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Rudi\Documents\Moji dokumenti 2021\JAVNA NAROČILA\Pločnik Prekopa\za objavo\"/>
    </mc:Choice>
  </mc:AlternateContent>
  <xr:revisionPtr revIDLastSave="0" documentId="13_ncr:1_{E37D0CBE-42BA-45AC-A8D8-FA734443A099}" xr6:coauthVersionLast="45" xr6:coauthVersionMax="45" xr10:uidLastSave="{00000000-0000-0000-0000-000000000000}"/>
  <bookViews>
    <workbookView xWindow="-120" yWindow="-120" windowWidth="29040" windowHeight="15840" tabRatio="909" xr2:uid="{00000000-000D-0000-FFFF-FFFF00000000}"/>
  </bookViews>
  <sheets>
    <sheet name="REKAPITULACIJA PROJEKTA" sheetId="4" r:id="rId1"/>
    <sheet name="Hodnik za pešce" sheetId="9" r:id="rId2"/>
    <sheet name="Rekapitulacija_Hodnik" sheetId="10" r:id="rId3"/>
    <sheet name="Cestna razsvetljava" sheetId="35" r:id="rId4"/>
    <sheet name="Rekapitulacija CR" sheetId="34" r:id="rId5"/>
    <sheet name="Predračun ZPU" sheetId="14" r:id="rId6"/>
    <sheet name="Rekapitulacija ZPU" sheetId="16" r:id="rId7"/>
    <sheet name="Predračun VN" sheetId="17" r:id="rId8"/>
    <sheet name="Rekapitulacija VN" sheetId="18" r:id="rId9"/>
  </sheets>
  <definedNames>
    <definedName name="_xlnm.Print_Area" localSheetId="3">'Cestna razsvetljava'!$A$1:$F$98</definedName>
    <definedName name="_xlnm.Print_Area" localSheetId="7">'Predračun VN'!$A$1:$E$45</definedName>
    <definedName name="_xlnm.Print_Area" localSheetId="4">'Rekapitulacija CR'!$A$1:$E$37</definedName>
    <definedName name="_xlnm.Print_Area" localSheetId="0">'REKAPITULACIJA PROJEKTA'!$A$1:$C$38</definedName>
    <definedName name="_xlnm.Print_Area" localSheetId="8">'Rekapitulacija VN'!$A$1:$B$45</definedName>
    <definedName name="_xlnm.Print_Area" localSheetId="6">'Rekapitulacija ZPU'!$A$1:$C$47</definedName>
    <definedName name="_xlnm.Print_Area" localSheetId="2">Rekapitulacija_Hodnik!$A$1:$D$14</definedName>
    <definedName name="_xlnm.Print_Titles" localSheetId="1">'Hodnik za pešce'!$3:$3</definedName>
  </definedNames>
  <calcPr calcId="191029"/>
</workbook>
</file>

<file path=xl/calcChain.xml><?xml version="1.0" encoding="utf-8"?>
<calcChain xmlns="http://schemas.openxmlformats.org/spreadsheetml/2006/main">
  <c r="E43" i="17" l="1"/>
  <c r="B3" i="18" s="1"/>
  <c r="E44" i="17" l="1"/>
  <c r="E45" i="17" s="1"/>
  <c r="E89" i="35"/>
  <c r="F89" i="35" s="1"/>
  <c r="E88" i="35"/>
  <c r="F88" i="35" s="1"/>
  <c r="F48" i="35"/>
  <c r="E8" i="34" s="1"/>
  <c r="F30" i="35"/>
  <c r="F40" i="35" l="1"/>
  <c r="E7" i="34" s="1"/>
  <c r="F29" i="35"/>
  <c r="E6" i="34" s="1"/>
  <c r="F98" i="35"/>
  <c r="E11" i="34" s="1"/>
  <c r="F20" i="35"/>
  <c r="E5" i="34" s="1"/>
  <c r="F59" i="35"/>
  <c r="E9" i="34" s="1"/>
  <c r="F81" i="35"/>
  <c r="E10" i="34" s="1"/>
  <c r="E12" i="34" l="1"/>
  <c r="M54" i="9"/>
  <c r="I77" i="14" l="1"/>
  <c r="I76" i="14"/>
  <c r="I75" i="14"/>
  <c r="I74" i="14"/>
  <c r="I73" i="14"/>
  <c r="I72" i="14"/>
  <c r="I71" i="14"/>
  <c r="I61" i="14"/>
  <c r="I60" i="14"/>
  <c r="I59" i="14"/>
  <c r="I58" i="14"/>
  <c r="I57" i="14"/>
  <c r="I56" i="14"/>
  <c r="I55" i="14"/>
  <c r="I45" i="14"/>
  <c r="I44" i="14"/>
  <c r="I43" i="14"/>
  <c r="I42" i="14"/>
  <c r="I41" i="14"/>
  <c r="I40" i="14"/>
  <c r="I39" i="14"/>
  <c r="I29" i="14"/>
  <c r="I28" i="14"/>
  <c r="I27" i="14"/>
  <c r="I26" i="14"/>
  <c r="I25" i="14"/>
  <c r="I24" i="14"/>
  <c r="I23" i="14"/>
  <c r="I13" i="14"/>
  <c r="I12" i="14"/>
  <c r="I11" i="14"/>
  <c r="I10" i="14"/>
  <c r="I9" i="14"/>
  <c r="I8" i="14"/>
  <c r="I7" i="14"/>
  <c r="I30" i="14" l="1"/>
  <c r="B4" i="16" s="1"/>
  <c r="I62" i="14"/>
  <c r="B6" i="16" s="1"/>
  <c r="I14" i="14"/>
  <c r="B3" i="16" s="1"/>
  <c r="I46" i="14"/>
  <c r="B5" i="16" s="1"/>
  <c r="I31" i="14"/>
  <c r="I32" i="14" s="1"/>
  <c r="I78" i="14"/>
  <c r="B7" i="16" s="1"/>
  <c r="I63" i="14" l="1"/>
  <c r="I64" i="14" s="1"/>
  <c r="I47" i="14"/>
  <c r="I48" i="14" s="1"/>
  <c r="I15" i="14"/>
  <c r="I16" i="14" s="1"/>
  <c r="I79" i="14"/>
  <c r="I80" i="14" s="1"/>
  <c r="M19" i="9" l="1"/>
  <c r="M56" i="9" l="1"/>
  <c r="M88" i="9" l="1"/>
  <c r="M63" i="9" l="1"/>
  <c r="E15" i="34" l="1"/>
  <c r="C8" i="4" s="1"/>
  <c r="E16" i="34" l="1"/>
  <c r="E17" i="34" s="1"/>
  <c r="B4" i="18" l="1"/>
  <c r="C10" i="4" s="1"/>
  <c r="B5" i="18" l="1"/>
  <c r="B6" i="18" s="1"/>
  <c r="B8" i="16" l="1"/>
  <c r="C9" i="4" s="1"/>
  <c r="B9" i="16" l="1"/>
  <c r="B10" i="16" s="1"/>
  <c r="M47" i="9"/>
  <c r="M28" i="9"/>
  <c r="M26" i="9"/>
  <c r="M23" i="9"/>
  <c r="M80" i="9" l="1"/>
  <c r="M41" i="9"/>
  <c r="M32" i="9"/>
  <c r="M10" i="9"/>
  <c r="M5" i="9"/>
  <c r="M37" i="9"/>
  <c r="M50" i="9"/>
  <c r="M77" i="9"/>
  <c r="M76" i="9" s="1"/>
  <c r="D8" i="10" s="1"/>
  <c r="M94" i="9"/>
  <c r="M93" i="9" s="1"/>
  <c r="D10" i="10" s="1"/>
  <c r="M45" i="9"/>
  <c r="M85" i="9"/>
  <c r="M4" i="9" l="1"/>
  <c r="M49" i="9"/>
  <c r="D7" i="10" s="1"/>
  <c r="M79" i="9"/>
  <c r="D9" i="10" s="1"/>
  <c r="M22" i="9"/>
  <c r="D5" i="10" s="1"/>
  <c r="M40" i="9"/>
  <c r="D6" i="10" s="1"/>
  <c r="D4" i="10"/>
  <c r="F5" i="10" l="1"/>
  <c r="D11" i="10" s="1"/>
  <c r="D12" i="10" s="1"/>
  <c r="C7" i="4" s="1"/>
  <c r="C11" i="4" s="1"/>
  <c r="C12" i="4" l="1"/>
  <c r="C13" i="4"/>
  <c r="D13" i="10"/>
  <c r="D14" i="10"/>
</calcChain>
</file>

<file path=xl/sharedStrings.xml><?xml version="1.0" encoding="utf-8"?>
<sst xmlns="http://schemas.openxmlformats.org/spreadsheetml/2006/main" count="793" uniqueCount="381">
  <si>
    <t>Postavka</t>
  </si>
  <si>
    <t>Normativ</t>
  </si>
  <si>
    <t>Opis postavke</t>
  </si>
  <si>
    <t>Opomba postavke</t>
  </si>
  <si>
    <t xml:space="preserve">Enota </t>
  </si>
  <si>
    <t>Količina</t>
  </si>
  <si>
    <t>Cena za enoto</t>
  </si>
  <si>
    <t>Skupaj</t>
  </si>
  <si>
    <t>1  PREDDELA</t>
  </si>
  <si>
    <t>1.1 Geodetska dela</t>
  </si>
  <si>
    <t>0001</t>
  </si>
  <si>
    <t>11 121</t>
  </si>
  <si>
    <t>Obnova in zavarovanje zakoličbe osi trase ostale javne ceste v ravninskem terenu.</t>
  </si>
  <si>
    <t>km</t>
  </si>
  <si>
    <t>0002</t>
  </si>
  <si>
    <t>11 123A</t>
  </si>
  <si>
    <t>Postavitev in zavarovanje prečnega profila ostale javne ceste v ravninskem terenu</t>
  </si>
  <si>
    <t>kos</t>
  </si>
  <si>
    <t>0003</t>
  </si>
  <si>
    <t>11 412</t>
  </si>
  <si>
    <t>Ponovno zakoličenje in zavarovanje zakoličbe trase ostale javne ceste med delom</t>
  </si>
  <si>
    <t xml:space="preserve">km </t>
  </si>
  <si>
    <t>0004</t>
  </si>
  <si>
    <t>14 422</t>
  </si>
  <si>
    <t>Obnova in zavarovanje zakoličbe trase ostale javne ceste - končno zakoličenje</t>
  </si>
  <si>
    <t>1.2 Čiščenje terena</t>
  </si>
  <si>
    <t>m1</t>
  </si>
  <si>
    <t>Demontaža jeklene varnostne ograje</t>
  </si>
  <si>
    <t xml:space="preserve"> </t>
  </si>
  <si>
    <t>0005</t>
  </si>
  <si>
    <t>12 291</t>
  </si>
  <si>
    <t>Porušitev in odstranitev ograje iz žične mreže</t>
  </si>
  <si>
    <t>0006</t>
  </si>
  <si>
    <t>m3</t>
  </si>
  <si>
    <t>0007</t>
  </si>
  <si>
    <t>m2</t>
  </si>
  <si>
    <t>0008</t>
  </si>
  <si>
    <t>0009</t>
  </si>
  <si>
    <t>0010</t>
  </si>
  <si>
    <t>0011</t>
  </si>
  <si>
    <t>12 411</t>
  </si>
  <si>
    <t>Porušitev in odstranitev prepusta iz cevi s premerom do 60 cm</t>
  </si>
  <si>
    <t>2 ZEMELJSKA DELA</t>
  </si>
  <si>
    <t>2.1 Izkopi</t>
  </si>
  <si>
    <t>21 114</t>
  </si>
  <si>
    <t xml:space="preserve">Površinski izkop plodne zemljine – 1. kategorije – strojno z nakladanjem </t>
  </si>
  <si>
    <t>21 234</t>
  </si>
  <si>
    <t>Širok izkop zrnate kamnine - 3. kategorije - strojno z nakladanjem</t>
  </si>
  <si>
    <t>2.2 Planum temeljnih tal</t>
  </si>
  <si>
    <t>22 113</t>
  </si>
  <si>
    <t>Ureditev planuma temeljnih tal zrnate kamnine – 3. kategorije.</t>
  </si>
  <si>
    <t>2.4 Nasipi, zasipi, klini, posteljica in glinasti naboj</t>
  </si>
  <si>
    <t>2.5 Brežine in zelenice</t>
  </si>
  <si>
    <t>25 122</t>
  </si>
  <si>
    <t>Humuziranje brežine z valjanjem, v debelini do 15 cm - strojno</t>
  </si>
  <si>
    <t>Humuziranje zelenic z valjanjem</t>
  </si>
  <si>
    <t>25 151</t>
  </si>
  <si>
    <t>Doplačilo za zatravitev s semenom</t>
  </si>
  <si>
    <t>2.9 Prevozi, razprostiranje in ureditev deponij materiala</t>
  </si>
  <si>
    <t>29 121</t>
  </si>
  <si>
    <t>Prevoz materiala na razdaljo nad 10 do 15km</t>
  </si>
  <si>
    <t>t</t>
  </si>
  <si>
    <t>29 152</t>
  </si>
  <si>
    <t>Odlaganje odpadne zemljine in kamnine</t>
  </si>
  <si>
    <t>17 05 04</t>
  </si>
  <si>
    <t>3 VOZIŠČNE KONSTRUKCIJE</t>
  </si>
  <si>
    <t>3.1 Nosilne plasti</t>
  </si>
  <si>
    <t>31 132</t>
  </si>
  <si>
    <t>Izdelava nevezane nosilne plasti enakomerno zrnatega drobljenca iz kamnine v debelini 21 do 30 cm</t>
  </si>
  <si>
    <t>31 572</t>
  </si>
  <si>
    <t>Izdelava nosilne plasti bituminizirane zmesi AC 22 base B 50/70 A4 v debelini 6 cm</t>
  </si>
  <si>
    <t>3.2 Obrabne in zaporne plasti</t>
  </si>
  <si>
    <t>32 283</t>
  </si>
  <si>
    <t>Izdelava obrabne in zaporne plasti bituminizirane zmesi AC 11 surf B 70/100 A4 v debelini 4 cm</t>
  </si>
  <si>
    <t>3.6 Bankine</t>
  </si>
  <si>
    <t>36 133</t>
  </si>
  <si>
    <t>Izdelava bankine iz drobljenca, široke 0,76 do 1,00 m</t>
  </si>
  <si>
    <t>4 ODVODNJAVANJE</t>
  </si>
  <si>
    <t xml:space="preserve">4.1 Površnisko odvodnjavanje </t>
  </si>
  <si>
    <t>41 131</t>
  </si>
  <si>
    <t>Tlakovanje jarka z lomljencem, debelina 10 cm, stiki zapolnjeni s cementno malto, na podložni plasti cementnega betona, debeli 10 cm</t>
  </si>
  <si>
    <t>4.4 Jaški</t>
  </si>
  <si>
    <t>4.5 Prepusti</t>
  </si>
  <si>
    <t>45 111</t>
  </si>
  <si>
    <t>45 114</t>
  </si>
  <si>
    <t>Izdelava prepusta krožnega prereza iz cevi iz cementnega betona s premerom 60 cm</t>
  </si>
  <si>
    <t>kpl</t>
  </si>
  <si>
    <t>5 GRADBENA IN OBRTNIŠKA DELA</t>
  </si>
  <si>
    <t>5.3 Dela s cementnim betonom</t>
  </si>
  <si>
    <t>N 53 100</t>
  </si>
  <si>
    <t>6 OPREMA  CEST</t>
  </si>
  <si>
    <t>6.1 Pokončna oprema cest</t>
  </si>
  <si>
    <t>61 132</t>
  </si>
  <si>
    <t>Izdelava temelja iz cementnega betona C 12/15, globine 100 cm, premera 30 cm</t>
  </si>
  <si>
    <t>61 218</t>
  </si>
  <si>
    <t>Dobava in vgraditev stebrička za prometni znak iz vroče cinkane jeklene cevi s premerom 64 mm, dolge 4000mm</t>
  </si>
  <si>
    <t>6.2 Označbe na cestišču</t>
  </si>
  <si>
    <t>62 168</t>
  </si>
  <si>
    <t>Izdelava tankoslojne prečne in ostalih označb na vozišču z enokomponentno belo barvo, vključno 250 g/m2 posipa z drobci / kroglicami stekla, strojno, debelina plasti suhe snovi 250 mikrometra, površina označbe nad 1,5 m2</t>
  </si>
  <si>
    <t>62 244</t>
  </si>
  <si>
    <t>Doplačilo za ročno izdelavo ostalih označb na vozišču, posamezna površina označbe nad 1,5 m2</t>
  </si>
  <si>
    <t>6.4 Oprema za zavarovanje prometa</t>
  </si>
  <si>
    <t>64 281</t>
  </si>
  <si>
    <t>Dobava in pritrditev okroglega prometnega znaka, podloga iz aluminijaste pločevine, znak z odsevno folijo RA1, premera 300 mm</t>
  </si>
  <si>
    <t>25 152</t>
  </si>
  <si>
    <t>Zasaditev raznih drevesnih in grmovnih vrst na zelenicah</t>
  </si>
  <si>
    <t>7 TUJE STORITVE</t>
  </si>
  <si>
    <t>7.9 Preizkusi, nadzor in tehnična dokumentacija</t>
  </si>
  <si>
    <t>79 311</t>
  </si>
  <si>
    <t>Projektantski nadzor</t>
  </si>
  <si>
    <t>79 514</t>
  </si>
  <si>
    <t>Izdelava projektne dokumentacije za projekt izvedenih del</t>
  </si>
  <si>
    <t>N 79 100</t>
  </si>
  <si>
    <t>Geodetski posnetek končnega stanja po vseh izvedenih gradbenih delih</t>
  </si>
  <si>
    <t>1.</t>
  </si>
  <si>
    <t>PREDDELA</t>
  </si>
  <si>
    <t>2.</t>
  </si>
  <si>
    <t>ZEMELJSKA DELA</t>
  </si>
  <si>
    <t>3.</t>
  </si>
  <si>
    <t>VOZIŠČNE KONSTRUKCIJE</t>
  </si>
  <si>
    <t>4.</t>
  </si>
  <si>
    <t>ODVODNJAVANJE</t>
  </si>
  <si>
    <t>5.</t>
  </si>
  <si>
    <t>GRADBENA IN OBRTNIŠKA DELA</t>
  </si>
  <si>
    <t>6.</t>
  </si>
  <si>
    <t>OPREMA CEST- SIGNALIZACIJA</t>
  </si>
  <si>
    <t>7.</t>
  </si>
  <si>
    <t xml:space="preserve">SKUPAJ </t>
  </si>
  <si>
    <t>DDV 22%</t>
  </si>
  <si>
    <t>SKUPAJ Z DDV</t>
  </si>
  <si>
    <t>ure</t>
  </si>
  <si>
    <t>Vključno z odstranitvijo temelja in droga</t>
  </si>
  <si>
    <t>Začasna prometna ureditev</t>
  </si>
  <si>
    <t>VZPD</t>
  </si>
  <si>
    <t>ur</t>
  </si>
  <si>
    <t>Dni</t>
  </si>
  <si>
    <t>6.3 Oprema za vodenje prometa</t>
  </si>
  <si>
    <t>Dobava in pritrditev rumene utripalke na prometne znake</t>
  </si>
  <si>
    <t>Priprava prometne signalizacije</t>
  </si>
  <si>
    <t>Vzpostavitev zapore, vključno s pritrdilnim materialom voznikom, cestarjem in poltovornim vozilom</t>
  </si>
  <si>
    <t>SKUPAJ</t>
  </si>
  <si>
    <t>FAZA 1</t>
  </si>
  <si>
    <t>FAZA 2</t>
  </si>
  <si>
    <t>FAZA 3</t>
  </si>
  <si>
    <t>FAZA 4</t>
  </si>
  <si>
    <t>FAZA 5</t>
  </si>
  <si>
    <t xml:space="preserve">SKUPNA REKAPITULACIJA - Začasna prometna ureditev </t>
  </si>
  <si>
    <t>SKUPAJ brez DDV:</t>
  </si>
  <si>
    <t>22% DDV</t>
  </si>
  <si>
    <t>SKUPAJ z DDV:</t>
  </si>
  <si>
    <t>Zap.št.</t>
  </si>
  <si>
    <t>Popis del</t>
  </si>
  <si>
    <t>Enotna cena (EUR)</t>
  </si>
  <si>
    <t>Skupna vrednost (EUR)</t>
  </si>
  <si>
    <t>PREDRAČUN - Varnostni načrt</t>
  </si>
  <si>
    <t>REKAPITULACIJA - Varnostni načrt</t>
  </si>
  <si>
    <t>1. VSA PREDVIDENA DELA</t>
  </si>
  <si>
    <t>GRADBENA DELA</t>
  </si>
  <si>
    <t>Poz.</t>
  </si>
  <si>
    <t>Naziv dela in materiala</t>
  </si>
  <si>
    <t>kol</t>
  </si>
  <si>
    <t>ME</t>
  </si>
  <si>
    <t>Cena (Eur)</t>
  </si>
  <si>
    <t>Skupaj (Eur)</t>
  </si>
  <si>
    <t>KABELSKI RAZVOD</t>
  </si>
  <si>
    <t>KANDELABRI IN SVETILKE</t>
  </si>
  <si>
    <t>OSTALA EL. INSTALACIJSKA DELA IN MATERIAL</t>
  </si>
  <si>
    <t>OSTALE STORITVE</t>
  </si>
  <si>
    <t>REKAPITULACIJA CESTNA RAZSVETLJAVA</t>
  </si>
  <si>
    <t>NEPREDVIDENA DELA ( po vpisu v GD )</t>
  </si>
  <si>
    <t>S K U P A J :</t>
  </si>
  <si>
    <t>Davek na dodano vrednost (22% DDV) :</t>
  </si>
  <si>
    <t>x</t>
  </si>
  <si>
    <t>Gradbene konstrukcije</t>
  </si>
  <si>
    <t>PREDRAČUN GRADBENE KONSTRUKCIJE - dograditev hodnika za pešce</t>
  </si>
  <si>
    <t>H=1,20m</t>
  </si>
  <si>
    <t>JVO</t>
  </si>
  <si>
    <t>12 214</t>
  </si>
  <si>
    <t>Demontaža kilometrskih tablic</t>
  </si>
  <si>
    <t>Demontaža plastičnih smernikov</t>
  </si>
  <si>
    <t>12 215</t>
  </si>
  <si>
    <t>Porušitev in odstranitev jaška z notranjo stranico/premerom 61 do 100 cm</t>
  </si>
  <si>
    <t>12 432</t>
  </si>
  <si>
    <t>Porušitev in odstranitev cementnega betona</t>
  </si>
  <si>
    <t>12 495</t>
  </si>
  <si>
    <t>89m3 odvoz na trajno deponijo in 71m3 odvoz na začasno deponijo za kasnejšo vgraditev</t>
  </si>
  <si>
    <t>24 475</t>
  </si>
  <si>
    <t>Izdelava posteljice iz drobljenih kamnitih zrn v debelini 40cm</t>
  </si>
  <si>
    <t>Vgraditev nasipa iz zrnate kamnine - 3. kategorije</t>
  </si>
  <si>
    <t xml:space="preserve">Zmrzlinsko odporen kamniti material </t>
  </si>
  <si>
    <t>Zmrzlinsko odporen kamniti material frakcije 0/63</t>
  </si>
  <si>
    <t>24 112</t>
  </si>
  <si>
    <t>Zasip z zrnato kamnino - 3. kategorije - strojno</t>
  </si>
  <si>
    <t>24 214</t>
  </si>
  <si>
    <t>Zasip z izkopanim materialm</t>
  </si>
  <si>
    <t>51m3</t>
  </si>
  <si>
    <t>20m3</t>
  </si>
  <si>
    <t>Stebrički žične ograje</t>
  </si>
  <si>
    <t>TAMPON, TD 0/22</t>
  </si>
  <si>
    <t>Priključki</t>
  </si>
  <si>
    <t>Izdelava obrabnonosilne plasti bituminizirane zmesi AC 16 surf B 70/100 A4 Z2 v debelini 5 cm</t>
  </si>
  <si>
    <t>31 812</t>
  </si>
  <si>
    <t>Hodnik za pešce</t>
  </si>
  <si>
    <t>Utrditev jarka s kanaletami na stik iz cementnega betona, dolžine 100 cm in notranje širine dna kanalete 30 cm, na podložni plasti iz zmesi zrn drobljenca, debeli 10 cm</t>
  </si>
  <si>
    <t xml:space="preserve">41 231 </t>
  </si>
  <si>
    <t>44 243</t>
  </si>
  <si>
    <t>Izdelava jaška iz cementnega betona, izmere prereza 100/100 cm, globokega 1,5 do 2,0 m</t>
  </si>
  <si>
    <t>Izdelava prepusta krožnega prereza iz cevi iz cementnega betona premera 40 cm</t>
  </si>
  <si>
    <t>45 113</t>
  </si>
  <si>
    <t>Izdelava prepusta krožnega prereza iz cevi iz cementnega betona s premerom 80 cm</t>
  </si>
  <si>
    <t>45 115</t>
  </si>
  <si>
    <t>Izdelava poševne vtočne ali iztočne glave prepusta krožnega prereza iz cementnega betona s premerom 80 cm</t>
  </si>
  <si>
    <t>Izdelava poševne vtočne ali iztočne glave prepusta krožnega prereza iz cementnega betona s premerom 50 cm</t>
  </si>
  <si>
    <t>45 212</t>
  </si>
  <si>
    <t>45 214</t>
  </si>
  <si>
    <t>Izdelava prepusta krožnega prereza iz cevi iz cementnega betona premera 50 cm, obbetoniran</t>
  </si>
  <si>
    <t>Izdelava obloge (obbetoniranje) prepusta krožnega prereza iz cevi s premerom 50 cm s cementnim betonom C 12/15, po načrtu</t>
  </si>
  <si>
    <t>Izdelava obloge (obbetoniranje) prepusta krožnega prereza iz cevi s premerom 60 cm s cementnim betonom C 12/15, po načrtu</t>
  </si>
  <si>
    <t>45 131</t>
  </si>
  <si>
    <t>45 132</t>
  </si>
  <si>
    <t>obbetoniranje pod povozno površino, priključki</t>
  </si>
  <si>
    <t>5231</t>
  </si>
  <si>
    <t>64 435</t>
  </si>
  <si>
    <t>Dobava in vgraditev vkopane zaključnice, dolžine 4 m</t>
  </si>
  <si>
    <t>Doplačilo za izdelavo vkopane zaključnice, dolžina 4 m</t>
  </si>
  <si>
    <t>64 161</t>
  </si>
  <si>
    <t>Ponovna zasaditev grmovja, žive meje</t>
  </si>
  <si>
    <t>12 231</t>
  </si>
  <si>
    <t>N12 100</t>
  </si>
  <si>
    <t>Odstranitev obstoječih grmovnic žive meje na začasno deponijo. Vključno z negovanjem do ponovne zasaditve.</t>
  </si>
  <si>
    <t>Dobava in vgraditev žične ograje v višini H=1,20 m, pritrjene na jeklene stebričke, vključno z izdelavo betonskih temeljev C12/15 dim 200mmx200mmx400mm</t>
  </si>
  <si>
    <t>N45 100</t>
  </si>
  <si>
    <t>N45 101</t>
  </si>
  <si>
    <t>N46 102</t>
  </si>
  <si>
    <t>Dobava in vgradnja tipskega škatlastega prepusta (kot na primer v detajlu G.151.8) dimenzij vxšxd 2200x1700x1500mm z vsem potrebnim materialom za vgradnjo po navodilih, ki so priloga načrta Gradbenih konstrukcij.</t>
  </si>
  <si>
    <t>N41 100</t>
  </si>
  <si>
    <t>Čiščenje mulja z dna obstoječega prepusta</t>
  </si>
  <si>
    <t>REKAPITULACIJA Dograditev hodnika za pešce</t>
  </si>
  <si>
    <t>Popis del - začasna prometna signalizacija v času zapore ceste - FAZA 1</t>
  </si>
  <si>
    <t>Dobava, postavitev, vzdrževanje in odstranitev začasnih prometnih znakov (1109-1, 1109-2, 1125) trikotni znak z stranico 600mm, odsevna folija RA2 in RA3 (1125) vrste (postavitev na začasne stebričke z podstavkom)</t>
  </si>
  <si>
    <t>Dobava, postavitev, vzdrževanje in odstranitev začasnega prometnega znaka ( 7102-1, 7102-3_1, 7102-2_1) dimenizje 300x1000 z odsevno folijo RA2 vrste (postavitev na začasne stebričke z podstavkom)</t>
  </si>
  <si>
    <t>Dobava, postavitev, vzdrževanje in odstranitev začasnega prometnega znaka ( 2105) dimenizje FI600 z odsevno folijo RA2 vrste (postavitev na začasne stebričke z podstavkom)</t>
  </si>
  <si>
    <t>Dobava, postavitev, vzdrževanje in odstranitev začasnega prometnega znaka ( 2106) dimenizje 600X600 z odsevno folijo RA2 vrste (postavitev na začasne stebričke z podstavkom)</t>
  </si>
  <si>
    <t>na prometnem znaku 1125 , 7102-2, 7102-3</t>
  </si>
  <si>
    <t>Popis del - začasna prometna signalizacija v času zapore ceste - FAZA 2</t>
  </si>
  <si>
    <t>Popis del - začasna prometna signalizacija v času zapore ceste - FAZA 3</t>
  </si>
  <si>
    <t>Dobava, postavitev, vzdrževanje in odstranitev začasnega prometnega znaka ( 2105, 2232-5, 2232-7, 2238) dimenizje FI600 z odsevno folijo RA2 vrste (postavitev na začasne stebričke z podstavkom)</t>
  </si>
  <si>
    <t>Popis del - začasna prometna signalizacija v času zapore ceste - FAZA 4</t>
  </si>
  <si>
    <t>Popis del - začasna prometna signalizacija v času zapore ceste - FAZA 5</t>
  </si>
  <si>
    <t>TUJE STORITVE</t>
  </si>
  <si>
    <t>N 61 101</t>
  </si>
  <si>
    <t>1.3 Ostala preddela</t>
  </si>
  <si>
    <t>13 111A</t>
  </si>
  <si>
    <t>Uravnavanje obstoječih jaškov in hidrantov na novo niveleto</t>
  </si>
  <si>
    <t>Jašek fekalne kanalizacije</t>
  </si>
  <si>
    <t>N 13 100</t>
  </si>
  <si>
    <t>Zaščita cevi fekalne kanalizacije z obbetoniranjem cevi</t>
  </si>
  <si>
    <t>Izdelava jaška iz cementnega betona, izmere prereza 80/80 cm, globokega 1,0 do 1,5 m</t>
  </si>
  <si>
    <t>44 232</t>
  </si>
  <si>
    <t>44 362</t>
  </si>
  <si>
    <t>Izdelava jaška iz polietilena, krožnega prereza s premerom 80 cm, globokega 1,0 do 1,5 m</t>
  </si>
  <si>
    <t>4.3 Globinsko odvodnjavanje - kanalizacija</t>
  </si>
  <si>
    <t>43 184</t>
  </si>
  <si>
    <t>Izdelava kanalizacije iz cevi iz polietilena, vključno s podložno plastjo iz zmesi kamnitih zrn, premera 30 cm, v globini do 1,0 m</t>
  </si>
  <si>
    <t>Zakoličbe trase CR</t>
  </si>
  <si>
    <t>m</t>
  </si>
  <si>
    <t>Izkop jarka globine 1.1 m in 0.4 m širine; zasutje z utrjevanjem po plasteh; povrnitev v obstoječe stanje</t>
  </si>
  <si>
    <t>Dodatek za ročni izkop ( ocena )</t>
  </si>
  <si>
    <t>Zaščita kabelske kanalizacije pri prečkanju povoznih površin - obbetoniranje cevi z betonom 
C 16/20 -  0,2m3/m1</t>
  </si>
  <si>
    <t>Zaščita kabelske kanalizacije pri prečkanju povoznih površin - obbetoniranje cevi z betonom 
C 16/20 -  0,1m3/m1</t>
  </si>
  <si>
    <t>Dobava in vgradnja v izkopan rov; pocinkan valjanec FeZn 25x4mm</t>
  </si>
  <si>
    <t>Dobava križna sponka 60x60 in izdelava križnih stikov</t>
  </si>
  <si>
    <t>antikorozijska zaščita (bitumen)</t>
  </si>
  <si>
    <t>Dobava in vgradnja v izkopan rov; opozorilni trak</t>
  </si>
  <si>
    <t>Dobava in vgradnja v izkopan rov; DWP cev fi 110 mm</t>
  </si>
  <si>
    <t>izkop in izdelava jaška iz BC fi 800 mm kpl z 15T LTŽ pokrovom; obetoniranje ter zasutje</t>
  </si>
  <si>
    <t xml:space="preserve">izkop in izdelava stojnega mesta iz betonske cevi fi 400 mm, dolžine 1,5 m z temeljem in  amaturo fi 10mm ter obbetoniranje za kandelabre, komplet z izkopom, zasipom, utrjevanjem in planiranjem. </t>
  </si>
  <si>
    <t>SKUPAJ:</t>
  </si>
  <si>
    <t>(dobava in montaža/polaganje)</t>
  </si>
  <si>
    <t>kabel NAYY-J 4x16+2,5 mm2  uvlečen v DWP cevi</t>
  </si>
  <si>
    <t>Izdelava kabelskih končnikov in priključitev kablov NAYY-J 4x16+2,5 mm v kandelabru in razdelilniku</t>
  </si>
  <si>
    <t>Instalacija (ožičenje)  kandelabrov  in sicer od priključne omarice v kandelabru do same svetilke s kablom NYM-J 3x2,5 mm2</t>
  </si>
  <si>
    <t>(dobava in montaža)</t>
  </si>
  <si>
    <t>Dobava in montaža vsadnih, reducirani in antikorozijsko zaščitenih drogov, h=10,0 m z nastavkom ɸ60 mm za direktni natik cestnih svetilk</t>
  </si>
  <si>
    <t>Vsadni pocinkan kandelaber  s povečano absorpcijo energije tip ZIP-pole nadzemne višine 10,0 m  z nastavkom  ɸ60 mm za direktni natik cestnih svetilk</t>
  </si>
  <si>
    <t>kom</t>
  </si>
  <si>
    <t xml:space="preserve">Dobava in montaža cestne LED svetilke, zaščitene pred prahom in vlago IP66, zaščita proti udarcem IK08, klasa 2 električne zaščite, ohišje iz tlačno ulitega aluminija, natik navpično na kandelaber debeline od 42mm do 60mm, natik na krak s strani debeline 42mm do 60mm nastavljiv kot natika 0°, 5°, 10° ali 15°, zamenljiv in nadgradljiv optični modul, zamenljiv in nadgradljiv napajalnik, 10200 lm izhodnega svetlobnega toka svetilke, moč svetilke 80W, barvna temperatura vira 3900K, indeks barvnega videza višji od 70. (kot npr.:SLUM 2 16.080.010) </t>
  </si>
  <si>
    <t>Izdelava priključka ozemljitve na drog z  FeZn 25x4 mm (2,5 m)</t>
  </si>
  <si>
    <t>Dobava in montaža priključno varovalnega elementa PVE4/25-1</t>
  </si>
  <si>
    <t>Izdelava navezave v obstoječe prižigališče s kablom NAYY-J 4x16+2,5 mm2 na obstoječ prost izvod; priključni komplet</t>
  </si>
  <si>
    <t>drobni in vezni material</t>
  </si>
  <si>
    <t>ZAŠČITA EE OMREŽJA</t>
  </si>
  <si>
    <t>Izkop jarka globine 1.1 m in 0.73 m širine; zasutje z utrjevanjem po plasteh; povrnitev v obstoječe stanje</t>
  </si>
  <si>
    <t>Zaščita kabelske kanalizacije pri prečkanju povoznih površin - obbetoniranje cevi z betonom 
C 16/20 -  0,4m3/m1</t>
  </si>
  <si>
    <t>Dobava cevi in zaščita kabla v jarku: DWP cev fi 110 mm</t>
  </si>
  <si>
    <t>Ostali drobni in vezni material</t>
  </si>
  <si>
    <t>ZAŠČITA TK OMREŽJA</t>
  </si>
  <si>
    <t>Trasiranje nove trase kabelske kanalizacije iz PEHD cevi, TK linije oz. kabelske kanalizacije z uporabo obstoječih načrtov</t>
  </si>
  <si>
    <t>Trasiranje obstoječe trase zemeljskega kabla, TK linije oz. kabelske kanalizacije z uprabo obstoječih načrtov in iskalca kablov oz po projektu</t>
  </si>
  <si>
    <t>Izdelava 1x1 cevne kab. kanalizacije iz cevi fi 110mm ali 125mm za zaščito obstoječih TK vodov z natikanjem prerezanih cevi in obbetoniranjem</t>
  </si>
  <si>
    <t>Izdelava kabelske kanalizacije iz cevi malega premera  2x50mm, na globini 0.8 m oz. 1,2 m na obdelovalnih površinah in 0,6 m v zemljišču V. ktg. (vrh zgornjega roba cevi) izkop v zemljišču III. do V. ktg., dobava peska (granul. 4-8 mm) in zaščita cevi s peskom v sloju 10 cm nad cevmi, zasip kanala z utrditvijo v slojih po 20-25 cm, dobava in položitev opozorilnega metaliziranega traku, in vgradnja markerjev, nakladanje in odvoz odvečnega materiala ter stroški začasne in končne deponije, čiščenje trase, z dobavo cevi, markerjev in traka</t>
  </si>
  <si>
    <t>Izdelava 1x1 (1x1) cevne kab. kanalizacije iz cevi fi 110mm  na globini 0.8 m oz. 1,2 m na obdelovalnih površinah in 0,6 m v zemljišču V. ktg. (vrh zgornjega roba cevi), izkop v zemljišču III. do V. ktg., dobava peska (granul. 4-8 mm) in zaščita cevi s peskom v sloju 10 cm nad cevmi, zasip kanala z utrditvijo v slojih po 20-25 cm, dobava in položitev opozorilnega traku, nakladanje in odvoz odvečnega materiala ter stroški začasne in končne deponije, čiščenje trase, z dobavo cevi</t>
  </si>
  <si>
    <t>Dobava in ročno vgrajevanje betona C12/15 za obbetoniranje kabelske kanalizacije</t>
  </si>
  <si>
    <t>Dodatek za izdelavo križanja tk trase z ostalimi komunalnimi vodi v skladu s navodili upravljalca vodov, v dokumentaciji je potrebno izrisati detajl križanja, plačilo na podlagi vpisa v gradbeni dnevnik s strani upravljalca</t>
  </si>
  <si>
    <t>Dobava cevi in izdelava kabelskega jaška iz B.C.80cm izkop v zemljišču III. do V. ktg., betoniranje dna jaška z betonom, montaža lahkega LŽ pokrova in obbetoniranje , izdelava vseh potrebnih uvodov,  nakladanje in odvoz odvečnega materiala ter stroški začasne in končne deponije, ometavanje in finalna obdelava jaška, čiščenje okolice - brez dobave LŽ pokrova.</t>
  </si>
  <si>
    <t>Dodatek za montažo lahkega LŽ pokrova pri jaških iz betonske cevi</t>
  </si>
  <si>
    <t>Dobava in polaganje PVC opozorilnega traku 'POZOR TELEKOM KABEL'</t>
  </si>
  <si>
    <t>Uvlačenje predvleke v plastično kab.kanalizacijo</t>
  </si>
  <si>
    <t>PE/HD cev 2x 50/42 mm</t>
  </si>
  <si>
    <t>PVC cev 110 mm in distančnikov.</t>
  </si>
  <si>
    <t>DWP cev 110 mm in distančnikov.</t>
  </si>
  <si>
    <t>PKJT1 lahki pokrov nodular. lit. 125 KN</t>
  </si>
  <si>
    <t xml:space="preserve">MERITVE ZAŠČITE PROTI UDARU ELEKTRIČNEGA TOKA, IZOLACIJSKE TRDNOSTI KABELSKIH VODNIKOV, GALVANSKIH POVEZAV KOVINSKIH MAS, PONIKALNE UPORNOSTI, </t>
  </si>
  <si>
    <t>SVETLOBNOTEHNIČNE MERITVE ZA VERIFIKACIJO IZPOLNJEVANJA PROJEKTNO DOLOČENIH PARAMERTOV</t>
  </si>
  <si>
    <t>NADZOR ELEKTRODISTRIBUCIJE IN STIKALNE MANIPULACIJE PRI PRIKLOPU OBJEKTA</t>
  </si>
  <si>
    <t>ZAKOLIČBA OBSTOJEČIH KOMUNALNIH VODOV</t>
  </si>
  <si>
    <t>GEODETSKI POSNETEK in IZDELAVA NAČRTA ZA VRIS V KATASTER GJI</t>
  </si>
  <si>
    <t>PROJEKTANTSKI NADZOR</t>
  </si>
  <si>
    <t>IZDELAVA PID</t>
  </si>
  <si>
    <t>CESTNA RAZSVETLJAVA</t>
  </si>
  <si>
    <t>8.</t>
  </si>
  <si>
    <t>poz. 1-6</t>
  </si>
  <si>
    <t>Cestna razsvetljava z zaščito EE in TK vodov</t>
  </si>
  <si>
    <r>
      <t xml:space="preserve">SKUPAJ  </t>
    </r>
    <r>
      <rPr>
        <sz val="10"/>
        <rFont val="Arial"/>
        <family val="2"/>
        <charset val="238"/>
      </rPr>
      <t>z DDV :</t>
    </r>
  </si>
  <si>
    <t>POPIS DEL Z OCENO STROŠKOV UREDITVE GRADBIŠČA IN IZVAJANJA SKUPNIH UKREPOV ZA ZAGORAVLJANJE VARNOSTI IN ZDRAVJA NA GRADBIŠČU</t>
  </si>
  <si>
    <t>Dobava, postavitev in kasnejša odstranitev gradbiščne ograje iz zaščitne mreže oz. panojev, dimenzij 2.00 m x  2.00 m, vključno s postavitvijo nosilnih stebrov. Za fiksni del gradbišča se predvidi 110 m ograje in 100 m ograje se predvidi za premični del gradbišča.</t>
  </si>
  <si>
    <t>Izdelava, montaža in kasnejša odstranitev dvokrilnih vrat, dimenzij 4.00 m x 2.00 m, iz lesenega ogrodja in polnila iz žičnega pletiva.</t>
  </si>
  <si>
    <t>Dobava, montaža in demontaža enokrilnih vhodnih in izhodnih vrat, dimenzij 1.00 m x 2.00 m, iz pločevine.</t>
  </si>
  <si>
    <t>Dobava, montaža in demontaža gradbiščne napisne table.</t>
  </si>
  <si>
    <t>Postavitev, odstranitev in amortizacija tipskega zabojnika za pisarno, garderobo, skladišče in prostor za počitek, dimenzij 2.40 m x 6.10 m.</t>
  </si>
  <si>
    <t>Postavitev, odstranitev in amortizacija skladišča za nevarne snovi, dimenzij 2.00 m x 2.40 m.</t>
  </si>
  <si>
    <t>Izdelava in kasnejša porušitev lesenega nadstreška za tesarsko delavnico, dimenzij 4.00 m x 5.00 m.</t>
  </si>
  <si>
    <t>Prevoz, najem in vzdrževanje sanitarnih kabin tip Vigrad</t>
  </si>
  <si>
    <t>Izvedba in odstranitev gradbiščnih elektroinstalacij, vključno s priključkom na elektroomrežje.</t>
  </si>
  <si>
    <t>Dobava, montaža in demontaža ter amortizacija glavne gradbiščne elektro omarice.</t>
  </si>
  <si>
    <t>Izvedba in odstranitev gradbiščnih vodoinstalacij, vključno s priklopom vode.</t>
  </si>
  <si>
    <t>Ureditev dostopov in poti ter zavarovanja proti okolici.</t>
  </si>
  <si>
    <t>komplet</t>
  </si>
  <si>
    <t>Izvedba ustreznih označitev na gradbišču za: nošenje varnostne čelade, prepoved vstopa na gradbišče, omejitev hitrosti, nevarnost visečega bremena; gradbiščna tabla.</t>
  </si>
  <si>
    <t>Nabava ustrezne opreme za nudenje prve pomoči - omarica prve pomoči.</t>
  </si>
  <si>
    <t>Opravljanje ustreznih pregledov električne opreme pred začetkom del in ustrezna namestitev in zagotovitev varovalne opreme.</t>
  </si>
  <si>
    <t xml:space="preserve">Namestitev ustreznega števila gasilnikov na gradbišču 6 x S9 ABC na prah.  </t>
  </si>
  <si>
    <t>Zavarovanje gradbišča.</t>
  </si>
  <si>
    <t>Ustrezno odstranitev komunalnih odpadkov, ki nastanejo pri gradnji (pri pooblaščeni instituciji).</t>
  </si>
  <si>
    <t>SKUPAJ brez DDV</t>
  </si>
  <si>
    <t>SKUPAJ z DDV</t>
  </si>
  <si>
    <t>17 05 04, 17 01 01, 17 02 03, 17 04 05</t>
  </si>
  <si>
    <t>Dobava in vgraditev jeklene varnostne ograje povišane za pešce, vključno vse elemente, za nivo zadrževanja N2 in za delovno širino W4</t>
  </si>
  <si>
    <t>Detajl G.151.1</t>
  </si>
  <si>
    <t>N 61 102</t>
  </si>
  <si>
    <t>Dobava in pritrditev kvadratnega prometnega znaka, podloga iz aluminijaste pločevine, znak z odsevno folijo RA3, s stranico 600 mm</t>
  </si>
  <si>
    <t>STOP</t>
  </si>
  <si>
    <t>44 252</t>
  </si>
  <si>
    <t>Izdelava jaška iz cementnega betona, izmere prereza 120/120 cm, globokega 1,0 do 1,5 m</t>
  </si>
  <si>
    <t>44 952</t>
  </si>
  <si>
    <t>Dobava in vgraditev pokrova iz duktilne litine z nosilnostjo 250 kN, krožnega prereza s premerom 600 mm</t>
  </si>
  <si>
    <t>0012</t>
  </si>
  <si>
    <t>43 100</t>
  </si>
  <si>
    <t>Vključno s sanacijskim materialom.</t>
  </si>
  <si>
    <t>Dobava in vgraditev drobnega materiala pri navezavi BC DN400 na obstoječi jašek</t>
  </si>
  <si>
    <t>Podaljšanje BC DN200 do revizijskega jaška, ter navezava na revizijski jašek</t>
  </si>
  <si>
    <t>Podaljšanje drenažne cevi DN140 do revizijskega jaška ter navezava na revizijski jašek</t>
  </si>
  <si>
    <t>STS-09-2001</t>
  </si>
  <si>
    <t>SIST EN 1433</t>
  </si>
  <si>
    <t>Povezava RJ1 in RJ1A, SIST EN 13476-3</t>
  </si>
  <si>
    <t>Vključno s konusom, AB vencem z vstavljenim okvirjem, potrebnimi tesnili, spojkami in dobavo na gradbišče. RJ1A, SIST EN124-2</t>
  </si>
  <si>
    <t>C30/35, stopja izpostavljenosti XC3,XD1, XF1</t>
  </si>
  <si>
    <t>N46103</t>
  </si>
  <si>
    <t>Dobava in vgradnja betona v posteljico prepusta, izdelava vzdolžnega sklona 0,3%, C16/20</t>
  </si>
  <si>
    <t>Vključno z betonskim pokrovom. RJ1, SIST EN 1917</t>
  </si>
  <si>
    <t>Vključno z betonskim pokrovom. RJ3, SIST EN 19174</t>
  </si>
  <si>
    <t>Vključno z betonskim pokrovom. RJ2, SIST EN 1917</t>
  </si>
  <si>
    <t>Revizijski jašek RJ1A SIST EN124-2</t>
  </si>
  <si>
    <t>Dobava in vgraditev ograje za pešce iz jeklenih profilov z vertikalnimi polnili visoke 120 cm</t>
  </si>
  <si>
    <t>64 211</t>
  </si>
  <si>
    <t>Vključno s pritrditvenim materialom in montažo</t>
  </si>
  <si>
    <t>Naročnik: Občina Vransko, Vransko 59, 3305 Vransko</t>
  </si>
  <si>
    <t xml:space="preserve">PONUDBENI PREDRAČUN - REKAPITULACIJA </t>
  </si>
  <si>
    <t>OBJEKT: Rekonstrukcija ceste R2-447 odsek 0290 Šentrupert-Ločica od km 6+990,00 do km 7+170,00 z dograditvijo hodnika za pešce</t>
  </si>
  <si>
    <t>Ponudnik: ____________________________________________________________</t>
  </si>
  <si>
    <t>NEPREDVIDENA DELA V VREDNOSTI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</si>
</sst>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&quot;[$€-2]"/>
    <numFmt numFmtId="165" formatCode="#,##0.00&quot; €&quot;"/>
    <numFmt numFmtId="166" formatCode="#,##0.00\ [$EUR]"/>
    <numFmt numFmtId="167" formatCode="#,##0.00\ &quot;€&quot;"/>
    <numFmt numFmtId="168" formatCode="#,##0.00_ ;\-#,##0.00\ "/>
    <numFmt numFmtId="169" formatCode="0.#"/>
    <numFmt numFmtId="170" formatCode="0."/>
    <numFmt numFmtId="171" formatCode="#,##0.00\ _S_I_T"/>
  </numFmts>
  <fonts count="43">
    <font>
      <sz val="10"/>
      <color indexed="8"/>
      <name val="Arial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sz val="11"/>
      <name val="Arial CE"/>
      <charset val="238"/>
    </font>
    <font>
      <sz val="11"/>
      <name val="Garamond"/>
      <family val="1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Helvetica Neue"/>
      <family val="2"/>
      <scheme val="minor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 CE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</font>
    <font>
      <sz val="11"/>
      <name val="Times New Roman CE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555555"/>
      <name val="Arial"/>
      <family val="2"/>
      <charset val="238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20">
    <xf numFmtId="0" fontId="0" fillId="0" borderId="0" applyNumberFormat="0" applyFill="0" applyBorder="0" applyProtection="0"/>
    <xf numFmtId="0" fontId="13" fillId="0" borderId="7"/>
    <xf numFmtId="0" fontId="16" fillId="0" borderId="7"/>
    <xf numFmtId="0" fontId="17" fillId="0" borderId="7">
      <alignment vertical="top" wrapText="1"/>
    </xf>
    <xf numFmtId="0" fontId="13" fillId="0" borderId="7"/>
    <xf numFmtId="0" fontId="13" fillId="0" borderId="7"/>
    <xf numFmtId="0" fontId="17" fillId="0" borderId="7"/>
    <xf numFmtId="0" fontId="13" fillId="0" borderId="7"/>
    <xf numFmtId="0" fontId="17" fillId="0" borderId="7"/>
    <xf numFmtId="0" fontId="17" fillId="0" borderId="7"/>
    <xf numFmtId="0" fontId="19" fillId="0" borderId="7">
      <alignment vertical="top" wrapText="1"/>
    </xf>
    <xf numFmtId="0" fontId="20" fillId="0" borderId="7"/>
    <xf numFmtId="0" fontId="21" fillId="0" borderId="7"/>
    <xf numFmtId="0" fontId="26" fillId="0" borderId="7"/>
    <xf numFmtId="0" fontId="13" fillId="0" borderId="7"/>
    <xf numFmtId="0" fontId="13" fillId="0" borderId="7"/>
    <xf numFmtId="0" fontId="14" fillId="0" borderId="7"/>
    <xf numFmtId="171" fontId="36" fillId="0" borderId="7"/>
    <xf numFmtId="0" fontId="40" fillId="0" borderId="7"/>
    <xf numFmtId="0" fontId="14" fillId="0" borderId="7"/>
  </cellStyleXfs>
  <cellXfs count="4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49" fontId="1" fillId="2" borderId="4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49" fontId="0" fillId="2" borderId="4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top" wrapText="1"/>
    </xf>
    <xf numFmtId="49" fontId="0" fillId="2" borderId="4" xfId="0" applyNumberForma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left" vertical="top" wrapText="1"/>
    </xf>
    <xf numFmtId="4" fontId="0" fillId="2" borderId="4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horizontal="left"/>
    </xf>
    <xf numFmtId="0" fontId="0" fillId="0" borderId="7" xfId="0" applyBorder="1"/>
    <xf numFmtId="165" fontId="9" fillId="2" borderId="11" xfId="0" applyNumberFormat="1" applyFont="1" applyFill="1" applyBorder="1" applyAlignment="1">
      <alignment horizontal="right" vertical="center" wrapText="1"/>
    </xf>
    <xf numFmtId="49" fontId="10" fillId="0" borderId="7" xfId="0" applyNumberFormat="1" applyFont="1" applyBorder="1" applyAlignment="1">
      <alignment vertical="center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vertical="top" wrapText="1"/>
    </xf>
    <xf numFmtId="4" fontId="0" fillId="0" borderId="7" xfId="0" applyNumberFormat="1" applyBorder="1"/>
    <xf numFmtId="164" fontId="0" fillId="0" borderId="7" xfId="0" applyNumberFormat="1" applyBorder="1"/>
    <xf numFmtId="164" fontId="1" fillId="0" borderId="7" xfId="0" applyNumberFormat="1" applyFont="1" applyBorder="1" applyAlignment="1">
      <alignment horizontal="right"/>
    </xf>
    <xf numFmtId="49" fontId="8" fillId="2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left" vertical="top" wrapText="1"/>
    </xf>
    <xf numFmtId="49" fontId="15" fillId="5" borderId="20" xfId="0" applyNumberFormat="1" applyFont="1" applyFill="1" applyBorder="1" applyAlignment="1">
      <alignment horizontal="center" vertical="center"/>
    </xf>
    <xf numFmtId="49" fontId="22" fillId="5" borderId="21" xfId="0" applyNumberFormat="1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 wrapText="1"/>
    </xf>
    <xf numFmtId="4" fontId="22" fillId="5" borderId="21" xfId="0" applyNumberFormat="1" applyFont="1" applyFill="1" applyBorder="1" applyAlignment="1">
      <alignment horizontal="center" vertical="center"/>
    </xf>
    <xf numFmtId="166" fontId="22" fillId="5" borderId="21" xfId="0" applyNumberFormat="1" applyFont="1" applyFill="1" applyBorder="1" applyAlignment="1">
      <alignment horizontal="center" vertical="center"/>
    </xf>
    <xf numFmtId="166" fontId="22" fillId="5" borderId="22" xfId="0" applyNumberFormat="1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left" vertical="top"/>
    </xf>
    <xf numFmtId="49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top" wrapText="1"/>
    </xf>
    <xf numFmtId="4" fontId="15" fillId="0" borderId="11" xfId="0" applyNumberFormat="1" applyFont="1" applyBorder="1" applyAlignment="1">
      <alignment horizontal="right" indent="1"/>
    </xf>
    <xf numFmtId="166" fontId="15" fillId="0" borderId="11" xfId="0" applyNumberFormat="1" applyFont="1" applyBorder="1" applyAlignment="1">
      <alignment horizontal="right" indent="1"/>
    </xf>
    <xf numFmtId="49" fontId="7" fillId="0" borderId="11" xfId="0" applyNumberFormat="1" applyFont="1" applyBorder="1" applyAlignment="1">
      <alignment horizontal="left" vertical="top"/>
    </xf>
    <xf numFmtId="49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4" fontId="7" fillId="0" borderId="11" xfId="0" applyNumberFormat="1" applyFont="1" applyBorder="1" applyAlignment="1">
      <alignment horizontal="right" indent="1"/>
    </xf>
    <xf numFmtId="166" fontId="7" fillId="0" borderId="11" xfId="0" applyNumberFormat="1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14" fillId="0" borderId="11" xfId="0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" fontId="7" fillId="0" borderId="13" xfId="0" applyNumberFormat="1" applyFont="1" applyBorder="1" applyAlignment="1">
      <alignment horizontal="right" indent="1"/>
    </xf>
    <xf numFmtId="166" fontId="7" fillId="0" borderId="13" xfId="0" applyNumberFormat="1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49" fontId="7" fillId="0" borderId="23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4" fontId="7" fillId="0" borderId="23" xfId="0" applyNumberFormat="1" applyFont="1" applyBorder="1" applyAlignment="1">
      <alignment horizontal="right" indent="1"/>
    </xf>
    <xf numFmtId="166" fontId="7" fillId="0" borderId="23" xfId="0" applyNumberFormat="1" applyFont="1" applyBorder="1" applyAlignment="1">
      <alignment horizontal="right" indent="1"/>
    </xf>
    <xf numFmtId="0" fontId="7" fillId="0" borderId="23" xfId="0" applyFont="1" applyBorder="1" applyAlignment="1">
      <alignment horizontal="right" indent="1"/>
    </xf>
    <xf numFmtId="49" fontId="10" fillId="0" borderId="7" xfId="0" applyNumberFormat="1" applyFont="1" applyBorder="1" applyAlignment="1">
      <alignment horizontal="left" vertical="center"/>
    </xf>
    <xf numFmtId="49" fontId="23" fillId="0" borderId="24" xfId="0" applyNumberFormat="1" applyFont="1" applyBorder="1" applyAlignment="1">
      <alignment horizontal="left" vertical="top"/>
    </xf>
    <xf numFmtId="0" fontId="9" fillId="0" borderId="26" xfId="0" applyFont="1" applyBorder="1"/>
    <xf numFmtId="166" fontId="23" fillId="0" borderId="25" xfId="0" applyNumberFormat="1" applyFont="1" applyBorder="1" applyAlignment="1">
      <alignment horizontal="right"/>
    </xf>
    <xf numFmtId="166" fontId="9" fillId="0" borderId="27" xfId="0" applyNumberFormat="1" applyFont="1" applyBorder="1" applyAlignment="1">
      <alignment horizontal="right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168" fontId="28" fillId="0" borderId="0" xfId="0" applyNumberFormat="1" applyFont="1" applyAlignment="1">
      <alignment wrapText="1"/>
    </xf>
    <xf numFmtId="0" fontId="30" fillId="0" borderId="7" xfId="14" applyFont="1" applyAlignment="1">
      <alignment horizontal="right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168" fontId="14" fillId="0" borderId="0" xfId="0" applyNumberFormat="1" applyFont="1" applyAlignment="1">
      <alignment wrapText="1"/>
    </xf>
    <xf numFmtId="3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170" fontId="28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15" fillId="0" borderId="0" xfId="0" applyFont="1" applyAlignment="1">
      <alignment horizontal="right"/>
    </xf>
    <xf numFmtId="168" fontId="15" fillId="0" borderId="7" xfId="16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7" xfId="15" applyFont="1" applyAlignment="1">
      <alignment wrapText="1"/>
    </xf>
    <xf numFmtId="0" fontId="14" fillId="0" borderId="0" xfId="0" applyFont="1" applyAlignment="1">
      <alignment horizontal="left" wrapText="1"/>
    </xf>
    <xf numFmtId="0" fontId="28" fillId="0" borderId="0" xfId="0" applyFont="1" applyAlignment="1">
      <alignment horizontal="center" vertical="top" wrapText="1"/>
    </xf>
    <xf numFmtId="9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35" fillId="0" borderId="0" xfId="0" applyFont="1" applyAlignment="1">
      <alignment wrapText="1"/>
    </xf>
    <xf numFmtId="0" fontId="14" fillId="0" borderId="7" xfId="15" applyFont="1" applyAlignment="1" applyProtection="1">
      <alignment wrapText="1"/>
      <protection locked="0"/>
    </xf>
    <xf numFmtId="168" fontId="17" fillId="0" borderId="0" xfId="0" applyNumberFormat="1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wrapText="1"/>
    </xf>
    <xf numFmtId="0" fontId="30" fillId="0" borderId="7" xfId="15" applyFont="1" applyAlignment="1" applyProtection="1">
      <alignment wrapText="1"/>
      <protection locked="0"/>
    </xf>
    <xf numFmtId="0" fontId="30" fillId="0" borderId="7" xfId="14" applyFont="1" applyAlignment="1">
      <alignment wrapText="1"/>
    </xf>
    <xf numFmtId="0" fontId="30" fillId="0" borderId="7" xfId="15" applyFont="1" applyAlignment="1" applyProtection="1">
      <alignment horizontal="right" wrapText="1"/>
      <protection locked="0"/>
    </xf>
    <xf numFmtId="0" fontId="30" fillId="0" borderId="7" xfId="15" applyFont="1" applyAlignment="1" applyProtection="1">
      <alignment horizontal="left" wrapText="1"/>
      <protection locked="0"/>
    </xf>
    <xf numFmtId="0" fontId="30" fillId="0" borderId="7" xfId="15" applyFont="1" applyAlignment="1">
      <alignment wrapText="1"/>
    </xf>
    <xf numFmtId="0" fontId="30" fillId="0" borderId="7" xfId="15" applyFont="1" applyAlignment="1">
      <alignment horizontal="right" wrapText="1"/>
    </xf>
    <xf numFmtId="0" fontId="30" fillId="0" borderId="7" xfId="15" applyFont="1" applyAlignment="1">
      <alignment horizontal="left" wrapText="1"/>
    </xf>
    <xf numFmtId="169" fontId="14" fillId="0" borderId="7" xfId="14" applyNumberFormat="1" applyFont="1" applyAlignment="1">
      <alignment horizontal="center" vertical="top" wrapText="1"/>
    </xf>
    <xf numFmtId="0" fontId="15" fillId="0" borderId="7" xfId="14" applyFont="1" applyAlignment="1">
      <alignment wrapText="1"/>
    </xf>
    <xf numFmtId="0" fontId="17" fillId="0" borderId="0" xfId="0" applyFont="1" applyAlignment="1">
      <alignment horizontal="left" wrapText="1"/>
    </xf>
    <xf numFmtId="168" fontId="14" fillId="0" borderId="7" xfId="16" applyNumberFormat="1" applyAlignment="1">
      <alignment wrapText="1"/>
    </xf>
    <xf numFmtId="168" fontId="28" fillId="0" borderId="7" xfId="16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49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top" wrapText="1"/>
    </xf>
    <xf numFmtId="0" fontId="0" fillId="0" borderId="4" xfId="0" applyBorder="1" applyAlignment="1">
      <alignment vertical="top" wrapText="1"/>
    </xf>
    <xf numFmtId="4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49" fontId="1" fillId="0" borderId="4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4" xfId="0" applyFont="1" applyBorder="1"/>
    <xf numFmtId="49" fontId="0" fillId="0" borderId="4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 wrapText="1"/>
    </xf>
    <xf numFmtId="4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8" fillId="2" borderId="4" xfId="0" applyFont="1" applyFill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wrapText="1"/>
    </xf>
    <xf numFmtId="49" fontId="8" fillId="0" borderId="4" xfId="0" applyNumberFormat="1" applyFont="1" applyBorder="1" applyAlignment="1">
      <alignment vertical="top" wrapText="1"/>
    </xf>
    <xf numFmtId="49" fontId="9" fillId="0" borderId="4" xfId="0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0" fontId="0" fillId="0" borderId="4" xfId="0" applyBorder="1" applyAlignment="1">
      <alignment wrapText="1"/>
    </xf>
    <xf numFmtId="49" fontId="8" fillId="2" borderId="4" xfId="0" applyNumberFormat="1" applyFont="1" applyFill="1" applyBorder="1" applyAlignment="1">
      <alignment horizontal="left" vertical="top"/>
    </xf>
    <xf numFmtId="164" fontId="9" fillId="2" borderId="4" xfId="0" applyNumberFormat="1" applyFont="1" applyFill="1" applyBorder="1" applyAlignment="1">
      <alignment horizontal="right"/>
    </xf>
    <xf numFmtId="0" fontId="37" fillId="0" borderId="0" xfId="0" applyFont="1"/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4" fontId="37" fillId="0" borderId="0" xfId="0" applyNumberFormat="1" applyFont="1" applyAlignment="1">
      <alignment horizontal="right" indent="1"/>
    </xf>
    <xf numFmtId="166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right" indent="1"/>
    </xf>
    <xf numFmtId="49" fontId="15" fillId="0" borderId="14" xfId="0" applyNumberFormat="1" applyFont="1" applyBorder="1" applyAlignment="1">
      <alignment horizontal="left" vertical="top"/>
    </xf>
    <xf numFmtId="49" fontId="7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4" fontId="7" fillId="0" borderId="14" xfId="0" applyNumberFormat="1" applyFont="1" applyBorder="1" applyAlignment="1">
      <alignment horizontal="right" indent="1"/>
    </xf>
    <xf numFmtId="166" fontId="7" fillId="0" borderId="14" xfId="0" applyNumberFormat="1" applyFont="1" applyBorder="1" applyAlignment="1">
      <alignment horizontal="right" indent="1"/>
    </xf>
    <xf numFmtId="166" fontId="18" fillId="0" borderId="14" xfId="0" applyNumberFormat="1" applyFont="1" applyBorder="1" applyAlignment="1">
      <alignment horizontal="right" indent="1"/>
    </xf>
    <xf numFmtId="49" fontId="15" fillId="0" borderId="23" xfId="0" applyNumberFormat="1" applyFont="1" applyBorder="1" applyAlignment="1">
      <alignment horizontal="left" vertical="top"/>
    </xf>
    <xf numFmtId="49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top" wrapText="1"/>
    </xf>
    <xf numFmtId="4" fontId="15" fillId="0" borderId="14" xfId="0" applyNumberFormat="1" applyFont="1" applyBorder="1" applyAlignment="1">
      <alignment horizontal="right" indent="1"/>
    </xf>
    <xf numFmtId="166" fontId="15" fillId="0" borderId="14" xfId="0" applyNumberFormat="1" applyFont="1" applyBorder="1" applyAlignment="1">
      <alignment horizontal="right" indent="1"/>
    </xf>
    <xf numFmtId="0" fontId="37" fillId="6" borderId="12" xfId="0" applyFont="1" applyFill="1" applyBorder="1" applyAlignment="1">
      <alignment vertical="center"/>
    </xf>
    <xf numFmtId="49" fontId="38" fillId="6" borderId="18" xfId="0" applyNumberFormat="1" applyFont="1" applyFill="1" applyBorder="1" applyAlignment="1">
      <alignment horizontal="center" vertical="center"/>
    </xf>
    <xf numFmtId="0" fontId="38" fillId="6" borderId="18" xfId="0" applyFont="1" applyFill="1" applyBorder="1" applyAlignment="1">
      <alignment horizontal="left" vertical="top" wrapText="1"/>
    </xf>
    <xf numFmtId="4" fontId="38" fillId="6" borderId="18" xfId="0" applyNumberFormat="1" applyFont="1" applyFill="1" applyBorder="1" applyAlignment="1">
      <alignment horizontal="right" indent="1"/>
    </xf>
    <xf numFmtId="166" fontId="38" fillId="6" borderId="18" xfId="0" applyNumberFormat="1" applyFont="1" applyFill="1" applyBorder="1" applyAlignment="1">
      <alignment horizontal="right" indent="1"/>
    </xf>
    <xf numFmtId="0" fontId="38" fillId="6" borderId="19" xfId="0" applyFont="1" applyFill="1" applyBorder="1" applyAlignment="1">
      <alignment horizontal="right" indent="1"/>
    </xf>
    <xf numFmtId="0" fontId="0" fillId="6" borderId="2" xfId="0" applyFill="1" applyBorder="1"/>
    <xf numFmtId="164" fontId="1" fillId="6" borderId="3" xfId="0" applyNumberFormat="1" applyFont="1" applyFill="1" applyBorder="1" applyAlignment="1">
      <alignment horizontal="right"/>
    </xf>
    <xf numFmtId="165" fontId="15" fillId="2" borderId="11" xfId="0" applyNumberFormat="1" applyFont="1" applyFill="1" applyBorder="1" applyAlignment="1">
      <alignment horizontal="right" vertical="center" wrapText="1"/>
    </xf>
    <xf numFmtId="49" fontId="8" fillId="2" borderId="4" xfId="0" applyNumberFormat="1" applyFont="1" applyFill="1" applyBorder="1" applyAlignment="1">
      <alignment vertical="top" wrapText="1"/>
    </xf>
    <xf numFmtId="168" fontId="15" fillId="0" borderId="7" xfId="16" applyNumberFormat="1" applyFont="1" applyFill="1" applyAlignment="1">
      <alignment wrapText="1"/>
    </xf>
    <xf numFmtId="0" fontId="30" fillId="0" borderId="7" xfId="14" applyFont="1" applyFill="1" applyAlignment="1">
      <alignment horizontal="right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 wrapText="1"/>
    </xf>
    <xf numFmtId="0" fontId="28" fillId="0" borderId="0" xfId="0" applyNumberFormat="1" applyFont="1" applyAlignment="1">
      <alignment horizontal="center" wrapText="1"/>
    </xf>
    <xf numFmtId="3" fontId="30" fillId="0" borderId="0" xfId="0" applyNumberFormat="1" applyFont="1" applyFill="1" applyAlignment="1">
      <alignment horizontal="center" vertical="top" wrapText="1"/>
    </xf>
    <xf numFmtId="4" fontId="14" fillId="0" borderId="0" xfId="0" applyNumberFormat="1" applyFont="1" applyAlignment="1">
      <alignment wrapText="1"/>
    </xf>
    <xf numFmtId="0" fontId="14" fillId="0" borderId="0" xfId="0" applyNumberFormat="1" applyFont="1" applyFill="1" applyAlignment="1">
      <alignment wrapText="1"/>
    </xf>
    <xf numFmtId="0" fontId="14" fillId="0" borderId="7" xfId="14" applyNumberFormat="1" applyFont="1" applyFill="1" applyAlignment="1">
      <alignment horizontal="right" wrapText="1"/>
    </xf>
    <xf numFmtId="0" fontId="14" fillId="0" borderId="0" xfId="0" applyNumberFormat="1" applyFont="1" applyFill="1" applyAlignment="1">
      <alignment horizontal="right" wrapText="1"/>
    </xf>
    <xf numFmtId="0" fontId="14" fillId="0" borderId="0" xfId="0" applyNumberFormat="1" applyFont="1" applyFill="1"/>
    <xf numFmtId="4" fontId="14" fillId="0" borderId="0" xfId="0" applyNumberFormat="1" applyFont="1" applyAlignment="1">
      <alignment horizontal="right" wrapText="1"/>
    </xf>
    <xf numFmtId="168" fontId="14" fillId="0" borderId="7" xfId="16" applyNumberFormat="1" applyFont="1" applyAlignment="1">
      <alignment wrapText="1"/>
    </xf>
    <xf numFmtId="0" fontId="7" fillId="0" borderId="0" xfId="0" applyFont="1" applyFill="1" applyAlignment="1">
      <alignment wrapText="1"/>
    </xf>
    <xf numFmtId="0" fontId="34" fillId="0" borderId="0" xfId="0" applyNumberFormat="1" applyFont="1" applyAlignment="1">
      <alignment horizontal="center" wrapText="1"/>
    </xf>
    <xf numFmtId="0" fontId="15" fillId="6" borderId="15" xfId="0" applyFont="1" applyFill="1" applyBorder="1" applyAlignment="1">
      <alignment horizontal="center" vertical="top" wrapText="1"/>
    </xf>
    <xf numFmtId="0" fontId="35" fillId="6" borderId="16" xfId="0" applyFont="1" applyFill="1" applyBorder="1" applyAlignment="1">
      <alignment wrapText="1"/>
    </xf>
    <xf numFmtId="0" fontId="14" fillId="6" borderId="16" xfId="0" applyFont="1" applyFill="1" applyBorder="1" applyAlignment="1">
      <alignment horizontal="right" wrapText="1"/>
    </xf>
    <xf numFmtId="0" fontId="14" fillId="6" borderId="16" xfId="0" applyFont="1" applyFill="1" applyBorder="1" applyAlignment="1">
      <alignment wrapText="1"/>
    </xf>
    <xf numFmtId="0" fontId="14" fillId="6" borderId="16" xfId="0" applyFont="1" applyFill="1" applyBorder="1" applyAlignment="1">
      <alignment vertical="top" wrapText="1"/>
    </xf>
    <xf numFmtId="0" fontId="14" fillId="6" borderId="17" xfId="0" applyFont="1" applyFill="1" applyBorder="1" applyAlignment="1">
      <alignment vertical="top" wrapText="1"/>
    </xf>
    <xf numFmtId="0" fontId="15" fillId="6" borderId="16" xfId="0" applyFont="1" applyFill="1" applyBorder="1" applyAlignment="1">
      <alignment wrapText="1"/>
    </xf>
    <xf numFmtId="168" fontId="14" fillId="6" borderId="16" xfId="0" applyNumberFormat="1" applyFont="1" applyFill="1" applyBorder="1" applyAlignment="1">
      <alignment wrapText="1"/>
    </xf>
    <xf numFmtId="168" fontId="15" fillId="6" borderId="17" xfId="0" applyNumberFormat="1" applyFont="1" applyFill="1" applyBorder="1" applyAlignment="1">
      <alignment wrapText="1"/>
    </xf>
    <xf numFmtId="49" fontId="15" fillId="0" borderId="29" xfId="0" applyNumberFormat="1" applyFont="1" applyBorder="1" applyAlignment="1">
      <alignment horizontal="left" vertical="top"/>
    </xf>
    <xf numFmtId="49" fontId="7" fillId="0" borderId="29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4" fontId="7" fillId="0" borderId="29" xfId="0" applyNumberFormat="1" applyFont="1" applyBorder="1" applyAlignment="1">
      <alignment horizontal="right" indent="1"/>
    </xf>
    <xf numFmtId="166" fontId="7" fillId="0" borderId="29" xfId="0" applyNumberFormat="1" applyFont="1" applyBorder="1" applyAlignment="1">
      <alignment horizontal="right" indent="1"/>
    </xf>
    <xf numFmtId="0" fontId="28" fillId="0" borderId="7" xfId="0" applyFont="1" applyBorder="1" applyAlignment="1">
      <alignment horizontal="center" vertical="top" wrapText="1"/>
    </xf>
    <xf numFmtId="0" fontId="28" fillId="0" borderId="7" xfId="0" applyFont="1" applyBorder="1" applyAlignment="1">
      <alignment wrapText="1"/>
    </xf>
    <xf numFmtId="0" fontId="28" fillId="0" borderId="7" xfId="0" applyFont="1" applyBorder="1" applyAlignment="1">
      <alignment horizontal="right" wrapText="1"/>
    </xf>
    <xf numFmtId="168" fontId="28" fillId="0" borderId="7" xfId="0" applyNumberFormat="1" applyFont="1" applyBorder="1" applyAlignment="1">
      <alignment wrapText="1"/>
    </xf>
    <xf numFmtId="49" fontId="23" fillId="4" borderId="7" xfId="0" applyNumberFormat="1" applyFont="1" applyFill="1" applyBorder="1" applyAlignment="1">
      <alignment horizontal="left" vertical="center"/>
    </xf>
    <xf numFmtId="166" fontId="23" fillId="4" borderId="7" xfId="0" applyNumberFormat="1" applyFont="1" applyFill="1" applyBorder="1" applyAlignment="1">
      <alignment horizontal="center" vertical="center"/>
    </xf>
    <xf numFmtId="49" fontId="25" fillId="0" borderId="7" xfId="0" applyNumberFormat="1" applyFont="1" applyBorder="1" applyAlignment="1">
      <alignment horizontal="left" vertical="top"/>
    </xf>
    <xf numFmtId="166" fontId="25" fillId="0" borderId="7" xfId="0" applyNumberFormat="1" applyFont="1" applyBorder="1" applyAlignment="1">
      <alignment horizontal="right"/>
    </xf>
    <xf numFmtId="49" fontId="23" fillId="0" borderId="7" xfId="0" applyNumberFormat="1" applyFont="1" applyBorder="1" applyAlignment="1">
      <alignment horizontal="left" vertical="top"/>
    </xf>
    <xf numFmtId="166" fontId="23" fillId="0" borderId="7" xfId="0" applyNumberFormat="1" applyFont="1" applyBorder="1" applyAlignment="1">
      <alignment horizontal="right"/>
    </xf>
    <xf numFmtId="0" fontId="9" fillId="0" borderId="7" xfId="0" applyFont="1" applyBorder="1"/>
    <xf numFmtId="166" fontId="9" fillId="0" borderId="7" xfId="0" applyNumberFormat="1" applyFont="1" applyBorder="1" applyAlignment="1">
      <alignment horizontal="right"/>
    </xf>
    <xf numFmtId="49" fontId="10" fillId="4" borderId="7" xfId="0" applyNumberFormat="1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0" fontId="15" fillId="0" borderId="7" xfId="19" applyFont="1" applyBorder="1" applyAlignment="1">
      <alignment horizontal="center" vertical="center" wrapText="1"/>
    </xf>
    <xf numFmtId="4" fontId="15" fillId="0" borderId="7" xfId="19" applyNumberFormat="1" applyFont="1" applyBorder="1" applyAlignment="1">
      <alignment horizontal="center" vertical="center" wrapText="1"/>
    </xf>
    <xf numFmtId="0" fontId="14" fillId="0" borderId="7" xfId="19" applyBorder="1"/>
    <xf numFmtId="0" fontId="14" fillId="0" borderId="7" xfId="19" applyBorder="1" applyAlignment="1">
      <alignment wrapText="1"/>
    </xf>
    <xf numFmtId="4" fontId="14" fillId="0" borderId="7" xfId="19" applyNumberFormat="1" applyBorder="1"/>
    <xf numFmtId="0" fontId="14" fillId="0" borderId="7" xfId="19" applyBorder="1" applyAlignment="1">
      <alignment horizontal="center" vertical="top"/>
    </xf>
    <xf numFmtId="0" fontId="14" fillId="0" borderId="7" xfId="19" applyFont="1" applyBorder="1" applyAlignment="1">
      <alignment horizontal="justify" wrapText="1"/>
    </xf>
    <xf numFmtId="0" fontId="14" fillId="0" borderId="7" xfId="19" applyFont="1" applyBorder="1" applyAlignment="1">
      <alignment horizontal="right" wrapText="1"/>
    </xf>
    <xf numFmtId="0" fontId="14" fillId="0" borderId="7" xfId="19" applyFont="1" applyBorder="1" applyAlignment="1">
      <alignment wrapText="1"/>
    </xf>
    <xf numFmtId="0" fontId="14" fillId="0" borderId="7" xfId="19" applyFont="1" applyBorder="1" applyAlignment="1">
      <alignment horizontal="left" wrapText="1"/>
    </xf>
    <xf numFmtId="0" fontId="8" fillId="0" borderId="7" xfId="19" applyFont="1" applyBorder="1" applyAlignment="1">
      <alignment wrapText="1"/>
    </xf>
    <xf numFmtId="0" fontId="15" fillId="0" borderId="7" xfId="19" applyFont="1" applyBorder="1" applyAlignment="1">
      <alignment wrapText="1"/>
    </xf>
    <xf numFmtId="4" fontId="15" fillId="0" borderId="7" xfId="19" applyNumberFormat="1" applyFont="1" applyBorder="1"/>
    <xf numFmtId="0" fontId="37" fillId="6" borderId="7" xfId="0" applyFont="1" applyFill="1" applyBorder="1" applyAlignment="1">
      <alignment vertical="center"/>
    </xf>
    <xf numFmtId="49" fontId="38" fillId="6" borderId="7" xfId="0" applyNumberFormat="1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left" vertical="top" wrapText="1"/>
    </xf>
    <xf numFmtId="4" fontId="38" fillId="6" borderId="7" xfId="0" applyNumberFormat="1" applyFont="1" applyFill="1" applyBorder="1" applyAlignment="1">
      <alignment horizontal="right" indent="1"/>
    </xf>
    <xf numFmtId="166" fontId="38" fillId="6" borderId="7" xfId="0" applyNumberFormat="1" applyFont="1" applyFill="1" applyBorder="1" applyAlignment="1">
      <alignment horizontal="right" indent="1"/>
    </xf>
    <xf numFmtId="0" fontId="38" fillId="6" borderId="7" xfId="0" applyFont="1" applyFill="1" applyBorder="1" applyAlignment="1">
      <alignment horizontal="right" indent="1"/>
    </xf>
    <xf numFmtId="0" fontId="37" fillId="0" borderId="7" xfId="0" applyFont="1" applyBorder="1"/>
    <xf numFmtId="49" fontId="37" fillId="0" borderId="7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left" vertical="top" wrapText="1"/>
    </xf>
    <xf numFmtId="4" fontId="37" fillId="0" borderId="7" xfId="0" applyNumberFormat="1" applyFont="1" applyBorder="1" applyAlignment="1">
      <alignment horizontal="right" indent="1"/>
    </xf>
    <xf numFmtId="166" fontId="37" fillId="0" borderId="7" xfId="0" applyNumberFormat="1" applyFont="1" applyBorder="1" applyAlignment="1">
      <alignment horizontal="right" indent="1"/>
    </xf>
    <xf numFmtId="0" fontId="37" fillId="0" borderId="7" xfId="0" applyFont="1" applyBorder="1" applyAlignment="1">
      <alignment horizontal="right" indent="1"/>
    </xf>
    <xf numFmtId="49" fontId="15" fillId="5" borderId="7" xfId="0" applyNumberFormat="1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4" fontId="22" fillId="5" borderId="7" xfId="0" applyNumberFormat="1" applyFont="1" applyFill="1" applyBorder="1" applyAlignment="1">
      <alignment horizontal="center" vertical="center"/>
    </xf>
    <xf numFmtId="166" fontId="22" fillId="5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left" vertical="top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top" wrapText="1"/>
    </xf>
    <xf numFmtId="4" fontId="15" fillId="0" borderId="7" xfId="0" applyNumberFormat="1" applyFont="1" applyBorder="1" applyAlignment="1">
      <alignment horizontal="right" indent="1"/>
    </xf>
    <xf numFmtId="166" fontId="15" fillId="0" borderId="7" xfId="0" applyNumberFormat="1" applyFont="1" applyBorder="1" applyAlignment="1">
      <alignment horizontal="right" indent="1"/>
    </xf>
    <xf numFmtId="49" fontId="7" fillId="0" borderId="7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indent="1"/>
    </xf>
    <xf numFmtId="166" fontId="7" fillId="0" borderId="7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0" fontId="14" fillId="0" borderId="7" xfId="0" applyFont="1" applyBorder="1" applyAlignment="1">
      <alignment horizontal="left" vertical="top" wrapText="1"/>
    </xf>
    <xf numFmtId="166" fontId="18" fillId="0" borderId="7" xfId="0" applyNumberFormat="1" applyFont="1" applyBorder="1" applyAlignment="1">
      <alignment horizontal="right" indent="1"/>
    </xf>
    <xf numFmtId="49" fontId="11" fillId="6" borderId="7" xfId="0" applyNumberFormat="1" applyFont="1" applyFill="1" applyBorder="1" applyAlignment="1">
      <alignment vertical="center"/>
    </xf>
    <xf numFmtId="49" fontId="12" fillId="6" borderId="7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vertical="top" wrapText="1"/>
    </xf>
    <xf numFmtId="0" fontId="0" fillId="6" borderId="7" xfId="0" applyFill="1" applyBorder="1"/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167" fontId="15" fillId="0" borderId="7" xfId="16" applyNumberFormat="1" applyFont="1" applyBorder="1" applyAlignment="1">
      <alignment horizontal="right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9" fontId="15" fillId="0" borderId="7" xfId="0" applyNumberFormat="1" applyFont="1" applyBorder="1" applyAlignment="1">
      <alignment wrapText="1"/>
    </xf>
    <xf numFmtId="0" fontId="15" fillId="0" borderId="7" xfId="0" applyFont="1" applyBorder="1" applyAlignment="1">
      <alignment horizontal="left"/>
    </xf>
    <xf numFmtId="0" fontId="35" fillId="0" borderId="7" xfId="0" applyFont="1" applyBorder="1" applyAlignment="1">
      <alignment wrapText="1"/>
    </xf>
    <xf numFmtId="0" fontId="14" fillId="0" borderId="7" xfId="5" applyFont="1" applyBorder="1"/>
    <xf numFmtId="49" fontId="15" fillId="0" borderId="7" xfId="17" applyNumberFormat="1" applyFont="1" applyBorder="1" applyAlignment="1">
      <alignment horizontal="right" vertical="center"/>
    </xf>
    <xf numFmtId="49" fontId="14" fillId="0" borderId="7" xfId="5" applyNumberFormat="1" applyFont="1" applyBorder="1"/>
    <xf numFmtId="167" fontId="14" fillId="0" borderId="7" xfId="5" applyNumberFormat="1" applyFont="1" applyBorder="1" applyAlignment="1">
      <alignment horizontal="left"/>
    </xf>
    <xf numFmtId="167" fontId="15" fillId="0" borderId="7" xfId="5" applyNumberFormat="1" applyFont="1" applyBorder="1" applyAlignment="1">
      <alignment horizontal="right"/>
    </xf>
    <xf numFmtId="49" fontId="14" fillId="0" borderId="7" xfId="17" applyNumberFormat="1" applyFont="1" applyBorder="1" applyAlignment="1">
      <alignment horizontal="right"/>
    </xf>
    <xf numFmtId="167" fontId="14" fillId="0" borderId="7" xfId="5" applyNumberFormat="1" applyFont="1" applyBorder="1" applyAlignment="1">
      <alignment horizontal="right"/>
    </xf>
    <xf numFmtId="167" fontId="15" fillId="0" borderId="7" xfId="5" applyNumberFormat="1" applyFont="1" applyBorder="1" applyAlignment="1">
      <alignment horizontal="left"/>
    </xf>
    <xf numFmtId="167" fontId="0" fillId="0" borderId="7" xfId="0" applyNumberFormat="1" applyBorder="1" applyAlignment="1">
      <alignment horizontal="right"/>
    </xf>
    <xf numFmtId="0" fontId="9" fillId="4" borderId="7" xfId="0" applyFont="1" applyFill="1" applyBorder="1"/>
    <xf numFmtId="0" fontId="0" fillId="4" borderId="7" xfId="0" applyFill="1" applyBorder="1"/>
    <xf numFmtId="0" fontId="27" fillId="0" borderId="7" xfId="0" applyFont="1" applyBorder="1" applyAlignment="1">
      <alignment horizontal="center" vertical="center" wrapText="1"/>
    </xf>
    <xf numFmtId="168" fontId="27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wrapText="1"/>
    </xf>
    <xf numFmtId="168" fontId="14" fillId="0" borderId="7" xfId="0" applyNumberFormat="1" applyFont="1" applyBorder="1" applyAlignment="1">
      <alignment wrapText="1"/>
    </xf>
    <xf numFmtId="168" fontId="15" fillId="0" borderId="7" xfId="0" applyNumberFormat="1" applyFont="1" applyBorder="1" applyAlignment="1">
      <alignment wrapText="1"/>
    </xf>
    <xf numFmtId="0" fontId="32" fillId="0" borderId="7" xfId="0" applyFont="1" applyBorder="1" applyAlignment="1">
      <alignment horizontal="center" vertical="top" wrapText="1"/>
    </xf>
    <xf numFmtId="0" fontId="32" fillId="0" borderId="7" xfId="0" applyFont="1" applyBorder="1" applyAlignment="1">
      <alignment wrapText="1"/>
    </xf>
    <xf numFmtId="0" fontId="33" fillId="0" borderId="7" xfId="0" applyFont="1" applyBorder="1" applyAlignment="1">
      <alignment wrapText="1"/>
    </xf>
    <xf numFmtId="168" fontId="34" fillId="0" borderId="7" xfId="0" applyNumberFormat="1" applyFont="1" applyBorder="1" applyAlignment="1">
      <alignment wrapText="1"/>
    </xf>
    <xf numFmtId="3" fontId="14" fillId="0" borderId="7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wrapText="1"/>
    </xf>
    <xf numFmtId="1" fontId="14" fillId="0" borderId="7" xfId="0" applyNumberFormat="1" applyFont="1" applyBorder="1" applyAlignment="1">
      <alignment horizontal="right" wrapText="1"/>
    </xf>
    <xf numFmtId="170" fontId="28" fillId="0" borderId="7" xfId="0" applyNumberFormat="1" applyFont="1" applyBorder="1" applyAlignment="1">
      <alignment horizontal="center" vertical="top" wrapText="1"/>
    </xf>
    <xf numFmtId="0" fontId="28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top" wrapText="1"/>
    </xf>
    <xf numFmtId="0" fontId="34" fillId="0" borderId="7" xfId="0" applyFont="1" applyBorder="1" applyAlignment="1">
      <alignment wrapText="1"/>
    </xf>
    <xf numFmtId="0" fontId="34" fillId="0" borderId="7" xfId="0" applyFont="1" applyBorder="1" applyAlignment="1">
      <alignment horizontal="left" wrapText="1"/>
    </xf>
    <xf numFmtId="0" fontId="15" fillId="0" borderId="7" xfId="0" applyFont="1" applyBorder="1" applyAlignment="1">
      <alignment horizontal="right"/>
    </xf>
    <xf numFmtId="168" fontId="15" fillId="0" borderId="7" xfId="16" applyNumberFormat="1" applyFont="1" applyFill="1" applyBorder="1" applyAlignment="1">
      <alignment wrapText="1"/>
    </xf>
    <xf numFmtId="169" fontId="28" fillId="0" borderId="7" xfId="14" applyNumberFormat="1" applyFont="1" applyFill="1" applyBorder="1" applyAlignment="1">
      <alignment horizontal="center" vertical="top" wrapText="1"/>
    </xf>
    <xf numFmtId="0" fontId="29" fillId="0" borderId="7" xfId="14" applyFont="1" applyFill="1" applyBorder="1" applyAlignment="1">
      <alignment wrapText="1"/>
    </xf>
    <xf numFmtId="0" fontId="30" fillId="0" borderId="7" xfId="14" applyFont="1" applyFill="1" applyBorder="1" applyAlignment="1">
      <alignment horizontal="right" wrapText="1"/>
    </xf>
    <xf numFmtId="0" fontId="29" fillId="0" borderId="7" xfId="15" applyFont="1" applyBorder="1" applyAlignment="1" applyProtection="1">
      <alignment horizontal="left" wrapText="1"/>
      <protection locked="0"/>
    </xf>
    <xf numFmtId="168" fontId="31" fillId="0" borderId="7" xfId="0" applyNumberFormat="1" applyFont="1" applyBorder="1" applyAlignment="1">
      <alignment wrapText="1"/>
    </xf>
    <xf numFmtId="0" fontId="14" fillId="0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horizontal="right" wrapText="1"/>
    </xf>
    <xf numFmtId="0" fontId="14" fillId="0" borderId="7" xfId="15" applyFont="1" applyBorder="1" applyAlignment="1">
      <alignment wrapText="1"/>
    </xf>
    <xf numFmtId="0" fontId="28" fillId="0" borderId="7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wrapText="1"/>
    </xf>
    <xf numFmtId="0" fontId="28" fillId="0" borderId="7" xfId="0" applyFont="1" applyFill="1" applyBorder="1" applyAlignment="1">
      <alignment horizontal="right" wrapText="1"/>
    </xf>
    <xf numFmtId="0" fontId="28" fillId="0" borderId="7" xfId="15" applyFont="1" applyBorder="1" applyAlignment="1">
      <alignment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vertical="top" wrapText="1"/>
    </xf>
    <xf numFmtId="0" fontId="14" fillId="0" borderId="7" xfId="0" applyFont="1" applyFill="1" applyBorder="1" applyAlignment="1">
      <alignment horizontal="left" vertical="top" wrapText="1"/>
    </xf>
    <xf numFmtId="0" fontId="32" fillId="0" borderId="7" xfId="0" applyFont="1" applyBorder="1" applyAlignment="1">
      <alignment vertical="top" wrapText="1"/>
    </xf>
    <xf numFmtId="9" fontId="14" fillId="0" borderId="7" xfId="0" applyNumberFormat="1" applyFont="1" applyBorder="1" applyAlignment="1">
      <alignment horizontal="right" wrapText="1"/>
    </xf>
    <xf numFmtId="49" fontId="11" fillId="4" borderId="7" xfId="0" applyNumberFormat="1" applyFont="1" applyFill="1" applyBorder="1" applyAlignment="1">
      <alignment vertical="center"/>
    </xf>
    <xf numFmtId="49" fontId="12" fillId="4" borderId="7" xfId="0" applyNumberFormat="1" applyFont="1" applyFill="1" applyBorder="1" applyAlignment="1">
      <alignment vertical="center"/>
    </xf>
    <xf numFmtId="0" fontId="12" fillId="4" borderId="7" xfId="0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justify" vertical="center" wrapText="1"/>
    </xf>
    <xf numFmtId="165" fontId="4" fillId="2" borderId="7" xfId="0" applyNumberFormat="1" applyFont="1" applyFill="1" applyBorder="1" applyAlignment="1">
      <alignment horizontal="right" vertical="center" wrapText="1"/>
    </xf>
    <xf numFmtId="49" fontId="39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/>
    </xf>
    <xf numFmtId="165" fontId="11" fillId="2" borderId="7" xfId="0" applyNumberFormat="1" applyFont="1" applyFill="1" applyBorder="1" applyAlignment="1">
      <alignment horizontal="right" vertical="center" wrapText="1"/>
    </xf>
    <xf numFmtId="49" fontId="4" fillId="2" borderId="7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right" vertical="center" wrapText="1"/>
    </xf>
    <xf numFmtId="49" fontId="2" fillId="2" borderId="7" xfId="0" applyNumberFormat="1" applyFont="1" applyFill="1" applyBorder="1" applyAlignment="1">
      <alignment horizontal="left" vertical="center"/>
    </xf>
    <xf numFmtId="165" fontId="3" fillId="2" borderId="7" xfId="0" applyNumberFormat="1" applyFont="1" applyFill="1" applyBorder="1" applyAlignment="1">
      <alignment horizontal="right" vertical="center" wrapText="1"/>
    </xf>
    <xf numFmtId="49" fontId="10" fillId="6" borderId="7" xfId="0" applyNumberFormat="1" applyFont="1" applyFill="1" applyBorder="1" applyAlignment="1">
      <alignment vertical="center"/>
    </xf>
    <xf numFmtId="49" fontId="0" fillId="6" borderId="7" xfId="0" applyNumberFormat="1" applyFill="1" applyBorder="1" applyAlignment="1">
      <alignment vertical="center"/>
    </xf>
    <xf numFmtId="0" fontId="0" fillId="6" borderId="7" xfId="0" applyFill="1" applyBorder="1" applyAlignment="1">
      <alignment vertical="top" wrapText="1"/>
    </xf>
    <xf numFmtId="4" fontId="0" fillId="6" borderId="7" xfId="0" applyNumberFormat="1" applyFill="1" applyBorder="1"/>
    <xf numFmtId="164" fontId="0" fillId="6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0" fontId="8" fillId="0" borderId="7" xfId="0" applyFont="1" applyBorder="1"/>
    <xf numFmtId="0" fontId="9" fillId="0" borderId="11" xfId="0" applyFont="1" applyBorder="1"/>
    <xf numFmtId="49" fontId="9" fillId="2" borderId="24" xfId="0" applyNumberFormat="1" applyFont="1" applyFill="1" applyBorder="1" applyAlignment="1">
      <alignment horizontal="left"/>
    </xf>
    <xf numFmtId="165" fontId="9" fillId="2" borderId="25" xfId="0" applyNumberFormat="1" applyFont="1" applyFill="1" applyBorder="1" applyAlignment="1">
      <alignment horizontal="right" vertical="center" wrapText="1"/>
    </xf>
    <xf numFmtId="49" fontId="8" fillId="2" borderId="26" xfId="0" applyNumberFormat="1" applyFont="1" applyFill="1" applyBorder="1" applyAlignment="1">
      <alignment horizontal="left" vertical="center"/>
    </xf>
    <xf numFmtId="165" fontId="8" fillId="2" borderId="27" xfId="0" applyNumberFormat="1" applyFont="1" applyFill="1" applyBorder="1" applyAlignment="1">
      <alignment horizontal="right" vertical="center" wrapText="1"/>
    </xf>
    <xf numFmtId="49" fontId="9" fillId="2" borderId="30" xfId="0" applyNumberFormat="1" applyFont="1" applyFill="1" applyBorder="1" applyAlignment="1">
      <alignment horizontal="left" vertical="center"/>
    </xf>
    <xf numFmtId="165" fontId="9" fillId="2" borderId="31" xfId="0" applyNumberFormat="1" applyFont="1" applyFill="1" applyBorder="1" applyAlignment="1">
      <alignment horizontal="right" vertical="center" wrapText="1"/>
    </xf>
    <xf numFmtId="49" fontId="23" fillId="4" borderId="32" xfId="0" applyNumberFormat="1" applyFont="1" applyFill="1" applyBorder="1" applyAlignment="1">
      <alignment horizontal="left" vertical="center"/>
    </xf>
    <xf numFmtId="166" fontId="23" fillId="4" borderId="33" xfId="0" applyNumberFormat="1" applyFont="1" applyFill="1" applyBorder="1" applyAlignment="1">
      <alignment horizontal="center" vertical="center"/>
    </xf>
    <xf numFmtId="49" fontId="25" fillId="0" borderId="26" xfId="0" applyNumberFormat="1" applyFont="1" applyBorder="1" applyAlignment="1">
      <alignment horizontal="left" vertical="top"/>
    </xf>
    <xf numFmtId="166" fontId="25" fillId="0" borderId="27" xfId="0" applyNumberFormat="1" applyFont="1" applyBorder="1" applyAlignment="1">
      <alignment horizontal="right"/>
    </xf>
    <xf numFmtId="166" fontId="24" fillId="0" borderId="27" xfId="0" applyNumberFormat="1" applyFont="1" applyBorder="1" applyAlignment="1">
      <alignment horizontal="right"/>
    </xf>
    <xf numFmtId="49" fontId="23" fillId="0" borderId="30" xfId="0" applyNumberFormat="1" applyFont="1" applyBorder="1" applyAlignment="1">
      <alignment horizontal="left" vertical="top"/>
    </xf>
    <xf numFmtId="166" fontId="23" fillId="0" borderId="31" xfId="0" applyNumberFormat="1" applyFont="1" applyBorder="1" applyAlignment="1">
      <alignment horizontal="right"/>
    </xf>
    <xf numFmtId="49" fontId="25" fillId="0" borderId="34" xfId="0" applyNumberFormat="1" applyFont="1" applyBorder="1" applyAlignment="1">
      <alignment horizontal="left" vertical="top"/>
    </xf>
    <xf numFmtId="166" fontId="24" fillId="0" borderId="35" xfId="0" applyNumberFormat="1" applyFont="1" applyBorder="1" applyAlignment="1">
      <alignment horizontal="right"/>
    </xf>
    <xf numFmtId="49" fontId="8" fillId="2" borderId="4" xfId="0" applyNumberFormat="1" applyFont="1" applyFill="1" applyBorder="1" applyAlignment="1">
      <alignment vertical="center" wrapText="1"/>
    </xf>
    <xf numFmtId="49" fontId="0" fillId="2" borderId="4" xfId="0" applyNumberForma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horizontal="right" wrapText="1"/>
    </xf>
    <xf numFmtId="164" fontId="0" fillId="2" borderId="4" xfId="0" applyNumberFormat="1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8" fillId="0" borderId="4" xfId="0" applyFont="1" applyBorder="1" applyAlignment="1">
      <alignment vertical="top" wrapText="1"/>
    </xf>
    <xf numFmtId="4" fontId="0" fillId="2" borderId="4" xfId="0" applyNumberFormat="1" applyFill="1" applyBorder="1" applyAlignment="1">
      <alignment horizontal="right" wrapText="1"/>
    </xf>
    <xf numFmtId="0" fontId="8" fillId="2" borderId="4" xfId="0" applyFont="1" applyFill="1" applyBorder="1" applyAlignment="1">
      <alignment vertical="top" wrapText="1"/>
    </xf>
    <xf numFmtId="4" fontId="0" fillId="2" borderId="4" xfId="0" applyNumberFormat="1" applyFill="1" applyBorder="1" applyAlignment="1">
      <alignment wrapText="1"/>
    </xf>
    <xf numFmtId="164" fontId="0" fillId="2" borderId="4" xfId="0" applyNumberFormat="1" applyFill="1" applyBorder="1" applyAlignment="1">
      <alignment wrapText="1"/>
    </xf>
    <xf numFmtId="0" fontId="41" fillId="0" borderId="0" xfId="0" applyFont="1"/>
    <xf numFmtId="0" fontId="41" fillId="0" borderId="36" xfId="0" applyFont="1" applyBorder="1"/>
    <xf numFmtId="0" fontId="41" fillId="0" borderId="37" xfId="0" applyFont="1" applyBorder="1"/>
    <xf numFmtId="49" fontId="2" fillId="3" borderId="38" xfId="0" applyNumberFormat="1" applyFont="1" applyFill="1" applyBorder="1" applyAlignment="1">
      <alignment horizontal="center" vertical="center"/>
    </xf>
    <xf numFmtId="49" fontId="2" fillId="3" borderId="39" xfId="0" applyNumberFormat="1" applyFont="1" applyFill="1" applyBorder="1" applyAlignment="1">
      <alignment horizontal="center" vertical="center"/>
    </xf>
    <xf numFmtId="49" fontId="0" fillId="0" borderId="28" xfId="0" applyNumberFormat="1" applyBorder="1" applyAlignment="1">
      <alignment horizontal="left" vertical="top"/>
    </xf>
    <xf numFmtId="49" fontId="0" fillId="0" borderId="28" xfId="0" applyNumberFormat="1" applyBorder="1" applyAlignment="1">
      <alignment vertical="center"/>
    </xf>
    <xf numFmtId="49" fontId="0" fillId="0" borderId="28" xfId="0" applyNumberFormat="1" applyBorder="1" applyAlignment="1">
      <alignment horizontal="left" vertical="top" wrapText="1"/>
    </xf>
    <xf numFmtId="0" fontId="41" fillId="0" borderId="7" xfId="0" applyFont="1" applyBorder="1"/>
    <xf numFmtId="4" fontId="0" fillId="0" borderId="28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49" fontId="1" fillId="2" borderId="11" xfId="0" applyNumberFormat="1" applyFont="1" applyFill="1" applyBorder="1" applyAlignment="1">
      <alignment horizontal="left" vertical="top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top" wrapText="1"/>
    </xf>
    <xf numFmtId="4" fontId="1" fillId="2" borderId="11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0" fillId="2" borderId="11" xfId="0" applyFill="1" applyBorder="1"/>
    <xf numFmtId="0" fontId="0" fillId="0" borderId="11" xfId="0" applyBorder="1"/>
    <xf numFmtId="49" fontId="0" fillId="0" borderId="11" xfId="0" applyNumberFormat="1" applyBorder="1" applyAlignment="1">
      <alignment vertical="top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4" fontId="0" fillId="0" borderId="11" xfId="0" applyNumberFormat="1" applyBorder="1"/>
    <xf numFmtId="164" fontId="0" fillId="0" borderId="11" xfId="0" applyNumberFormat="1" applyBorder="1"/>
    <xf numFmtId="49" fontId="1" fillId="0" borderId="11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vertical="center"/>
    </xf>
    <xf numFmtId="49" fontId="14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/>
    </xf>
    <xf numFmtId="0" fontId="1" fillId="0" borderId="11" xfId="0" applyFont="1" applyBorder="1"/>
    <xf numFmtId="49" fontId="0" fillId="0" borderId="11" xfId="0" applyNumberFormat="1" applyBorder="1" applyAlignment="1">
      <alignment horizontal="left" vertical="top"/>
    </xf>
    <xf numFmtId="49" fontId="0" fillId="2" borderId="11" xfId="0" applyNumberFormat="1" applyFill="1" applyBorder="1" applyAlignment="1">
      <alignment vertical="top" wrapText="1"/>
    </xf>
    <xf numFmtId="4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49" fontId="0" fillId="0" borderId="11" xfId="0" applyNumberForma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49" fontId="0" fillId="0" borderId="11" xfId="0" applyNumberFormat="1" applyBorder="1"/>
    <xf numFmtId="49" fontId="0" fillId="2" borderId="11" xfId="0" applyNumberFormat="1" applyFill="1" applyBorder="1" applyAlignment="1">
      <alignment horizontal="left" vertical="top"/>
    </xf>
    <xf numFmtId="49" fontId="0" fillId="2" borderId="11" xfId="0" applyNumberFormat="1" applyFill="1" applyBorder="1" applyAlignment="1">
      <alignment vertical="center"/>
    </xf>
    <xf numFmtId="49" fontId="0" fillId="2" borderId="11" xfId="0" applyNumberFormat="1" applyFill="1" applyBorder="1" applyAlignment="1">
      <alignment horizontal="left" vertical="top" wrapText="1"/>
    </xf>
    <xf numFmtId="0" fontId="0" fillId="2" borderId="11" xfId="0" applyFill="1" applyBorder="1" applyAlignment="1">
      <alignment vertical="top" wrapText="1"/>
    </xf>
    <xf numFmtId="4" fontId="0" fillId="2" borderId="11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3" fillId="2" borderId="7" xfId="0" applyFont="1" applyFill="1" applyBorder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49" fontId="15" fillId="0" borderId="7" xfId="18" applyNumberFormat="1" applyFont="1" applyBorder="1" applyAlignment="1">
      <alignment horizontal="center" wrapText="1"/>
    </xf>
  </cellXfs>
  <cellStyles count="20">
    <cellStyle name="Navadno" xfId="0" builtinId="0"/>
    <cellStyle name="Navadno 12 2" xfId="12" xr:uid="{D582FE45-FFF9-485D-84A2-4921BD90F5F2}"/>
    <cellStyle name="Navadno 15" xfId="3" xr:uid="{1A60324B-4F0F-4281-967F-3809ADC190DD}"/>
    <cellStyle name="Navadno 16" xfId="4" xr:uid="{C794CE09-A192-4FDF-AE4B-F7489940A94C}"/>
    <cellStyle name="Navadno 16 2" xfId="10" xr:uid="{C6F51C4A-8E1C-4CA2-BEA5-4876824FCC62}"/>
    <cellStyle name="Navadno 2" xfId="5" xr:uid="{1FFA2FBD-F044-4C92-B50C-40094C1CE44D}"/>
    <cellStyle name="Navadno 2 2" xfId="2" xr:uid="{BD8FB634-91A5-49C9-9A34-4BE643D22D4D}"/>
    <cellStyle name="Navadno 2 2 2" xfId="8" xr:uid="{826ABA44-4618-4459-A719-5FA478DFAA7B}"/>
    <cellStyle name="Navadno 2 2 2 2" xfId="9" xr:uid="{7D9F2BE1-E33D-4E1A-8A8A-8DE69DC06856}"/>
    <cellStyle name="Navadno 2 7" xfId="11" xr:uid="{CBAFB938-3876-4771-9C79-933075256D42}"/>
    <cellStyle name="Navadno 3" xfId="13" xr:uid="{6949ED81-4940-4350-8E4F-DA64448263BF}"/>
    <cellStyle name="Navadno 4" xfId="18" xr:uid="{F1EDD1A5-720C-47AD-9ACC-E99A42E90B98}"/>
    <cellStyle name="Navadno 5" xfId="19" xr:uid="{7C22711D-6106-44A4-9A1C-65A3E13AD93C}"/>
    <cellStyle name="Navadno 51" xfId="7" xr:uid="{07096689-AB77-4923-A897-136E608E4E46}"/>
    <cellStyle name="Navadno 6" xfId="17" xr:uid="{8448B990-51C1-4680-955D-3C03A64ECEF6}"/>
    <cellStyle name="Navadno 7" xfId="6" xr:uid="{0A28457D-9D56-4ADD-B4E3-66BDAFC0968E}"/>
    <cellStyle name="Navadno_Popis_LENA_LEVEC_PGD" xfId="14" xr:uid="{18C4148B-9D27-46E4-8292-37015EB21282}"/>
    <cellStyle name="Navadno_Prazen popis1" xfId="16" xr:uid="{54697B54-1DC4-4FB8-B3E6-69AEF2DCADE0}"/>
    <cellStyle name="Navadno_TUS_Planet popis" xfId="15" xr:uid="{27BDEACE-B75B-4C28-971A-A00294BDAA5B}"/>
    <cellStyle name="Normal 2" xfId="1" xr:uid="{3EC947D3-6CB2-4B1A-8326-A541E07E3942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00000000"/>
      <rgbColor rgb="FF1FB714"/>
      <rgbColor rgb="FF969696"/>
      <rgbColor rgb="FFFF8080"/>
      <rgbColor rgb="FFCCFFFF"/>
      <rgbColor rgb="FFFFCC99"/>
      <rgbColor rgb="FFC2D69B"/>
      <rgbColor rgb="FFFCF305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O50"/>
  <sheetViews>
    <sheetView showGridLines="0" tabSelected="1" view="pageBreakPreview" zoomScale="130" zoomScaleNormal="100" zoomScaleSheetLayoutView="130" workbookViewId="0">
      <selection activeCell="F9" sqref="F9"/>
    </sheetView>
  </sheetViews>
  <sheetFormatPr defaultColWidth="8.85546875" defaultRowHeight="12.75" customHeight="1"/>
  <cols>
    <col min="1" max="1" width="2.7109375" customWidth="1"/>
    <col min="2" max="2" width="56" bestFit="1" customWidth="1"/>
    <col min="3" max="3" width="13.42578125" bestFit="1" customWidth="1"/>
    <col min="4" max="249" width="8.85546875" customWidth="1"/>
  </cols>
  <sheetData>
    <row r="1" spans="1:249" ht="13.7" customHeight="1">
      <c r="A1" s="23"/>
      <c r="B1" s="18"/>
      <c r="C1" s="18"/>
      <c r="D1" s="18"/>
      <c r="E1" s="18"/>
      <c r="F1" s="18"/>
      <c r="G1" s="18"/>
      <c r="H1" s="18"/>
      <c r="I1" s="18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7"/>
    </row>
    <row r="2" spans="1:249" ht="15.75" customHeight="1">
      <c r="A2" s="23"/>
      <c r="B2" s="421" t="s">
        <v>377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9"/>
    </row>
    <row r="3" spans="1:249" ht="29.25" customHeight="1">
      <c r="A3" s="23"/>
      <c r="B3" s="423" t="s">
        <v>378</v>
      </c>
      <c r="C3" s="423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9"/>
    </row>
    <row r="4" spans="1:249" ht="31.5" customHeight="1">
      <c r="A4" s="23"/>
      <c r="B4" s="422" t="s">
        <v>376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9"/>
    </row>
    <row r="5" spans="1:249" ht="24.75" customHeight="1">
      <c r="A5" s="23"/>
      <c r="B5" s="423" t="s">
        <v>379</v>
      </c>
      <c r="C5" s="423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9"/>
    </row>
    <row r="6" spans="1:249" ht="13.7" customHeight="1">
      <c r="A6" s="23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9"/>
    </row>
    <row r="7" spans="1:249">
      <c r="A7" s="23"/>
      <c r="B7" s="345" t="s">
        <v>173</v>
      </c>
      <c r="C7" s="24">
        <f>Rekapitulacija_Hodnik!D12</f>
        <v>800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9"/>
    </row>
    <row r="8" spans="1:249">
      <c r="A8" s="23"/>
      <c r="B8" s="345" t="s">
        <v>322</v>
      </c>
      <c r="C8" s="167">
        <f>'Rekapitulacija CR'!E15</f>
        <v>180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9"/>
    </row>
    <row r="9" spans="1:249">
      <c r="A9" s="23"/>
      <c r="B9" s="345" t="s">
        <v>132</v>
      </c>
      <c r="C9" s="167">
        <f>'Rekapitulacija ZPU'!B8</f>
        <v>1880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9"/>
    </row>
    <row r="10" spans="1:249" ht="13.5" thickBot="1">
      <c r="A10" s="23"/>
      <c r="B10" s="345" t="s">
        <v>133</v>
      </c>
      <c r="C10" s="167">
        <f>'Rekapitulacija VN'!B4</f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9"/>
    </row>
    <row r="11" spans="1:249" ht="17.100000000000001" customHeight="1">
      <c r="A11" s="23"/>
      <c r="B11" s="346" t="s">
        <v>127</v>
      </c>
      <c r="C11" s="347">
        <f>SUM(C7:C10)</f>
        <v>2860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9"/>
    </row>
    <row r="12" spans="1:249" ht="16.7" customHeight="1">
      <c r="A12" s="23"/>
      <c r="B12" s="348" t="s">
        <v>128</v>
      </c>
      <c r="C12" s="349">
        <f>C11*0.22</f>
        <v>629.20000000000005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9"/>
    </row>
    <row r="13" spans="1:249" ht="16.7" customHeight="1" thickBot="1">
      <c r="A13" s="23"/>
      <c r="B13" s="350" t="s">
        <v>129</v>
      </c>
      <c r="C13" s="351">
        <f>C11*1.22</f>
        <v>3489.2</v>
      </c>
      <c r="D13" s="18"/>
      <c r="E13" s="18"/>
      <c r="F13" s="18"/>
      <c r="G13" s="18"/>
      <c r="H13" s="18"/>
      <c r="I13" s="1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1"/>
    </row>
    <row r="14" spans="1:249" ht="12.75" customHeight="1">
      <c r="A14" s="23"/>
      <c r="B14" s="23"/>
      <c r="C14" s="344"/>
      <c r="D14" s="23"/>
      <c r="E14" s="23"/>
      <c r="F14" s="23"/>
      <c r="G14" s="23"/>
      <c r="H14" s="23"/>
      <c r="I14" s="23"/>
    </row>
    <row r="15" spans="1:249" ht="12.75" customHeight="1">
      <c r="A15" s="23"/>
      <c r="B15" s="23"/>
      <c r="C15" s="23"/>
      <c r="D15" s="23"/>
      <c r="E15" s="23"/>
      <c r="F15" s="23"/>
      <c r="G15" s="23"/>
      <c r="H15" s="23"/>
      <c r="I15" s="23"/>
    </row>
    <row r="16" spans="1:249" ht="12.75" customHeight="1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12.75" customHeight="1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2.75" customHeight="1">
      <c r="A18" s="23"/>
      <c r="B18" s="23"/>
      <c r="C18" s="23"/>
      <c r="D18" s="23"/>
      <c r="E18" s="23"/>
      <c r="F18" s="23"/>
      <c r="G18" s="23"/>
      <c r="H18" s="23"/>
      <c r="I18" s="23"/>
    </row>
    <row r="19" spans="1:9" ht="12.75" customHeight="1">
      <c r="A19" s="23"/>
      <c r="B19" s="23"/>
      <c r="C19" s="23"/>
      <c r="D19" s="23"/>
      <c r="E19" s="23"/>
      <c r="F19" s="23"/>
      <c r="G19" s="23"/>
      <c r="H19" s="23"/>
      <c r="I19" s="23"/>
    </row>
    <row r="20" spans="1:9" ht="12.75" customHeight="1">
      <c r="A20" s="23"/>
      <c r="B20" s="23"/>
      <c r="C20" s="23"/>
      <c r="D20" s="23"/>
      <c r="E20" s="23"/>
      <c r="F20" s="23"/>
      <c r="G20" s="23"/>
      <c r="H20" s="23"/>
      <c r="I20" s="23"/>
    </row>
    <row r="21" spans="1:9" ht="12.75" customHeight="1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.75" customHeight="1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2.75" customHeight="1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2.75" customHeight="1">
      <c r="A24" s="23"/>
      <c r="B24" s="23"/>
      <c r="C24" s="23"/>
      <c r="D24" s="23"/>
      <c r="E24" s="23"/>
      <c r="F24" s="23"/>
      <c r="G24" s="23"/>
      <c r="H24" s="23"/>
      <c r="I24" s="23"/>
    </row>
    <row r="25" spans="1:9" ht="12.75" customHeight="1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2.75" customHeight="1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12.75" customHeight="1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2.75" customHeight="1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12.75" customHeight="1">
      <c r="A29" s="23"/>
      <c r="B29" s="23"/>
      <c r="C29" s="23"/>
      <c r="D29" s="23"/>
      <c r="E29" s="23"/>
      <c r="F29" s="23"/>
      <c r="G29" s="23"/>
      <c r="H29" s="23"/>
      <c r="I29" s="23"/>
    </row>
    <row r="30" spans="1:9" ht="12.75" customHeight="1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.75" customHeight="1">
      <c r="A31" s="23"/>
      <c r="B31" s="23"/>
      <c r="C31" s="23"/>
      <c r="D31" s="23"/>
      <c r="E31" s="23"/>
      <c r="F31" s="23"/>
      <c r="G31" s="23"/>
      <c r="H31" s="23"/>
      <c r="I31" s="23"/>
    </row>
    <row r="32" spans="1:9" ht="12.75" customHeight="1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2.75" customHeight="1">
      <c r="A34" s="23"/>
      <c r="B34" s="23"/>
      <c r="C34" s="23"/>
      <c r="D34" s="23"/>
      <c r="E34" s="23"/>
      <c r="F34" s="23"/>
      <c r="G34" s="23"/>
      <c r="H34" s="23"/>
      <c r="I34" s="23"/>
    </row>
    <row r="35" spans="1:9" ht="12.75" customHeight="1">
      <c r="A35" s="23"/>
      <c r="B35" s="23"/>
      <c r="C35" s="23"/>
      <c r="D35" s="23"/>
      <c r="E35" s="23"/>
      <c r="F35" s="23"/>
      <c r="G35" s="23"/>
      <c r="H35" s="23"/>
      <c r="I35" s="23"/>
    </row>
    <row r="36" spans="1:9" ht="12.75" customHeight="1">
      <c r="A36" s="23"/>
      <c r="B36" s="23"/>
      <c r="C36" s="23"/>
      <c r="D36" s="23"/>
      <c r="E36" s="23"/>
      <c r="F36" s="23"/>
      <c r="G36" s="23"/>
      <c r="H36" s="23"/>
      <c r="I36" s="23"/>
    </row>
    <row r="37" spans="1:9" ht="12.75" customHeight="1">
      <c r="A37" s="23"/>
      <c r="B37" s="23"/>
      <c r="C37" s="23"/>
      <c r="D37" s="23"/>
      <c r="E37" s="23"/>
      <c r="F37" s="23"/>
      <c r="G37" s="23"/>
      <c r="H37" s="23"/>
      <c r="I37" s="23" t="s">
        <v>172</v>
      </c>
    </row>
    <row r="38" spans="1:9" ht="12.75" customHeight="1">
      <c r="A38" s="23"/>
      <c r="B38" s="23"/>
      <c r="C38" s="23"/>
      <c r="D38" s="23"/>
      <c r="E38" s="23"/>
      <c r="F38" s="23"/>
      <c r="G38" s="23"/>
      <c r="H38" s="23"/>
      <c r="I38" s="23"/>
    </row>
    <row r="39" spans="1:9" ht="12.75" customHeight="1">
      <c r="A39" s="23"/>
      <c r="B39" s="23"/>
      <c r="C39" s="23"/>
      <c r="D39" s="23"/>
      <c r="E39" s="23"/>
      <c r="F39" s="23"/>
      <c r="G39" s="23"/>
      <c r="H39" s="23"/>
      <c r="I39" s="23"/>
    </row>
    <row r="40" spans="1:9" ht="12.75" customHeight="1">
      <c r="A40" s="23"/>
      <c r="B40" s="23"/>
      <c r="C40" s="23"/>
      <c r="D40" s="23"/>
      <c r="E40" s="23"/>
      <c r="F40" s="23"/>
      <c r="G40" s="23"/>
      <c r="H40" s="23"/>
      <c r="I40" s="23"/>
    </row>
    <row r="41" spans="1:9" ht="12.75" customHeight="1">
      <c r="A41" s="23"/>
      <c r="B41" s="23"/>
      <c r="C41" s="23"/>
      <c r="D41" s="23"/>
      <c r="E41" s="23"/>
      <c r="F41" s="23"/>
      <c r="G41" s="23"/>
      <c r="H41" s="23"/>
      <c r="I41" s="23"/>
    </row>
    <row r="42" spans="1:9" ht="12.75" customHeight="1">
      <c r="A42" s="23"/>
      <c r="B42" s="23"/>
      <c r="C42" s="23"/>
      <c r="D42" s="23"/>
      <c r="E42" s="23"/>
      <c r="F42" s="23"/>
      <c r="G42" s="23"/>
      <c r="H42" s="23"/>
      <c r="I42" s="23"/>
    </row>
    <row r="43" spans="1:9" ht="12.75" customHeight="1">
      <c r="A43" s="23"/>
      <c r="B43" s="23"/>
      <c r="C43" s="23"/>
      <c r="D43" s="23"/>
      <c r="E43" s="23"/>
      <c r="F43" s="23"/>
      <c r="G43" s="23"/>
      <c r="H43" s="23"/>
      <c r="I43" s="23"/>
    </row>
    <row r="44" spans="1:9" ht="12.75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spans="1:9" ht="12.75" customHeight="1">
      <c r="A45" s="23"/>
      <c r="B45" s="23"/>
      <c r="C45" s="23"/>
      <c r="D45" s="23"/>
      <c r="E45" s="23"/>
      <c r="F45" s="23"/>
      <c r="G45" s="23"/>
      <c r="H45" s="23"/>
      <c r="I45" s="23"/>
    </row>
    <row r="46" spans="1:9" ht="12.75" customHeight="1">
      <c r="A46" s="23"/>
      <c r="B46" s="23"/>
      <c r="C46" s="23"/>
      <c r="D46" s="23"/>
      <c r="E46" s="23"/>
      <c r="F46" s="23"/>
      <c r="G46" s="23"/>
      <c r="H46" s="23"/>
      <c r="I46" s="23"/>
    </row>
    <row r="47" spans="1:9" ht="12.75" customHeight="1">
      <c r="A47" s="23"/>
      <c r="B47" s="23"/>
      <c r="C47" s="23"/>
      <c r="D47" s="23"/>
      <c r="E47" s="23"/>
      <c r="F47" s="23"/>
      <c r="G47" s="23"/>
      <c r="H47" s="23"/>
      <c r="I47" s="23"/>
    </row>
    <row r="48" spans="1:9" ht="12.75" customHeight="1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2.75" customHeight="1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12.75" customHeight="1">
      <c r="A50" s="23"/>
      <c r="B50" s="23"/>
      <c r="C50" s="23"/>
      <c r="D50" s="23"/>
      <c r="E50" s="23"/>
      <c r="F50" s="23"/>
      <c r="G50" s="23"/>
      <c r="H50" s="23"/>
      <c r="I50" s="23"/>
    </row>
  </sheetData>
  <mergeCells count="2">
    <mergeCell ref="B5:C5"/>
    <mergeCell ref="B3:C3"/>
  </mergeCells>
  <pageMargins left="0.98425200000000002" right="0.78740200000000005" top="0.98425200000000002" bottom="0.98425200000000002" header="0" footer="0"/>
  <pageSetup orientation="portrait" r:id="rId1"/>
  <headerFooter>
    <oddFooter>&amp;R&amp;"Arial,Regular"&amp;10&amp;K000000Stran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U97"/>
  <sheetViews>
    <sheetView defaultGridColor="0" view="pageBreakPreview" topLeftCell="A79" colorId="12" zoomScale="85" zoomScaleNormal="100" zoomScaleSheetLayoutView="85" workbookViewId="0">
      <selection activeCell="O100" sqref="O100"/>
    </sheetView>
  </sheetViews>
  <sheetFormatPr defaultColWidth="8.85546875" defaultRowHeight="12.75" customHeight="1"/>
  <cols>
    <col min="1" max="1" width="8.7109375" style="1" customWidth="1"/>
    <col min="2" max="2" width="11.7109375" style="2" customWidth="1"/>
    <col min="3" max="3" width="36.7109375" style="1" customWidth="1"/>
    <col min="4" max="4" width="26.7109375" style="22" customWidth="1"/>
    <col min="5" max="5" width="6.7109375" style="2" customWidth="1"/>
    <col min="6" max="6" width="11.42578125" style="1" customWidth="1"/>
    <col min="7" max="7" width="16.7109375" style="1" customWidth="1"/>
    <col min="8" max="12" width="8.85546875" style="1" hidden="1" customWidth="1"/>
    <col min="13" max="13" width="18.7109375" style="1" customWidth="1"/>
    <col min="14" max="255" width="8.85546875" style="1" customWidth="1"/>
  </cols>
  <sheetData>
    <row r="1" spans="1:13" s="3" customFormat="1" ht="18" customHeight="1">
      <c r="A1" s="335" t="s">
        <v>174</v>
      </c>
      <c r="B1" s="336"/>
      <c r="C1" s="337"/>
      <c r="D1" s="337"/>
      <c r="E1" s="336"/>
      <c r="F1" s="338"/>
      <c r="G1" s="339"/>
      <c r="H1" s="261"/>
      <c r="I1" s="261"/>
      <c r="J1" s="165"/>
      <c r="K1" s="165"/>
      <c r="L1" s="165"/>
      <c r="M1" s="166"/>
    </row>
    <row r="2" spans="1:13" s="23" customFormat="1" ht="18" customHeight="1" thickBot="1">
      <c r="A2" s="25"/>
      <c r="B2" s="26"/>
      <c r="C2" s="27"/>
      <c r="D2" s="27"/>
      <c r="E2" s="26"/>
      <c r="F2" s="28"/>
      <c r="G2" s="29"/>
      <c r="M2" s="30"/>
    </row>
    <row r="3" spans="1:13" s="3" customFormat="1" ht="15" customHeight="1">
      <c r="A3" s="340" t="s">
        <v>0</v>
      </c>
      <c r="B3" s="341" t="s">
        <v>1</v>
      </c>
      <c r="C3" s="342" t="s">
        <v>2</v>
      </c>
      <c r="D3" s="343" t="s">
        <v>3</v>
      </c>
      <c r="E3" s="341" t="s">
        <v>4</v>
      </c>
      <c r="F3" s="341" t="s">
        <v>5</v>
      </c>
      <c r="G3" s="341" t="s">
        <v>6</v>
      </c>
      <c r="H3" s="341" t="s">
        <v>6</v>
      </c>
      <c r="I3" s="341" t="s">
        <v>6</v>
      </c>
      <c r="J3" s="374" t="s">
        <v>6</v>
      </c>
      <c r="K3" s="374" t="s">
        <v>6</v>
      </c>
      <c r="L3" s="374" t="s">
        <v>6</v>
      </c>
      <c r="M3" s="375" t="s">
        <v>7</v>
      </c>
    </row>
    <row r="4" spans="1:13" s="3" customFormat="1" ht="14.1" customHeight="1">
      <c r="A4" s="382" t="s">
        <v>8</v>
      </c>
      <c r="B4" s="383"/>
      <c r="C4" s="384"/>
      <c r="D4" s="384"/>
      <c r="E4" s="383"/>
      <c r="F4" s="385"/>
      <c r="G4" s="386"/>
      <c r="H4" s="387">
        <v>2495</v>
      </c>
      <c r="I4" s="388"/>
      <c r="J4" s="388"/>
      <c r="K4" s="388"/>
      <c r="L4" s="388"/>
      <c r="M4" s="386">
        <f>M5+M10+M19</f>
        <v>0</v>
      </c>
    </row>
    <row r="5" spans="1:13" s="3" customFormat="1" ht="13.7" customHeight="1">
      <c r="A5" s="382" t="s">
        <v>9</v>
      </c>
      <c r="B5" s="383"/>
      <c r="C5" s="384"/>
      <c r="D5" s="384"/>
      <c r="E5" s="383"/>
      <c r="F5" s="385"/>
      <c r="G5" s="386"/>
      <c r="H5" s="387">
        <v>2496</v>
      </c>
      <c r="I5" s="388"/>
      <c r="J5" s="388"/>
      <c r="K5" s="388"/>
      <c r="L5" s="388"/>
      <c r="M5" s="386">
        <f>SUM(M6:M9)</f>
        <v>0</v>
      </c>
    </row>
    <row r="6" spans="1:13" s="3" customFormat="1" ht="25.5" customHeight="1">
      <c r="A6" s="389" t="s">
        <v>10</v>
      </c>
      <c r="B6" s="390" t="s">
        <v>11</v>
      </c>
      <c r="C6" s="391" t="s">
        <v>12</v>
      </c>
      <c r="D6" s="392"/>
      <c r="E6" s="390" t="s">
        <v>13</v>
      </c>
      <c r="F6" s="393">
        <v>0.19</v>
      </c>
      <c r="G6" s="394"/>
      <c r="H6" s="388"/>
      <c r="I6" s="388"/>
      <c r="J6" s="388"/>
      <c r="K6" s="388"/>
      <c r="L6" s="388"/>
      <c r="M6" s="394"/>
    </row>
    <row r="7" spans="1:13" s="3" customFormat="1" ht="25.5" customHeight="1">
      <c r="A7" s="389" t="s">
        <v>14</v>
      </c>
      <c r="B7" s="390" t="s">
        <v>15</v>
      </c>
      <c r="C7" s="391" t="s">
        <v>16</v>
      </c>
      <c r="D7" s="392"/>
      <c r="E7" s="390" t="s">
        <v>17</v>
      </c>
      <c r="F7" s="393">
        <v>9</v>
      </c>
      <c r="G7" s="394"/>
      <c r="H7" s="388"/>
      <c r="I7" s="388"/>
      <c r="J7" s="388"/>
      <c r="K7" s="388"/>
      <c r="L7" s="388"/>
      <c r="M7" s="394"/>
    </row>
    <row r="8" spans="1:13" s="3" customFormat="1" ht="38.25" customHeight="1">
      <c r="A8" s="389" t="s">
        <v>18</v>
      </c>
      <c r="B8" s="390" t="s">
        <v>19</v>
      </c>
      <c r="C8" s="391" t="s">
        <v>20</v>
      </c>
      <c r="D8" s="392"/>
      <c r="E8" s="390" t="s">
        <v>21</v>
      </c>
      <c r="F8" s="393">
        <v>0.19</v>
      </c>
      <c r="G8" s="394"/>
      <c r="H8" s="388"/>
      <c r="I8" s="388"/>
      <c r="J8" s="388"/>
      <c r="K8" s="388"/>
      <c r="L8" s="388"/>
      <c r="M8" s="394"/>
    </row>
    <row r="9" spans="1:13" s="3" customFormat="1" ht="25.5" customHeight="1">
      <c r="A9" s="389" t="s">
        <v>22</v>
      </c>
      <c r="B9" s="390" t="s">
        <v>23</v>
      </c>
      <c r="C9" s="391" t="s">
        <v>24</v>
      </c>
      <c r="D9" s="392"/>
      <c r="E9" s="390" t="s">
        <v>21</v>
      </c>
      <c r="F9" s="393">
        <v>0.19</v>
      </c>
      <c r="G9" s="394"/>
      <c r="H9" s="388"/>
      <c r="I9" s="388"/>
      <c r="J9" s="388"/>
      <c r="K9" s="388"/>
      <c r="L9" s="388"/>
      <c r="M9" s="394"/>
    </row>
    <row r="10" spans="1:13" s="3" customFormat="1" ht="13.7" customHeight="1">
      <c r="A10" s="395" t="s">
        <v>25</v>
      </c>
      <c r="B10" s="396"/>
      <c r="C10" s="397"/>
      <c r="D10" s="397"/>
      <c r="E10" s="396"/>
      <c r="F10" s="398"/>
      <c r="G10" s="399"/>
      <c r="H10" s="388">
        <v>2497</v>
      </c>
      <c r="I10" s="388"/>
      <c r="J10" s="388"/>
      <c r="K10" s="388"/>
      <c r="L10" s="388"/>
      <c r="M10" s="399">
        <f>SUM(M11:M18)</f>
        <v>0</v>
      </c>
    </row>
    <row r="11" spans="1:13" s="3" customFormat="1" ht="25.5" customHeight="1">
      <c r="A11" s="389" t="s">
        <v>10</v>
      </c>
      <c r="B11" s="400" t="s">
        <v>227</v>
      </c>
      <c r="C11" s="391" t="s">
        <v>27</v>
      </c>
      <c r="D11" s="392" t="s">
        <v>176</v>
      </c>
      <c r="E11" s="390" t="s">
        <v>26</v>
      </c>
      <c r="F11" s="393">
        <v>22</v>
      </c>
      <c r="G11" s="394"/>
      <c r="H11" s="388"/>
      <c r="I11" s="388"/>
      <c r="J11" s="388"/>
      <c r="K11" s="388"/>
      <c r="L11" s="388"/>
      <c r="M11" s="394"/>
    </row>
    <row r="12" spans="1:13" s="3" customFormat="1" ht="25.5" customHeight="1">
      <c r="A12" s="401" t="s">
        <v>14</v>
      </c>
      <c r="B12" s="390" t="s">
        <v>177</v>
      </c>
      <c r="C12" s="391" t="s">
        <v>178</v>
      </c>
      <c r="D12" s="391" t="s">
        <v>131</v>
      </c>
      <c r="E12" s="390" t="s">
        <v>17</v>
      </c>
      <c r="F12" s="393">
        <v>1</v>
      </c>
      <c r="G12" s="394"/>
      <c r="H12" s="388"/>
      <c r="I12" s="388"/>
      <c r="J12" s="388"/>
      <c r="K12" s="388"/>
      <c r="L12" s="388"/>
      <c r="M12" s="394"/>
    </row>
    <row r="13" spans="1:13" s="3" customFormat="1" ht="25.5" customHeight="1">
      <c r="A13" s="389" t="s">
        <v>18</v>
      </c>
      <c r="B13" s="390" t="s">
        <v>180</v>
      </c>
      <c r="C13" s="391" t="s">
        <v>179</v>
      </c>
      <c r="D13" s="392"/>
      <c r="E13" s="390" t="s">
        <v>17</v>
      </c>
      <c r="F13" s="393">
        <v>1</v>
      </c>
      <c r="G13" s="394"/>
      <c r="H13" s="388"/>
      <c r="I13" s="388"/>
      <c r="J13" s="388"/>
      <c r="K13" s="388"/>
      <c r="L13" s="388"/>
      <c r="M13" s="394"/>
    </row>
    <row r="14" spans="1:13" s="3" customFormat="1" ht="38.25" customHeight="1">
      <c r="A14" s="401" t="s">
        <v>22</v>
      </c>
      <c r="B14" s="390" t="s">
        <v>40</v>
      </c>
      <c r="C14" s="391" t="s">
        <v>41</v>
      </c>
      <c r="D14" s="391"/>
      <c r="E14" s="390" t="s">
        <v>26</v>
      </c>
      <c r="F14" s="393">
        <v>22</v>
      </c>
      <c r="G14" s="394"/>
      <c r="H14" s="388"/>
      <c r="I14" s="388"/>
      <c r="J14" s="388"/>
      <c r="K14" s="388"/>
      <c r="L14" s="388"/>
      <c r="M14" s="394"/>
    </row>
    <row r="15" spans="1:13" s="3" customFormat="1" ht="25.5" customHeight="1">
      <c r="A15" s="389" t="s">
        <v>29</v>
      </c>
      <c r="B15" s="390" t="s">
        <v>182</v>
      </c>
      <c r="C15" s="391" t="s">
        <v>181</v>
      </c>
      <c r="D15" s="392"/>
      <c r="E15" s="390" t="s">
        <v>26</v>
      </c>
      <c r="F15" s="393">
        <v>2</v>
      </c>
      <c r="G15" s="394"/>
      <c r="H15" s="388"/>
      <c r="I15" s="388"/>
      <c r="J15" s="388"/>
      <c r="K15" s="388"/>
      <c r="L15" s="388"/>
      <c r="M15" s="394"/>
    </row>
    <row r="16" spans="1:13" s="3" customFormat="1" ht="38.25" customHeight="1">
      <c r="A16" s="401" t="s">
        <v>32</v>
      </c>
      <c r="B16" s="390" t="s">
        <v>184</v>
      </c>
      <c r="C16" s="391" t="s">
        <v>183</v>
      </c>
      <c r="D16" s="392" t="s">
        <v>197</v>
      </c>
      <c r="E16" s="390" t="s">
        <v>33</v>
      </c>
      <c r="F16" s="393">
        <v>7.0000000000000007E-2</v>
      </c>
      <c r="G16" s="394"/>
      <c r="H16" s="388"/>
      <c r="I16" s="388"/>
      <c r="J16" s="388"/>
      <c r="K16" s="388"/>
      <c r="L16" s="388"/>
      <c r="M16" s="394"/>
    </row>
    <row r="17" spans="1:13" s="3" customFormat="1" ht="25.5" customHeight="1">
      <c r="A17" s="389" t="s">
        <v>34</v>
      </c>
      <c r="B17" s="390" t="s">
        <v>30</v>
      </c>
      <c r="C17" s="391" t="s">
        <v>31</v>
      </c>
      <c r="D17" s="391" t="s">
        <v>175</v>
      </c>
      <c r="E17" s="390" t="s">
        <v>26</v>
      </c>
      <c r="F17" s="393">
        <v>22</v>
      </c>
      <c r="G17" s="394"/>
      <c r="H17" s="388"/>
      <c r="I17" s="388"/>
      <c r="J17" s="388"/>
      <c r="K17" s="388"/>
      <c r="L17" s="388"/>
      <c r="M17" s="394"/>
    </row>
    <row r="18" spans="1:13" s="23" customFormat="1" ht="38.25">
      <c r="A18" s="401" t="s">
        <v>36</v>
      </c>
      <c r="B18" s="400" t="s">
        <v>228</v>
      </c>
      <c r="C18" s="402" t="s">
        <v>229</v>
      </c>
      <c r="D18" s="391"/>
      <c r="E18" s="400" t="s">
        <v>26</v>
      </c>
      <c r="F18" s="393">
        <v>29</v>
      </c>
      <c r="G18" s="394"/>
      <c r="H18" s="388"/>
      <c r="I18" s="388"/>
      <c r="J18" s="388"/>
      <c r="K18" s="388"/>
      <c r="L18" s="388"/>
      <c r="M18" s="394"/>
    </row>
    <row r="19" spans="1:13" s="23" customFormat="1">
      <c r="A19" s="395" t="s">
        <v>251</v>
      </c>
      <c r="B19" s="396"/>
      <c r="C19" s="397"/>
      <c r="D19" s="397"/>
      <c r="E19" s="396"/>
      <c r="F19" s="398"/>
      <c r="G19" s="399"/>
      <c r="H19" s="388">
        <v>2497</v>
      </c>
      <c r="I19" s="388"/>
      <c r="J19" s="388"/>
      <c r="K19" s="388"/>
      <c r="L19" s="388"/>
      <c r="M19" s="399">
        <f>SUM(M20:M21)</f>
        <v>0</v>
      </c>
    </row>
    <row r="20" spans="1:13" s="23" customFormat="1" ht="25.5">
      <c r="A20" s="401" t="s">
        <v>10</v>
      </c>
      <c r="B20" s="400" t="s">
        <v>252</v>
      </c>
      <c r="C20" s="402" t="s">
        <v>253</v>
      </c>
      <c r="D20" s="391" t="s">
        <v>254</v>
      </c>
      <c r="E20" s="400" t="s">
        <v>17</v>
      </c>
      <c r="F20" s="393">
        <v>1</v>
      </c>
      <c r="G20" s="394"/>
      <c r="H20" s="388"/>
      <c r="I20" s="388"/>
      <c r="J20" s="388"/>
      <c r="K20" s="388"/>
      <c r="L20" s="388"/>
      <c r="M20" s="394"/>
    </row>
    <row r="21" spans="1:13" s="23" customFormat="1" ht="25.5">
      <c r="A21" s="401" t="s">
        <v>14</v>
      </c>
      <c r="B21" s="400" t="s">
        <v>255</v>
      </c>
      <c r="C21" s="402" t="s">
        <v>256</v>
      </c>
      <c r="D21" s="391"/>
      <c r="E21" s="400" t="s">
        <v>26</v>
      </c>
      <c r="F21" s="393">
        <v>54</v>
      </c>
      <c r="G21" s="394"/>
      <c r="H21" s="388"/>
      <c r="I21" s="388"/>
      <c r="J21" s="388"/>
      <c r="K21" s="388"/>
      <c r="L21" s="388"/>
      <c r="M21" s="394"/>
    </row>
    <row r="22" spans="1:13" s="3" customFormat="1" ht="13.7" customHeight="1">
      <c r="A22" s="395" t="s">
        <v>42</v>
      </c>
      <c r="B22" s="396"/>
      <c r="C22" s="397"/>
      <c r="D22" s="397"/>
      <c r="E22" s="403"/>
      <c r="F22" s="398"/>
      <c r="G22" s="399"/>
      <c r="H22" s="388">
        <v>2702</v>
      </c>
      <c r="I22" s="388"/>
      <c r="J22" s="388"/>
      <c r="K22" s="388"/>
      <c r="L22" s="388"/>
      <c r="M22" s="399">
        <f>M23+M26+M28+M32+M37</f>
        <v>0</v>
      </c>
    </row>
    <row r="23" spans="1:13" s="3" customFormat="1" ht="13.7" customHeight="1">
      <c r="A23" s="395" t="s">
        <v>43</v>
      </c>
      <c r="B23" s="396"/>
      <c r="C23" s="397"/>
      <c r="D23" s="397"/>
      <c r="E23" s="396"/>
      <c r="F23" s="398"/>
      <c r="G23" s="399"/>
      <c r="H23" s="404">
        <v>2704</v>
      </c>
      <c r="I23" s="404"/>
      <c r="J23" s="404"/>
      <c r="K23" s="404"/>
      <c r="L23" s="404"/>
      <c r="M23" s="399">
        <f>SUM(M24:M25)</f>
        <v>0</v>
      </c>
    </row>
    <row r="24" spans="1:13" s="3" customFormat="1" ht="54.75" customHeight="1">
      <c r="A24" s="389" t="s">
        <v>10</v>
      </c>
      <c r="B24" s="390" t="s">
        <v>44</v>
      </c>
      <c r="C24" s="391" t="s">
        <v>45</v>
      </c>
      <c r="D24" s="391" t="s">
        <v>185</v>
      </c>
      <c r="E24" s="390" t="s">
        <v>33</v>
      </c>
      <c r="F24" s="393">
        <v>160</v>
      </c>
      <c r="G24" s="394"/>
      <c r="H24" s="388"/>
      <c r="I24" s="388"/>
      <c r="J24" s="388"/>
      <c r="K24" s="388"/>
      <c r="L24" s="388"/>
      <c r="M24" s="394"/>
    </row>
    <row r="25" spans="1:13" s="3" customFormat="1" ht="25.5">
      <c r="A25" s="405" t="s">
        <v>14</v>
      </c>
      <c r="B25" s="390" t="s">
        <v>46</v>
      </c>
      <c r="C25" s="406" t="s">
        <v>47</v>
      </c>
      <c r="D25" s="392"/>
      <c r="E25" s="390" t="s">
        <v>33</v>
      </c>
      <c r="F25" s="407">
        <v>418</v>
      </c>
      <c r="G25" s="408"/>
      <c r="H25" s="388"/>
      <c r="I25" s="388"/>
      <c r="J25" s="388"/>
      <c r="K25" s="388"/>
      <c r="L25" s="388"/>
      <c r="M25" s="408"/>
    </row>
    <row r="26" spans="1:13" s="3" customFormat="1">
      <c r="A26" s="395" t="s">
        <v>48</v>
      </c>
      <c r="B26" s="396"/>
      <c r="C26" s="397"/>
      <c r="D26" s="397"/>
      <c r="E26" s="396"/>
      <c r="F26" s="398"/>
      <c r="G26" s="399"/>
      <c r="H26" s="404">
        <v>2704</v>
      </c>
      <c r="I26" s="404"/>
      <c r="J26" s="404"/>
      <c r="K26" s="404"/>
      <c r="L26" s="404"/>
      <c r="M26" s="399">
        <f>SUM(M27)</f>
        <v>0</v>
      </c>
    </row>
    <row r="27" spans="1:13" s="3" customFormat="1" ht="25.5" customHeight="1">
      <c r="A27" s="405" t="s">
        <v>10</v>
      </c>
      <c r="B27" s="390" t="s">
        <v>49</v>
      </c>
      <c r="C27" s="409" t="s">
        <v>50</v>
      </c>
      <c r="D27" s="392"/>
      <c r="E27" s="390" t="s">
        <v>35</v>
      </c>
      <c r="F27" s="407">
        <v>684</v>
      </c>
      <c r="G27" s="408"/>
      <c r="H27" s="388"/>
      <c r="I27" s="388"/>
      <c r="J27" s="388"/>
      <c r="K27" s="388"/>
      <c r="L27" s="388"/>
      <c r="M27" s="408"/>
    </row>
    <row r="28" spans="1:13" s="3" customFormat="1" ht="13.7" customHeight="1">
      <c r="A28" s="395" t="s">
        <v>51</v>
      </c>
      <c r="B28" s="396"/>
      <c r="C28" s="397"/>
      <c r="D28" s="397"/>
      <c r="E28" s="396"/>
      <c r="F28" s="398"/>
      <c r="G28" s="399"/>
      <c r="H28" s="404">
        <v>2704</v>
      </c>
      <c r="I28" s="404"/>
      <c r="J28" s="404"/>
      <c r="K28" s="404"/>
      <c r="L28" s="404"/>
      <c r="M28" s="399">
        <f>SUM(M29:M31)</f>
        <v>0</v>
      </c>
    </row>
    <row r="29" spans="1:13" s="3" customFormat="1" ht="25.5" customHeight="1">
      <c r="A29" s="405" t="s">
        <v>10</v>
      </c>
      <c r="B29" s="390" t="s">
        <v>186</v>
      </c>
      <c r="C29" s="409" t="s">
        <v>187</v>
      </c>
      <c r="D29" s="391" t="s">
        <v>190</v>
      </c>
      <c r="E29" s="390" t="s">
        <v>35</v>
      </c>
      <c r="F29" s="407">
        <v>633</v>
      </c>
      <c r="G29" s="408"/>
      <c r="H29" s="388"/>
      <c r="I29" s="388"/>
      <c r="J29" s="388"/>
      <c r="K29" s="388"/>
      <c r="L29" s="388"/>
      <c r="M29" s="408"/>
    </row>
    <row r="30" spans="1:13" s="23" customFormat="1" ht="25.5" customHeight="1">
      <c r="A30" s="405" t="s">
        <v>14</v>
      </c>
      <c r="B30" s="390" t="s">
        <v>191</v>
      </c>
      <c r="C30" s="409" t="s">
        <v>188</v>
      </c>
      <c r="D30" s="391" t="s">
        <v>189</v>
      </c>
      <c r="E30" s="390" t="s">
        <v>33</v>
      </c>
      <c r="F30" s="407">
        <v>186</v>
      </c>
      <c r="G30" s="408"/>
      <c r="H30" s="388"/>
      <c r="I30" s="388"/>
      <c r="J30" s="388"/>
      <c r="K30" s="388"/>
      <c r="L30" s="388"/>
      <c r="M30" s="408"/>
    </row>
    <row r="31" spans="1:13" s="23" customFormat="1" ht="25.5" customHeight="1">
      <c r="A31" s="405" t="s">
        <v>18</v>
      </c>
      <c r="B31" s="390" t="s">
        <v>193</v>
      </c>
      <c r="C31" s="409" t="s">
        <v>192</v>
      </c>
      <c r="D31" s="391" t="s">
        <v>194</v>
      </c>
      <c r="E31" s="390" t="s">
        <v>33</v>
      </c>
      <c r="F31" s="407">
        <v>79</v>
      </c>
      <c r="G31" s="408"/>
      <c r="H31" s="388"/>
      <c r="I31" s="388"/>
      <c r="J31" s="388"/>
      <c r="K31" s="388"/>
      <c r="L31" s="388"/>
      <c r="M31" s="408"/>
    </row>
    <row r="32" spans="1:13" s="3" customFormat="1" ht="13.7" customHeight="1">
      <c r="A32" s="395" t="s">
        <v>52</v>
      </c>
      <c r="B32" s="390"/>
      <c r="C32" s="410"/>
      <c r="D32" s="392"/>
      <c r="E32" s="390"/>
      <c r="F32" s="407"/>
      <c r="G32" s="408"/>
      <c r="H32" s="388"/>
      <c r="I32" s="388"/>
      <c r="J32" s="388"/>
      <c r="K32" s="388"/>
      <c r="L32" s="388"/>
      <c r="M32" s="399">
        <f>SUM(M33:M36)</f>
        <v>0</v>
      </c>
    </row>
    <row r="33" spans="1:13" s="3" customFormat="1" ht="25.5" customHeight="1">
      <c r="A33" s="405" t="s">
        <v>10</v>
      </c>
      <c r="B33" s="390" t="s">
        <v>53</v>
      </c>
      <c r="C33" s="409" t="s">
        <v>54</v>
      </c>
      <c r="D33" s="391" t="s">
        <v>195</v>
      </c>
      <c r="E33" s="390" t="s">
        <v>35</v>
      </c>
      <c r="F33" s="407">
        <v>340</v>
      </c>
      <c r="G33" s="408"/>
      <c r="H33" s="388"/>
      <c r="I33" s="388"/>
      <c r="J33" s="388"/>
      <c r="K33" s="388"/>
      <c r="L33" s="388"/>
      <c r="M33" s="408"/>
    </row>
    <row r="34" spans="1:13" s="3" customFormat="1" ht="13.7" customHeight="1">
      <c r="A34" s="405" t="s">
        <v>14</v>
      </c>
      <c r="B34" s="390" t="s">
        <v>53</v>
      </c>
      <c r="C34" s="391" t="s">
        <v>55</v>
      </c>
      <c r="D34" s="391" t="s">
        <v>196</v>
      </c>
      <c r="E34" s="390" t="s">
        <v>35</v>
      </c>
      <c r="F34" s="393">
        <v>131</v>
      </c>
      <c r="G34" s="394"/>
      <c r="H34" s="388"/>
      <c r="I34" s="388"/>
      <c r="J34" s="388"/>
      <c r="K34" s="388"/>
      <c r="L34" s="388"/>
      <c r="M34" s="394"/>
    </row>
    <row r="35" spans="1:13" s="3" customFormat="1" ht="13.7" customHeight="1">
      <c r="A35" s="405" t="s">
        <v>18</v>
      </c>
      <c r="B35" s="390" t="s">
        <v>56</v>
      </c>
      <c r="C35" s="391" t="s">
        <v>57</v>
      </c>
      <c r="D35" s="392"/>
      <c r="E35" s="390" t="s">
        <v>35</v>
      </c>
      <c r="F35" s="393">
        <v>471</v>
      </c>
      <c r="G35" s="394"/>
      <c r="H35" s="388"/>
      <c r="I35" s="388"/>
      <c r="J35" s="388"/>
      <c r="K35" s="388"/>
      <c r="L35" s="388"/>
      <c r="M35" s="394"/>
    </row>
    <row r="36" spans="1:13" s="23" customFormat="1" ht="24" customHeight="1">
      <c r="A36" s="411" t="s">
        <v>22</v>
      </c>
      <c r="B36" s="400" t="s">
        <v>104</v>
      </c>
      <c r="C36" s="391" t="s">
        <v>105</v>
      </c>
      <c r="D36" s="412" t="s">
        <v>226</v>
      </c>
      <c r="E36" s="400" t="s">
        <v>26</v>
      </c>
      <c r="F36" s="393">
        <v>29</v>
      </c>
      <c r="G36" s="394"/>
      <c r="H36" s="388"/>
      <c r="I36" s="388"/>
      <c r="J36" s="388"/>
      <c r="K36" s="388"/>
      <c r="L36" s="388"/>
      <c r="M36" s="394"/>
    </row>
    <row r="37" spans="1:13" s="3" customFormat="1" ht="13.7" customHeight="1">
      <c r="A37" s="395" t="s">
        <v>58</v>
      </c>
      <c r="B37" s="396"/>
      <c r="C37" s="397"/>
      <c r="D37" s="397"/>
      <c r="E37" s="396"/>
      <c r="F37" s="398"/>
      <c r="G37" s="399"/>
      <c r="H37" s="404">
        <v>2704</v>
      </c>
      <c r="I37" s="404"/>
      <c r="J37" s="404"/>
      <c r="K37" s="404"/>
      <c r="L37" s="404"/>
      <c r="M37" s="399">
        <f>SUM(M38:M39)</f>
        <v>0</v>
      </c>
    </row>
    <row r="38" spans="1:13" s="3" customFormat="1" ht="25.5" customHeight="1">
      <c r="A38" s="389" t="s">
        <v>10</v>
      </c>
      <c r="B38" s="390" t="s">
        <v>59</v>
      </c>
      <c r="C38" s="391" t="s">
        <v>60</v>
      </c>
      <c r="D38" s="391" t="s">
        <v>346</v>
      </c>
      <c r="E38" s="390" t="s">
        <v>61</v>
      </c>
      <c r="F38" s="393">
        <v>818.005</v>
      </c>
      <c r="G38" s="394"/>
      <c r="H38" s="388"/>
      <c r="I38" s="388"/>
      <c r="J38" s="388"/>
      <c r="K38" s="388"/>
      <c r="L38" s="388"/>
      <c r="M38" s="394"/>
    </row>
    <row r="39" spans="1:13" s="3" customFormat="1" ht="13.7" customHeight="1">
      <c r="A39" s="389" t="s">
        <v>18</v>
      </c>
      <c r="B39" s="390" t="s">
        <v>62</v>
      </c>
      <c r="C39" s="391" t="s">
        <v>63</v>
      </c>
      <c r="D39" s="391" t="s">
        <v>64</v>
      </c>
      <c r="E39" s="390" t="s">
        <v>61</v>
      </c>
      <c r="F39" s="393">
        <v>811.2</v>
      </c>
      <c r="G39" s="394"/>
      <c r="H39" s="388"/>
      <c r="I39" s="388"/>
      <c r="J39" s="388"/>
      <c r="K39" s="388"/>
      <c r="L39" s="388"/>
      <c r="M39" s="394"/>
    </row>
    <row r="40" spans="1:13" s="3" customFormat="1" ht="13.7" customHeight="1">
      <c r="A40" s="395" t="s">
        <v>65</v>
      </c>
      <c r="B40" s="396"/>
      <c r="C40" s="397"/>
      <c r="D40" s="397"/>
      <c r="E40" s="396"/>
      <c r="F40" s="398"/>
      <c r="G40" s="399"/>
      <c r="H40" s="404">
        <v>2702</v>
      </c>
      <c r="I40" s="404"/>
      <c r="J40" s="404"/>
      <c r="K40" s="404"/>
      <c r="L40" s="404"/>
      <c r="M40" s="399">
        <f>M41+M45+M47</f>
        <v>0</v>
      </c>
    </row>
    <row r="41" spans="1:13" s="3" customFormat="1" ht="13.7" customHeight="1">
      <c r="A41" s="395" t="s">
        <v>66</v>
      </c>
      <c r="B41" s="396"/>
      <c r="C41" s="397"/>
      <c r="D41" s="397"/>
      <c r="E41" s="396"/>
      <c r="F41" s="398"/>
      <c r="G41" s="399"/>
      <c r="H41" s="404">
        <v>2704</v>
      </c>
      <c r="I41" s="404"/>
      <c r="J41" s="404"/>
      <c r="K41" s="404"/>
      <c r="L41" s="404"/>
      <c r="M41" s="399">
        <f>SUM(M42:M44)</f>
        <v>0</v>
      </c>
    </row>
    <row r="42" spans="1:13" s="3" customFormat="1" ht="38.25" customHeight="1">
      <c r="A42" s="405" t="s">
        <v>10</v>
      </c>
      <c r="B42" s="390" t="s">
        <v>67</v>
      </c>
      <c r="C42" s="409" t="s">
        <v>68</v>
      </c>
      <c r="D42" s="391" t="s">
        <v>198</v>
      </c>
      <c r="E42" s="390" t="s">
        <v>33</v>
      </c>
      <c r="F42" s="407">
        <v>192</v>
      </c>
      <c r="G42" s="408"/>
      <c r="H42" s="388"/>
      <c r="I42" s="388"/>
      <c r="J42" s="388"/>
      <c r="K42" s="388"/>
      <c r="L42" s="388"/>
      <c r="M42" s="408"/>
    </row>
    <row r="43" spans="1:13" s="3" customFormat="1" ht="38.25" customHeight="1">
      <c r="A43" s="405" t="s">
        <v>14</v>
      </c>
      <c r="B43" s="390" t="s">
        <v>69</v>
      </c>
      <c r="C43" s="409" t="s">
        <v>70</v>
      </c>
      <c r="D43" s="392" t="s">
        <v>199</v>
      </c>
      <c r="E43" s="390" t="s">
        <v>35</v>
      </c>
      <c r="F43" s="393">
        <v>119</v>
      </c>
      <c r="G43" s="394"/>
      <c r="H43" s="388"/>
      <c r="I43" s="388"/>
      <c r="J43" s="388"/>
      <c r="K43" s="388"/>
      <c r="L43" s="413"/>
      <c r="M43" s="394"/>
    </row>
    <row r="44" spans="1:13" s="23" customFormat="1" ht="38.25" customHeight="1">
      <c r="A44" s="405" t="s">
        <v>18</v>
      </c>
      <c r="B44" s="390" t="s">
        <v>201</v>
      </c>
      <c r="C44" s="409" t="s">
        <v>200</v>
      </c>
      <c r="D44" s="392" t="s">
        <v>202</v>
      </c>
      <c r="E44" s="390" t="s">
        <v>35</v>
      </c>
      <c r="F44" s="393">
        <v>219</v>
      </c>
      <c r="G44" s="394"/>
      <c r="H44" s="388"/>
      <c r="I44" s="388"/>
      <c r="J44" s="388"/>
      <c r="K44" s="388"/>
      <c r="L44" s="413"/>
      <c r="M44" s="394"/>
    </row>
    <row r="45" spans="1:13" s="3" customFormat="1" ht="13.7" customHeight="1">
      <c r="A45" s="395" t="s">
        <v>71</v>
      </c>
      <c r="B45" s="396"/>
      <c r="C45" s="397"/>
      <c r="D45" s="397"/>
      <c r="E45" s="396"/>
      <c r="F45" s="398"/>
      <c r="G45" s="399"/>
      <c r="H45" s="404">
        <v>2704</v>
      </c>
      <c r="I45" s="404" t="s">
        <v>172</v>
      </c>
      <c r="J45" s="404"/>
      <c r="K45" s="404"/>
      <c r="L45" s="404"/>
      <c r="M45" s="399">
        <f>SUM(M46:M46)</f>
        <v>0</v>
      </c>
    </row>
    <row r="46" spans="1:13" s="3" customFormat="1" ht="38.25" customHeight="1">
      <c r="A46" s="389" t="s">
        <v>10</v>
      </c>
      <c r="B46" s="390" t="s">
        <v>72</v>
      </c>
      <c r="C46" s="391" t="s">
        <v>73</v>
      </c>
      <c r="D46" s="392" t="s">
        <v>199</v>
      </c>
      <c r="E46" s="390" t="s">
        <v>35</v>
      </c>
      <c r="F46" s="393">
        <v>119</v>
      </c>
      <c r="G46" s="394"/>
      <c r="H46" s="388"/>
      <c r="I46" s="388"/>
      <c r="J46" s="388"/>
      <c r="K46" s="388"/>
      <c r="L46" s="388"/>
      <c r="M46" s="394"/>
    </row>
    <row r="47" spans="1:13" s="3" customFormat="1" ht="13.7" customHeight="1">
      <c r="A47" s="395" t="s">
        <v>74</v>
      </c>
      <c r="B47" s="396"/>
      <c r="C47" s="397"/>
      <c r="D47" s="397"/>
      <c r="E47" s="396"/>
      <c r="F47" s="398"/>
      <c r="G47" s="399"/>
      <c r="H47" s="388">
        <v>2704</v>
      </c>
      <c r="I47" s="388"/>
      <c r="J47" s="388"/>
      <c r="K47" s="388"/>
      <c r="L47" s="388"/>
      <c r="M47" s="399">
        <f>M48</f>
        <v>0</v>
      </c>
    </row>
    <row r="48" spans="1:13" s="3" customFormat="1" ht="25.5" customHeight="1">
      <c r="A48" s="405" t="s">
        <v>10</v>
      </c>
      <c r="B48" s="390" t="s">
        <v>75</v>
      </c>
      <c r="C48" s="409" t="s">
        <v>76</v>
      </c>
      <c r="D48" s="397"/>
      <c r="E48" s="390" t="s">
        <v>33</v>
      </c>
      <c r="F48" s="407">
        <v>24</v>
      </c>
      <c r="G48" s="408"/>
      <c r="H48" s="388"/>
      <c r="I48" s="388"/>
      <c r="J48" s="388"/>
      <c r="K48" s="388"/>
      <c r="L48" s="388"/>
      <c r="M48" s="408"/>
    </row>
    <row r="49" spans="1:13" s="3" customFormat="1" ht="13.7" customHeight="1">
      <c r="A49" s="395" t="s">
        <v>77</v>
      </c>
      <c r="B49" s="396"/>
      <c r="C49" s="397"/>
      <c r="D49" s="397"/>
      <c r="E49" s="396"/>
      <c r="F49" s="398"/>
      <c r="G49" s="399"/>
      <c r="H49" s="388">
        <v>2702</v>
      </c>
      <c r="I49" s="388"/>
      <c r="J49" s="388"/>
      <c r="K49" s="388"/>
      <c r="L49" s="388"/>
      <c r="M49" s="399">
        <f>M50+M54+M56+M63</f>
        <v>0</v>
      </c>
    </row>
    <row r="50" spans="1:13" s="3" customFormat="1" ht="13.7" customHeight="1">
      <c r="A50" s="395" t="s">
        <v>78</v>
      </c>
      <c r="B50" s="396"/>
      <c r="C50" s="397"/>
      <c r="D50" s="397"/>
      <c r="E50" s="396"/>
      <c r="F50" s="398"/>
      <c r="G50" s="399"/>
      <c r="H50" s="388">
        <v>2704</v>
      </c>
      <c r="I50" s="388"/>
      <c r="J50" s="388"/>
      <c r="K50" s="388"/>
      <c r="L50" s="388"/>
      <c r="M50" s="399">
        <f>SUM(M51:M53)</f>
        <v>0</v>
      </c>
    </row>
    <row r="51" spans="1:13" s="23" customFormat="1" ht="51">
      <c r="A51" s="414" t="s">
        <v>10</v>
      </c>
      <c r="B51" s="415" t="s">
        <v>79</v>
      </c>
      <c r="C51" s="416" t="s">
        <v>80</v>
      </c>
      <c r="D51" s="417"/>
      <c r="E51" s="415" t="s">
        <v>35</v>
      </c>
      <c r="F51" s="418">
        <v>15</v>
      </c>
      <c r="G51" s="419"/>
      <c r="H51" s="388"/>
      <c r="I51" s="388"/>
      <c r="J51" s="388"/>
      <c r="K51" s="388"/>
      <c r="L51" s="388"/>
      <c r="M51" s="419"/>
    </row>
    <row r="52" spans="1:13" s="3" customFormat="1" ht="63.75">
      <c r="A52" s="376" t="s">
        <v>14</v>
      </c>
      <c r="B52" s="377" t="s">
        <v>204</v>
      </c>
      <c r="C52" s="378" t="s">
        <v>203</v>
      </c>
      <c r="D52" s="379" t="s">
        <v>363</v>
      </c>
      <c r="E52" s="377" t="s">
        <v>26</v>
      </c>
      <c r="F52" s="380">
        <v>103</v>
      </c>
      <c r="G52" s="381"/>
      <c r="H52" s="23"/>
      <c r="I52" s="23"/>
      <c r="J52" s="23"/>
      <c r="K52" s="23"/>
      <c r="L52" s="23"/>
      <c r="M52" s="381"/>
    </row>
    <row r="53" spans="1:13" s="23" customFormat="1" ht="25.5">
      <c r="A53" s="137" t="s">
        <v>18</v>
      </c>
      <c r="B53" s="135" t="s">
        <v>235</v>
      </c>
      <c r="C53" s="131" t="s">
        <v>236</v>
      </c>
      <c r="D53" s="116"/>
      <c r="E53" s="135" t="s">
        <v>35</v>
      </c>
      <c r="F53" s="128">
        <v>15</v>
      </c>
      <c r="G53" s="129"/>
      <c r="M53" s="129"/>
    </row>
    <row r="54" spans="1:13" s="23" customFormat="1">
      <c r="A54" s="4" t="s">
        <v>261</v>
      </c>
      <c r="B54" s="5"/>
      <c r="C54" s="6"/>
      <c r="D54" s="6"/>
      <c r="E54" s="5"/>
      <c r="F54" s="7"/>
      <c r="G54" s="8"/>
      <c r="H54" s="15">
        <v>2704</v>
      </c>
      <c r="I54" s="15"/>
      <c r="J54" s="15"/>
      <c r="K54" s="15"/>
      <c r="L54" s="15"/>
      <c r="M54" s="8">
        <f>M55</f>
        <v>0</v>
      </c>
    </row>
    <row r="55" spans="1:13" s="23" customFormat="1" ht="51">
      <c r="A55" s="137" t="s">
        <v>10</v>
      </c>
      <c r="B55" s="135" t="s">
        <v>262</v>
      </c>
      <c r="C55" s="131" t="s">
        <v>263</v>
      </c>
      <c r="D55" s="366" t="s">
        <v>364</v>
      </c>
      <c r="E55" s="135" t="s">
        <v>26</v>
      </c>
      <c r="F55" s="128">
        <v>1</v>
      </c>
      <c r="G55" s="129"/>
      <c r="M55" s="129"/>
    </row>
    <row r="56" spans="1:13" s="23" customFormat="1">
      <c r="A56" s="4" t="s">
        <v>81</v>
      </c>
      <c r="B56" s="5"/>
      <c r="C56" s="6"/>
      <c r="D56" s="6"/>
      <c r="E56" s="5"/>
      <c r="F56" s="7"/>
      <c r="G56" s="8"/>
      <c r="H56" s="15">
        <v>2704</v>
      </c>
      <c r="I56" s="15"/>
      <c r="J56" s="15"/>
      <c r="K56" s="15"/>
      <c r="L56" s="15"/>
      <c r="M56" s="8">
        <f>SUM(M57:M62)</f>
        <v>0</v>
      </c>
    </row>
    <row r="57" spans="1:13" s="23" customFormat="1" ht="38.25">
      <c r="A57" s="126" t="s">
        <v>10</v>
      </c>
      <c r="B57" s="114" t="s">
        <v>258</v>
      </c>
      <c r="C57" s="127" t="s">
        <v>257</v>
      </c>
      <c r="D57" s="366" t="s">
        <v>369</v>
      </c>
      <c r="E57" s="114" t="s">
        <v>17</v>
      </c>
      <c r="F57" s="128">
        <v>2</v>
      </c>
      <c r="G57" s="129"/>
      <c r="M57" s="129"/>
    </row>
    <row r="58" spans="1:13" s="23" customFormat="1" ht="38.25">
      <c r="A58" s="126" t="s">
        <v>14</v>
      </c>
      <c r="B58" s="114" t="s">
        <v>205</v>
      </c>
      <c r="C58" s="127" t="s">
        <v>206</v>
      </c>
      <c r="D58" s="366" t="s">
        <v>370</v>
      </c>
      <c r="E58" s="114" t="s">
        <v>17</v>
      </c>
      <c r="F58" s="128">
        <v>1</v>
      </c>
      <c r="G58" s="129"/>
      <c r="M58" s="129"/>
    </row>
    <row r="59" spans="1:13" s="23" customFormat="1" ht="68.25" customHeight="1">
      <c r="A59" s="126" t="s">
        <v>10</v>
      </c>
      <c r="B59" s="135" t="s">
        <v>352</v>
      </c>
      <c r="C59" s="131" t="s">
        <v>353</v>
      </c>
      <c r="D59" s="366" t="s">
        <v>371</v>
      </c>
      <c r="E59" s="114" t="s">
        <v>17</v>
      </c>
      <c r="F59" s="128">
        <v>2</v>
      </c>
      <c r="G59" s="129"/>
      <c r="M59" s="129"/>
    </row>
    <row r="60" spans="1:13" s="23" customFormat="1" ht="78.75" customHeight="1">
      <c r="A60" s="126" t="s">
        <v>18</v>
      </c>
      <c r="B60" s="9" t="s">
        <v>259</v>
      </c>
      <c r="C60" s="10" t="s">
        <v>260</v>
      </c>
      <c r="D60" s="168" t="s">
        <v>365</v>
      </c>
      <c r="E60" s="9" t="s">
        <v>17</v>
      </c>
      <c r="F60" s="128">
        <v>1</v>
      </c>
      <c r="G60" s="129"/>
      <c r="M60" s="129"/>
    </row>
    <row r="61" spans="1:13" s="23" customFormat="1" ht="38.25">
      <c r="A61" s="168" t="s">
        <v>22</v>
      </c>
      <c r="B61" s="362" t="s">
        <v>354</v>
      </c>
      <c r="C61" s="12" t="s">
        <v>355</v>
      </c>
      <c r="D61" s="168" t="s">
        <v>372</v>
      </c>
      <c r="E61" s="362" t="s">
        <v>17</v>
      </c>
      <c r="F61" s="367">
        <v>1</v>
      </c>
      <c r="G61" s="364"/>
      <c r="H61" s="365"/>
      <c r="I61" s="365"/>
      <c r="J61" s="365"/>
      <c r="K61" s="365"/>
      <c r="L61" s="365"/>
      <c r="M61" s="364"/>
    </row>
    <row r="62" spans="1:13" s="3" customFormat="1" ht="43.5" customHeight="1">
      <c r="A62" s="32" t="s">
        <v>29</v>
      </c>
      <c r="B62" s="361" t="s">
        <v>357</v>
      </c>
      <c r="C62" s="168" t="s">
        <v>359</v>
      </c>
      <c r="D62" s="368" t="s">
        <v>358</v>
      </c>
      <c r="E62" s="361" t="s">
        <v>86</v>
      </c>
      <c r="F62" s="369">
        <v>1</v>
      </c>
      <c r="G62" s="370"/>
      <c r="H62" s="365"/>
      <c r="I62" s="365"/>
      <c r="J62" s="365"/>
      <c r="K62" s="365"/>
      <c r="L62" s="365"/>
      <c r="M62" s="370"/>
    </row>
    <row r="63" spans="1:13" s="23" customFormat="1">
      <c r="A63" s="4" t="s">
        <v>82</v>
      </c>
      <c r="B63" s="5"/>
      <c r="C63" s="6"/>
      <c r="D63" s="6"/>
      <c r="E63" s="5"/>
      <c r="F63" s="7"/>
      <c r="G63" s="8"/>
      <c r="H63" s="15">
        <v>2704</v>
      </c>
      <c r="I63" s="15"/>
      <c r="J63" s="15"/>
      <c r="K63" s="15"/>
      <c r="L63" s="15"/>
      <c r="M63" s="140">
        <f>SUM(M64:M75)</f>
        <v>0</v>
      </c>
    </row>
    <row r="64" spans="1:13" s="23" customFormat="1" ht="43.5" customHeight="1">
      <c r="A64" s="11" t="s">
        <v>10</v>
      </c>
      <c r="B64" s="9" t="s">
        <v>83</v>
      </c>
      <c r="C64" s="12" t="s">
        <v>207</v>
      </c>
      <c r="D64" s="372" t="s">
        <v>362</v>
      </c>
      <c r="E64" s="9" t="s">
        <v>26</v>
      </c>
      <c r="F64" s="13">
        <v>22</v>
      </c>
      <c r="G64" s="14"/>
      <c r="H64" s="3"/>
      <c r="I64" s="3"/>
      <c r="J64" s="3"/>
      <c r="K64" s="3"/>
      <c r="L64" s="3"/>
      <c r="M64" s="14"/>
    </row>
    <row r="65" spans="1:13" s="23" customFormat="1" ht="43.5" customHeight="1">
      <c r="A65" s="11" t="s">
        <v>14</v>
      </c>
      <c r="B65" s="9" t="s">
        <v>208</v>
      </c>
      <c r="C65" s="12" t="s">
        <v>215</v>
      </c>
      <c r="D65" s="373" t="s">
        <v>362</v>
      </c>
      <c r="E65" s="9" t="s">
        <v>26</v>
      </c>
      <c r="F65" s="13">
        <v>39</v>
      </c>
      <c r="G65" s="14"/>
      <c r="H65" s="3"/>
      <c r="I65" s="3"/>
      <c r="J65" s="3"/>
      <c r="K65" s="3"/>
      <c r="L65" s="3"/>
      <c r="M65" s="14"/>
    </row>
    <row r="66" spans="1:13" s="23" customFormat="1" ht="43.5" customHeight="1">
      <c r="A66" s="11" t="s">
        <v>18</v>
      </c>
      <c r="B66" s="9" t="s">
        <v>84</v>
      </c>
      <c r="C66" s="12" t="s">
        <v>85</v>
      </c>
      <c r="D66" s="373" t="s">
        <v>362</v>
      </c>
      <c r="E66" s="9" t="s">
        <v>26</v>
      </c>
      <c r="F66" s="13">
        <v>36</v>
      </c>
      <c r="G66" s="14"/>
      <c r="M66" s="14"/>
    </row>
    <row r="67" spans="1:13" s="23" customFormat="1" ht="48.75" customHeight="1">
      <c r="A67" s="11" t="s">
        <v>22</v>
      </c>
      <c r="B67" s="9" t="s">
        <v>210</v>
      </c>
      <c r="C67" s="12" t="s">
        <v>209</v>
      </c>
      <c r="D67" s="371" t="s">
        <v>362</v>
      </c>
      <c r="E67" s="9" t="s">
        <v>26</v>
      </c>
      <c r="F67" s="13">
        <v>28</v>
      </c>
      <c r="G67" s="14"/>
      <c r="M67" s="14"/>
    </row>
    <row r="68" spans="1:13" s="23" customFormat="1" ht="54" customHeight="1">
      <c r="A68" s="11" t="s">
        <v>29</v>
      </c>
      <c r="B68" s="9" t="s">
        <v>213</v>
      </c>
      <c r="C68" s="12" t="s">
        <v>212</v>
      </c>
      <c r="D68" s="130" t="s">
        <v>366</v>
      </c>
      <c r="E68" s="9" t="s">
        <v>17</v>
      </c>
      <c r="F68" s="13">
        <v>1</v>
      </c>
      <c r="G68" s="14"/>
      <c r="M68" s="14"/>
    </row>
    <row r="69" spans="1:13" s="23" customFormat="1" ht="38.25">
      <c r="A69" s="11" t="s">
        <v>32</v>
      </c>
      <c r="B69" s="9" t="s">
        <v>214</v>
      </c>
      <c r="C69" s="32" t="s">
        <v>211</v>
      </c>
      <c r="D69" s="130" t="s">
        <v>366</v>
      </c>
      <c r="E69" s="9" t="s">
        <v>17</v>
      </c>
      <c r="F69" s="13">
        <v>1</v>
      </c>
      <c r="G69" s="14"/>
      <c r="M69" s="14"/>
    </row>
    <row r="70" spans="1:13" s="23" customFormat="1" ht="51">
      <c r="A70" s="11" t="s">
        <v>34</v>
      </c>
      <c r="B70" s="31" t="s">
        <v>218</v>
      </c>
      <c r="C70" s="12" t="s">
        <v>216</v>
      </c>
      <c r="D70" s="130" t="s">
        <v>220</v>
      </c>
      <c r="E70" s="31" t="s">
        <v>26</v>
      </c>
      <c r="F70" s="13">
        <v>7</v>
      </c>
      <c r="G70" s="14"/>
      <c r="M70" s="14"/>
    </row>
    <row r="71" spans="1:13" s="23" customFormat="1" ht="51">
      <c r="A71" s="11" t="s">
        <v>36</v>
      </c>
      <c r="B71" s="31" t="s">
        <v>219</v>
      </c>
      <c r="C71" s="12" t="s">
        <v>217</v>
      </c>
      <c r="D71" s="130" t="s">
        <v>220</v>
      </c>
      <c r="E71" s="31" t="s">
        <v>26</v>
      </c>
      <c r="F71" s="13">
        <v>12</v>
      </c>
      <c r="G71" s="14"/>
      <c r="M71" s="14"/>
    </row>
    <row r="72" spans="1:13" s="3" customFormat="1" ht="33.75" customHeight="1">
      <c r="A72" s="139" t="s">
        <v>37</v>
      </c>
      <c r="B72" s="31" t="s">
        <v>231</v>
      </c>
      <c r="C72" s="32" t="s">
        <v>360</v>
      </c>
      <c r="D72" s="371" t="s">
        <v>362</v>
      </c>
      <c r="E72" s="31" t="s">
        <v>26</v>
      </c>
      <c r="F72" s="13">
        <v>3.5</v>
      </c>
      <c r="G72" s="14"/>
      <c r="H72" s="23"/>
      <c r="I72" s="23"/>
      <c r="J72" s="23"/>
      <c r="K72" s="23"/>
      <c r="L72" s="23"/>
      <c r="M72" s="14"/>
    </row>
    <row r="73" spans="1:13" s="3" customFormat="1" ht="38.25">
      <c r="A73" s="139" t="s">
        <v>38</v>
      </c>
      <c r="B73" s="31" t="s">
        <v>232</v>
      </c>
      <c r="C73" s="32" t="s">
        <v>361</v>
      </c>
      <c r="D73" s="130"/>
      <c r="E73" s="31" t="s">
        <v>26</v>
      </c>
      <c r="F73" s="13">
        <v>2.5</v>
      </c>
      <c r="G73" s="14"/>
      <c r="H73" s="23"/>
      <c r="I73" s="23"/>
      <c r="J73" s="23"/>
      <c r="K73" s="23"/>
      <c r="L73" s="23"/>
      <c r="M73" s="14"/>
    </row>
    <row r="74" spans="1:13" s="3" customFormat="1" ht="76.5">
      <c r="A74" s="139" t="s">
        <v>39</v>
      </c>
      <c r="B74" s="31" t="s">
        <v>233</v>
      </c>
      <c r="C74" s="32" t="s">
        <v>234</v>
      </c>
      <c r="D74" s="130"/>
      <c r="E74" s="31" t="s">
        <v>86</v>
      </c>
      <c r="F74" s="13">
        <v>1</v>
      </c>
      <c r="G74" s="14"/>
      <c r="H74" s="23"/>
      <c r="I74" s="23"/>
      <c r="J74" s="23"/>
      <c r="K74" s="23"/>
      <c r="L74" s="23"/>
      <c r="M74" s="14"/>
    </row>
    <row r="75" spans="1:13" s="23" customFormat="1" ht="38.25">
      <c r="A75" s="139" t="s">
        <v>356</v>
      </c>
      <c r="B75" s="31" t="s">
        <v>367</v>
      </c>
      <c r="C75" s="32" t="s">
        <v>368</v>
      </c>
      <c r="D75" s="130"/>
      <c r="E75" s="31" t="s">
        <v>33</v>
      </c>
      <c r="F75" s="13">
        <v>11.5</v>
      </c>
      <c r="G75" s="14"/>
      <c r="M75" s="14"/>
    </row>
    <row r="76" spans="1:13" s="3" customFormat="1">
      <c r="A76" s="120" t="s">
        <v>87</v>
      </c>
      <c r="B76" s="121"/>
      <c r="C76" s="122"/>
      <c r="D76" s="122"/>
      <c r="E76" s="121"/>
      <c r="F76" s="123"/>
      <c r="G76" s="124"/>
      <c r="H76" s="125">
        <v>2702</v>
      </c>
      <c r="I76" s="125"/>
      <c r="J76" s="125"/>
      <c r="K76" s="125"/>
      <c r="L76" s="125"/>
      <c r="M76" s="124">
        <f>M77</f>
        <v>0</v>
      </c>
    </row>
    <row r="77" spans="1:13" s="3" customFormat="1">
      <c r="A77" s="120" t="s">
        <v>88</v>
      </c>
      <c r="B77" s="121"/>
      <c r="C77" s="122"/>
      <c r="D77" s="122"/>
      <c r="E77" s="121"/>
      <c r="F77" s="123"/>
      <c r="G77" s="124"/>
      <c r="H77" s="119">
        <v>2704</v>
      </c>
      <c r="M77" s="124">
        <f>M78</f>
        <v>0</v>
      </c>
    </row>
    <row r="78" spans="1:13" s="3" customFormat="1" ht="38.25" customHeight="1">
      <c r="A78" s="126" t="s">
        <v>10</v>
      </c>
      <c r="B78" s="114" t="s">
        <v>89</v>
      </c>
      <c r="C78" s="131" t="s">
        <v>230</v>
      </c>
      <c r="D78" s="138"/>
      <c r="E78" s="114" t="s">
        <v>26</v>
      </c>
      <c r="F78" s="128">
        <v>19</v>
      </c>
      <c r="G78" s="129"/>
      <c r="M78" s="129"/>
    </row>
    <row r="79" spans="1:13" s="3" customFormat="1">
      <c r="A79" s="120" t="s">
        <v>90</v>
      </c>
      <c r="B79" s="121"/>
      <c r="C79" s="122"/>
      <c r="D79" s="122"/>
      <c r="E79" s="121"/>
      <c r="F79" s="123"/>
      <c r="G79" s="124"/>
      <c r="H79" s="125">
        <v>2702</v>
      </c>
      <c r="I79" s="125"/>
      <c r="J79" s="125"/>
      <c r="K79" s="125"/>
      <c r="L79" s="125"/>
      <c r="M79" s="124">
        <f>M80+M85</f>
        <v>0</v>
      </c>
    </row>
    <row r="80" spans="1:13" s="3" customFormat="1">
      <c r="A80" s="120" t="s">
        <v>91</v>
      </c>
      <c r="B80" s="121"/>
      <c r="C80" s="122"/>
      <c r="D80" s="122"/>
      <c r="E80" s="121"/>
      <c r="F80" s="123"/>
      <c r="G80" s="124"/>
      <c r="H80" s="125">
        <v>2704</v>
      </c>
      <c r="I80" s="125"/>
      <c r="J80" s="125"/>
      <c r="K80" s="125"/>
      <c r="L80" s="125"/>
      <c r="M80" s="124">
        <f>SUM(M81:M84)</f>
        <v>0</v>
      </c>
    </row>
    <row r="81" spans="1:13" s="23" customFormat="1" ht="59.25" customHeight="1">
      <c r="A81" s="126" t="s">
        <v>10</v>
      </c>
      <c r="B81" s="114" t="s">
        <v>92</v>
      </c>
      <c r="C81" s="127" t="s">
        <v>93</v>
      </c>
      <c r="D81" s="116"/>
      <c r="E81" s="114" t="s">
        <v>17</v>
      </c>
      <c r="F81" s="128">
        <v>3</v>
      </c>
      <c r="G81" s="129"/>
      <c r="H81" s="119"/>
      <c r="I81" s="119"/>
      <c r="J81" s="3"/>
      <c r="K81" s="119"/>
      <c r="L81" s="3"/>
      <c r="M81" s="129"/>
    </row>
    <row r="82" spans="1:13" s="3" customFormat="1" ht="38.25">
      <c r="A82" s="126" t="s">
        <v>14</v>
      </c>
      <c r="B82" s="114" t="s">
        <v>94</v>
      </c>
      <c r="C82" s="127" t="s">
        <v>95</v>
      </c>
      <c r="D82" s="116"/>
      <c r="E82" s="114" t="s">
        <v>17</v>
      </c>
      <c r="F82" s="128">
        <v>2</v>
      </c>
      <c r="G82" s="129"/>
      <c r="M82" s="129"/>
    </row>
    <row r="83" spans="1:13" s="3" customFormat="1" ht="92.25" customHeight="1">
      <c r="A83" s="126" t="s">
        <v>18</v>
      </c>
      <c r="B83" s="114" t="s">
        <v>250</v>
      </c>
      <c r="C83" s="131" t="s">
        <v>103</v>
      </c>
      <c r="D83" s="116"/>
      <c r="E83" s="114" t="s">
        <v>17</v>
      </c>
      <c r="F83" s="128">
        <v>2</v>
      </c>
      <c r="G83" s="129"/>
      <c r="M83" s="129"/>
    </row>
    <row r="84" spans="1:13" s="3" customFormat="1" ht="51" customHeight="1">
      <c r="A84" s="12" t="s">
        <v>22</v>
      </c>
      <c r="B84" s="361" t="s">
        <v>349</v>
      </c>
      <c r="C84" s="32" t="s">
        <v>350</v>
      </c>
      <c r="D84" s="168" t="s">
        <v>351</v>
      </c>
      <c r="E84" s="362" t="s">
        <v>17</v>
      </c>
      <c r="F84" s="363">
        <v>1</v>
      </c>
      <c r="G84" s="364"/>
      <c r="H84" s="365"/>
      <c r="I84" s="365"/>
      <c r="J84" s="365"/>
      <c r="K84" s="365"/>
      <c r="L84" s="365"/>
      <c r="M84" s="364"/>
    </row>
    <row r="85" spans="1:13" s="23" customFormat="1">
      <c r="A85" s="120" t="s">
        <v>96</v>
      </c>
      <c r="B85" s="121"/>
      <c r="C85" s="122"/>
      <c r="D85" s="122"/>
      <c r="E85" s="121"/>
      <c r="F85" s="123"/>
      <c r="G85" s="124"/>
      <c r="H85" s="119">
        <v>2705</v>
      </c>
      <c r="I85" s="3"/>
      <c r="J85" s="3"/>
      <c r="K85" s="3"/>
      <c r="L85" s="3"/>
      <c r="M85" s="124">
        <f>SUM(M86:M87)</f>
        <v>0</v>
      </c>
    </row>
    <row r="86" spans="1:13" s="23" customFormat="1" ht="51" customHeight="1">
      <c r="A86" s="113" t="s">
        <v>10</v>
      </c>
      <c r="B86" s="114" t="s">
        <v>97</v>
      </c>
      <c r="C86" s="132" t="s">
        <v>98</v>
      </c>
      <c r="D86" s="133" t="s">
        <v>221</v>
      </c>
      <c r="E86" s="114" t="s">
        <v>35</v>
      </c>
      <c r="F86" s="117">
        <v>6</v>
      </c>
      <c r="G86" s="118"/>
      <c r="H86" s="125"/>
      <c r="I86" s="125"/>
      <c r="J86" s="125"/>
      <c r="K86" s="125"/>
      <c r="L86" s="125"/>
      <c r="M86" s="118"/>
    </row>
    <row r="87" spans="1:13" s="23" customFormat="1" ht="38.25">
      <c r="A87" s="113" t="s">
        <v>14</v>
      </c>
      <c r="B87" s="114" t="s">
        <v>99</v>
      </c>
      <c r="C87" s="115" t="s">
        <v>100</v>
      </c>
      <c r="D87" s="115"/>
      <c r="E87" s="114" t="s">
        <v>35</v>
      </c>
      <c r="F87" s="117">
        <v>6</v>
      </c>
      <c r="G87" s="118"/>
      <c r="H87" s="3"/>
      <c r="I87" s="3"/>
      <c r="J87" s="3"/>
      <c r="K87" s="3"/>
      <c r="L87" s="3"/>
      <c r="M87" s="118"/>
    </row>
    <row r="88" spans="1:13" s="23" customFormat="1">
      <c r="A88" s="134" t="s">
        <v>101</v>
      </c>
      <c r="B88" s="121"/>
      <c r="C88" s="122"/>
      <c r="D88" s="122"/>
      <c r="E88" s="121"/>
      <c r="F88" s="123"/>
      <c r="G88" s="124"/>
      <c r="H88" s="119">
        <v>2705</v>
      </c>
      <c r="I88" s="3"/>
      <c r="J88" s="3"/>
      <c r="K88" s="3"/>
      <c r="L88" s="3"/>
      <c r="M88" s="124">
        <f>SUM(M89:M92)</f>
        <v>0</v>
      </c>
    </row>
    <row r="89" spans="1:13" s="3" customFormat="1" ht="51">
      <c r="A89" s="136" t="s">
        <v>10</v>
      </c>
      <c r="B89" s="135" t="s">
        <v>222</v>
      </c>
      <c r="C89" s="115" t="s">
        <v>347</v>
      </c>
      <c r="D89" s="115" t="s">
        <v>348</v>
      </c>
      <c r="E89" s="135" t="s">
        <v>26</v>
      </c>
      <c r="F89" s="117">
        <v>120</v>
      </c>
      <c r="G89" s="118"/>
      <c r="H89" s="23"/>
      <c r="I89" s="23"/>
      <c r="J89" s="23"/>
      <c r="K89" s="23"/>
      <c r="L89" s="23"/>
      <c r="M89" s="118"/>
    </row>
    <row r="90" spans="1:13" ht="25.5">
      <c r="A90" s="136" t="s">
        <v>14</v>
      </c>
      <c r="B90" s="135" t="s">
        <v>102</v>
      </c>
      <c r="C90" s="115" t="s">
        <v>223</v>
      </c>
      <c r="D90" s="115"/>
      <c r="E90" s="135" t="s">
        <v>17</v>
      </c>
      <c r="F90" s="117">
        <v>7</v>
      </c>
      <c r="G90" s="118"/>
      <c r="H90" s="23"/>
      <c r="I90" s="23"/>
      <c r="J90" s="23"/>
      <c r="K90" s="23"/>
      <c r="L90" s="23"/>
      <c r="M90" s="118"/>
    </row>
    <row r="91" spans="1:13" ht="25.5">
      <c r="A91" s="136" t="s">
        <v>18</v>
      </c>
      <c r="B91" s="135" t="s">
        <v>225</v>
      </c>
      <c r="C91" s="115" t="s">
        <v>224</v>
      </c>
      <c r="D91" s="115"/>
      <c r="E91" s="135" t="s">
        <v>26</v>
      </c>
      <c r="F91" s="117">
        <v>28</v>
      </c>
      <c r="G91" s="118"/>
      <c r="H91" s="23"/>
      <c r="I91" s="23"/>
      <c r="J91" s="23"/>
      <c r="K91" s="23"/>
      <c r="L91" s="23"/>
      <c r="M91" s="118"/>
    </row>
    <row r="92" spans="1:13" ht="38.25">
      <c r="A92" s="136" t="s">
        <v>22</v>
      </c>
      <c r="B92" s="135" t="s">
        <v>374</v>
      </c>
      <c r="C92" s="420" t="s">
        <v>373</v>
      </c>
      <c r="D92" s="115" t="s">
        <v>375</v>
      </c>
      <c r="E92" s="135" t="s">
        <v>26</v>
      </c>
      <c r="F92" s="117">
        <v>10.3</v>
      </c>
      <c r="G92" s="118"/>
      <c r="H92" s="23"/>
      <c r="I92" s="23"/>
      <c r="J92" s="23"/>
      <c r="K92" s="23"/>
      <c r="L92" s="23"/>
      <c r="M92" s="118"/>
    </row>
    <row r="93" spans="1:13">
      <c r="A93" s="120" t="s">
        <v>106</v>
      </c>
      <c r="B93" s="121"/>
      <c r="C93" s="122"/>
      <c r="D93" s="122"/>
      <c r="E93" s="121"/>
      <c r="F93" s="123"/>
      <c r="G93" s="124"/>
      <c r="H93" s="125">
        <v>2516</v>
      </c>
      <c r="I93" s="125"/>
      <c r="J93" s="125"/>
      <c r="K93" s="125"/>
      <c r="L93" s="125"/>
      <c r="M93" s="124">
        <f>M94</f>
        <v>800</v>
      </c>
    </row>
    <row r="94" spans="1:13">
      <c r="A94" s="120" t="s">
        <v>107</v>
      </c>
      <c r="B94" s="121"/>
      <c r="C94" s="122"/>
      <c r="D94" s="122"/>
      <c r="E94" s="121"/>
      <c r="F94" s="123"/>
      <c r="G94" s="124"/>
      <c r="H94" s="125">
        <v>2517</v>
      </c>
      <c r="I94" s="125"/>
      <c r="J94" s="125"/>
      <c r="K94" s="125"/>
      <c r="L94" s="125"/>
      <c r="M94" s="124">
        <f>SUM(M95:M97)</f>
        <v>800</v>
      </c>
    </row>
    <row r="95" spans="1:13" ht="12.75" customHeight="1">
      <c r="A95" s="113" t="s">
        <v>10</v>
      </c>
      <c r="B95" s="114" t="s">
        <v>108</v>
      </c>
      <c r="C95" s="115" t="s">
        <v>109</v>
      </c>
      <c r="D95" s="116"/>
      <c r="E95" s="114" t="s">
        <v>130</v>
      </c>
      <c r="F95" s="117">
        <v>20</v>
      </c>
      <c r="G95" s="118">
        <v>40</v>
      </c>
      <c r="H95" s="119"/>
      <c r="I95" s="119"/>
      <c r="J95" s="3"/>
      <c r="K95" s="119"/>
      <c r="L95" s="3"/>
      <c r="M95" s="118">
        <v>800</v>
      </c>
    </row>
    <row r="96" spans="1:13" ht="12.75" customHeight="1">
      <c r="A96" s="113" t="s">
        <v>14</v>
      </c>
      <c r="B96" s="114" t="s">
        <v>110</v>
      </c>
      <c r="C96" s="115" t="s">
        <v>111</v>
      </c>
      <c r="D96" s="116"/>
      <c r="E96" s="114" t="s">
        <v>17</v>
      </c>
      <c r="F96" s="117">
        <v>1</v>
      </c>
      <c r="G96" s="118"/>
      <c r="H96" s="119"/>
      <c r="I96" s="119"/>
      <c r="J96" s="3"/>
      <c r="K96" s="119"/>
      <c r="L96" s="3"/>
      <c r="M96" s="118"/>
    </row>
    <row r="97" spans="1:13" ht="12.75" customHeight="1">
      <c r="A97" s="113" t="s">
        <v>18</v>
      </c>
      <c r="B97" s="114" t="s">
        <v>112</v>
      </c>
      <c r="C97" s="115" t="s">
        <v>113</v>
      </c>
      <c r="D97" s="116"/>
      <c r="E97" s="114" t="s">
        <v>17</v>
      </c>
      <c r="F97" s="117">
        <v>1</v>
      </c>
      <c r="G97" s="118"/>
      <c r="H97" s="3"/>
      <c r="I97" s="3"/>
      <c r="J97" s="3"/>
      <c r="K97" s="3"/>
      <c r="L97" s="3"/>
      <c r="M97" s="118"/>
    </row>
  </sheetData>
  <phoneticPr fontId="42" type="noConversion"/>
  <pageMargins left="0.39370078740157483" right="0.39370078740157483" top="0.98425196850393704" bottom="0.78740157480314965" header="0" footer="0"/>
  <pageSetup scale="95" orientation="landscape" r:id="rId1"/>
  <headerFooter>
    <oddFooter>&amp;R&amp;"Arial,Regular"&amp;10&amp;K000000Stran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showGridLines="0" view="pageBreakPreview" zoomScaleNormal="100" zoomScaleSheetLayoutView="100" workbookViewId="0">
      <selection activeCell="B11" sqref="B11"/>
    </sheetView>
  </sheetViews>
  <sheetFormatPr defaultColWidth="8.85546875" defaultRowHeight="12.75" customHeight="1"/>
  <cols>
    <col min="1" max="1" width="11.85546875" customWidth="1"/>
    <col min="2" max="2" width="37.7109375" customWidth="1"/>
    <col min="3" max="3" width="13.42578125" customWidth="1"/>
    <col min="4" max="4" width="16.85546875" bestFit="1" customWidth="1"/>
    <col min="5" max="5" width="9.140625" customWidth="1"/>
    <col min="6" max="6" width="13.140625" customWidth="1"/>
    <col min="7" max="256" width="8.85546875" customWidth="1"/>
  </cols>
  <sheetData>
    <row r="1" spans="1:9" ht="13.7" customHeight="1">
      <c r="A1" s="18"/>
      <c r="B1" s="18"/>
      <c r="C1" s="18"/>
      <c r="D1" s="18"/>
      <c r="E1" s="18"/>
      <c r="F1" s="18"/>
      <c r="G1" s="23"/>
      <c r="H1" s="23"/>
      <c r="I1" s="23"/>
    </row>
    <row r="2" spans="1:9" ht="13.7" customHeight="1">
      <c r="A2" s="18"/>
      <c r="B2" s="18"/>
      <c r="C2" s="18"/>
      <c r="D2" s="18"/>
      <c r="E2" s="18"/>
      <c r="F2" s="18"/>
      <c r="G2" s="23"/>
      <c r="H2" s="23"/>
      <c r="I2" s="23"/>
    </row>
    <row r="3" spans="1:9" ht="20.100000000000001" customHeight="1">
      <c r="A3" s="319" t="s">
        <v>237</v>
      </c>
      <c r="B3" s="320"/>
      <c r="C3" s="321"/>
      <c r="D3" s="321"/>
      <c r="E3" s="322"/>
      <c r="F3" s="323"/>
      <c r="G3" s="23"/>
      <c r="H3" s="23"/>
      <c r="I3" s="23"/>
    </row>
    <row r="4" spans="1:9" ht="15.2" customHeight="1">
      <c r="A4" s="324" t="s">
        <v>114</v>
      </c>
      <c r="B4" s="325" t="s">
        <v>115</v>
      </c>
      <c r="C4" s="326"/>
      <c r="D4" s="327">
        <f>'Hodnik za pešce'!M4</f>
        <v>0</v>
      </c>
      <c r="E4" s="322"/>
      <c r="F4" s="323"/>
      <c r="G4" s="23"/>
      <c r="H4" s="23"/>
      <c r="I4" s="23"/>
    </row>
    <row r="5" spans="1:9" ht="14.65" customHeight="1">
      <c r="A5" s="324" t="s">
        <v>116</v>
      </c>
      <c r="B5" s="325" t="s">
        <v>117</v>
      </c>
      <c r="C5" s="326"/>
      <c r="D5" s="327">
        <f>'Hodnik za pešce'!M22</f>
        <v>0</v>
      </c>
      <c r="E5" s="322"/>
      <c r="F5" s="323">
        <f>D4+D5+D6+D7+D8+D9</f>
        <v>0</v>
      </c>
      <c r="G5" s="23"/>
      <c r="H5" s="23"/>
      <c r="I5" s="23"/>
    </row>
    <row r="6" spans="1:9" ht="14.65" customHeight="1">
      <c r="A6" s="324" t="s">
        <v>118</v>
      </c>
      <c r="B6" s="325" t="s">
        <v>119</v>
      </c>
      <c r="C6" s="326"/>
      <c r="D6" s="327">
        <f>'Hodnik za pešce'!M40</f>
        <v>0</v>
      </c>
      <c r="E6" s="322"/>
      <c r="F6" s="323"/>
      <c r="G6" s="23"/>
      <c r="H6" s="23"/>
      <c r="I6" s="23"/>
    </row>
    <row r="7" spans="1:9" ht="14.65" customHeight="1">
      <c r="A7" s="324" t="s">
        <v>120</v>
      </c>
      <c r="B7" s="325" t="s">
        <v>121</v>
      </c>
      <c r="C7" s="326"/>
      <c r="D7" s="327">
        <f>'Hodnik za pešce'!M49</f>
        <v>0</v>
      </c>
      <c r="E7" s="322"/>
      <c r="F7" s="323"/>
      <c r="G7" s="23"/>
      <c r="H7" s="23"/>
      <c r="I7" s="23"/>
    </row>
    <row r="8" spans="1:9" ht="14.65" customHeight="1">
      <c r="A8" s="324" t="s">
        <v>122</v>
      </c>
      <c r="B8" s="325" t="s">
        <v>123</v>
      </c>
      <c r="C8" s="326"/>
      <c r="D8" s="327">
        <f>'Hodnik za pešce'!M76</f>
        <v>0</v>
      </c>
      <c r="E8" s="322"/>
      <c r="F8" s="323"/>
      <c r="G8" s="23"/>
      <c r="H8" s="23"/>
      <c r="I8" s="23"/>
    </row>
    <row r="9" spans="1:9" ht="15.2" customHeight="1">
      <c r="A9" s="324" t="s">
        <v>124</v>
      </c>
      <c r="B9" s="325" t="s">
        <v>125</v>
      </c>
      <c r="C9" s="326"/>
      <c r="D9" s="327">
        <f>'Hodnik za pešce'!M79</f>
        <v>0</v>
      </c>
      <c r="E9" s="322"/>
      <c r="F9" s="323"/>
      <c r="G9" s="23"/>
      <c r="H9" s="23"/>
      <c r="I9" s="23"/>
    </row>
    <row r="10" spans="1:9" ht="15.2" customHeight="1">
      <c r="A10" s="324" t="s">
        <v>126</v>
      </c>
      <c r="B10" s="325" t="s">
        <v>249</v>
      </c>
      <c r="C10" s="326"/>
      <c r="D10" s="327">
        <f>'Hodnik za pešce'!M93</f>
        <v>800</v>
      </c>
      <c r="E10" s="322"/>
      <c r="F10" s="323"/>
      <c r="G10" s="23"/>
      <c r="H10" s="23"/>
      <c r="I10" s="23"/>
    </row>
    <row r="11" spans="1:9" ht="15.2" customHeight="1">
      <c r="A11" s="328"/>
      <c r="B11" s="325" t="s">
        <v>380</v>
      </c>
      <c r="C11" s="326"/>
      <c r="D11" s="327">
        <f>F5*0.1</f>
        <v>0</v>
      </c>
      <c r="E11" s="322"/>
      <c r="F11" s="323"/>
      <c r="G11" s="23"/>
      <c r="H11" s="23"/>
      <c r="I11" s="23"/>
    </row>
    <row r="12" spans="1:9" ht="17.100000000000001" customHeight="1">
      <c r="A12" s="329" t="s">
        <v>127</v>
      </c>
      <c r="B12" s="329"/>
      <c r="C12" s="18"/>
      <c r="D12" s="330">
        <f>SUM(D4:D11)</f>
        <v>800</v>
      </c>
      <c r="E12" s="18"/>
      <c r="F12" s="18"/>
      <c r="G12" s="23"/>
      <c r="H12" s="23"/>
      <c r="I12" s="23"/>
    </row>
    <row r="13" spans="1:9" ht="16.7" customHeight="1">
      <c r="A13" s="331" t="s">
        <v>128</v>
      </c>
      <c r="B13" s="18"/>
      <c r="C13" s="18"/>
      <c r="D13" s="332">
        <f>D12*0.22</f>
        <v>176</v>
      </c>
      <c r="E13" s="18"/>
      <c r="F13" s="18"/>
      <c r="G13" s="23"/>
      <c r="H13" s="23"/>
      <c r="I13" s="23"/>
    </row>
    <row r="14" spans="1:9" ht="16.7" customHeight="1">
      <c r="A14" s="333" t="s">
        <v>129</v>
      </c>
      <c r="B14" s="18"/>
      <c r="C14" s="18"/>
      <c r="D14" s="334">
        <f>D12*1.22</f>
        <v>976</v>
      </c>
      <c r="E14" s="18"/>
      <c r="F14" s="18"/>
      <c r="G14" s="23"/>
      <c r="H14" s="23"/>
      <c r="I14" s="23"/>
    </row>
    <row r="15" spans="1:9" ht="12.75" customHeight="1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2.75" customHeight="1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12.75" customHeight="1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2.75" customHeight="1">
      <c r="A18" s="23"/>
      <c r="B18" s="23"/>
      <c r="C18" s="23"/>
      <c r="D18" s="23"/>
      <c r="E18" s="23"/>
      <c r="F18" s="23"/>
      <c r="G18" s="23"/>
      <c r="H18" s="23"/>
      <c r="I18" s="23"/>
    </row>
    <row r="19" spans="1:9" ht="12.75" customHeight="1">
      <c r="A19" s="23"/>
      <c r="B19" s="23"/>
      <c r="C19" s="23"/>
      <c r="D19" s="23"/>
      <c r="E19" s="23"/>
      <c r="F19" s="23"/>
      <c r="G19" s="23"/>
      <c r="H19" s="23"/>
      <c r="I19" s="23"/>
    </row>
    <row r="20" spans="1:9" ht="12.75" customHeight="1">
      <c r="A20" s="23"/>
      <c r="B20" s="23"/>
      <c r="C20" s="23"/>
      <c r="D20" s="23"/>
      <c r="E20" s="23"/>
      <c r="F20" s="23"/>
      <c r="G20" s="23"/>
      <c r="H20" s="23"/>
      <c r="I20" s="23"/>
    </row>
    <row r="21" spans="1:9" ht="12.75" customHeight="1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.75" customHeight="1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2.75" customHeight="1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2.75" customHeight="1">
      <c r="A24" s="23"/>
      <c r="B24" s="23"/>
      <c r="C24" s="23"/>
      <c r="D24" s="23"/>
      <c r="E24" s="23"/>
      <c r="F24" s="23"/>
      <c r="G24" s="23"/>
      <c r="H24" s="23"/>
      <c r="I24" s="23"/>
    </row>
    <row r="25" spans="1:9" ht="12.75" customHeight="1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2.75" customHeight="1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12.75" customHeight="1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2.75" customHeight="1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12.75" customHeight="1">
      <c r="A29" s="23"/>
      <c r="B29" s="23"/>
      <c r="C29" s="23"/>
      <c r="D29" s="23"/>
      <c r="E29" s="23"/>
      <c r="F29" s="23"/>
      <c r="G29" s="23"/>
      <c r="H29" s="23"/>
      <c r="I29" s="23"/>
    </row>
    <row r="30" spans="1:9" ht="12.75" customHeight="1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.75" customHeight="1">
      <c r="A31" s="23"/>
      <c r="B31" s="23"/>
      <c r="C31" s="23"/>
      <c r="D31" s="23"/>
      <c r="E31" s="23"/>
      <c r="F31" s="23"/>
      <c r="G31" s="23"/>
      <c r="H31" s="23"/>
      <c r="I31" s="23"/>
    </row>
    <row r="32" spans="1:9" ht="12.75" customHeight="1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2.75" customHeight="1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2.75" customHeight="1">
      <c r="A34" s="23"/>
      <c r="B34" s="23"/>
      <c r="C34" s="23"/>
      <c r="D34" s="23"/>
      <c r="E34" s="23"/>
      <c r="F34" s="23"/>
      <c r="G34" s="23"/>
      <c r="H34" s="23"/>
      <c r="I34" s="23"/>
    </row>
    <row r="35" spans="1:9" ht="12.75" customHeight="1">
      <c r="A35" s="23"/>
      <c r="B35" s="23"/>
      <c r="C35" s="23"/>
      <c r="D35" s="23"/>
      <c r="E35" s="23"/>
      <c r="F35" s="23"/>
      <c r="G35" s="23"/>
      <c r="H35" s="23"/>
      <c r="I35" s="23"/>
    </row>
    <row r="36" spans="1:9" ht="12.75" customHeight="1">
      <c r="A36" s="23"/>
      <c r="B36" s="23"/>
      <c r="C36" s="23"/>
      <c r="D36" s="23"/>
      <c r="E36" s="23"/>
      <c r="F36" s="23"/>
      <c r="G36" s="23"/>
      <c r="H36" s="23"/>
      <c r="I36" s="23"/>
    </row>
    <row r="37" spans="1:9" ht="12.75" customHeight="1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12.75" customHeight="1">
      <c r="A38" s="23"/>
      <c r="B38" s="23"/>
      <c r="C38" s="23"/>
      <c r="D38" s="23"/>
      <c r="E38" s="23"/>
      <c r="F38" s="23"/>
      <c r="G38" s="23"/>
      <c r="H38" s="23"/>
      <c r="I38" s="23" t="s">
        <v>172</v>
      </c>
    </row>
    <row r="39" spans="1:9" ht="12.75" customHeight="1">
      <c r="A39" s="23"/>
      <c r="B39" s="23"/>
      <c r="C39" s="23"/>
      <c r="D39" s="23"/>
      <c r="E39" s="23"/>
      <c r="F39" s="23"/>
      <c r="G39" s="23"/>
      <c r="H39" s="23"/>
      <c r="I39" s="23"/>
    </row>
    <row r="40" spans="1:9" ht="12.75" customHeight="1">
      <c r="A40" s="23"/>
      <c r="B40" s="23"/>
      <c r="C40" s="23"/>
      <c r="D40" s="23"/>
      <c r="E40" s="23"/>
      <c r="F40" s="23"/>
      <c r="G40" s="23"/>
      <c r="H40" s="23"/>
      <c r="I40" s="23"/>
    </row>
    <row r="41" spans="1:9" ht="12.75" customHeight="1">
      <c r="A41" s="23"/>
      <c r="B41" s="23"/>
      <c r="C41" s="23"/>
      <c r="D41" s="23"/>
      <c r="E41" s="23"/>
      <c r="F41" s="23"/>
      <c r="G41" s="23"/>
      <c r="H41" s="23"/>
      <c r="I41" s="23"/>
    </row>
    <row r="42" spans="1:9" ht="12.75" customHeight="1">
      <c r="A42" s="23"/>
      <c r="B42" s="23"/>
      <c r="C42" s="23"/>
      <c r="D42" s="23"/>
      <c r="E42" s="23"/>
      <c r="F42" s="23"/>
      <c r="G42" s="23"/>
      <c r="H42" s="23"/>
      <c r="I42" s="23"/>
    </row>
    <row r="43" spans="1:9" ht="12.75" customHeight="1">
      <c r="A43" s="23"/>
      <c r="B43" s="23"/>
      <c r="C43" s="23"/>
      <c r="D43" s="23"/>
      <c r="E43" s="23"/>
      <c r="F43" s="23"/>
      <c r="G43" s="23"/>
      <c r="H43" s="23"/>
      <c r="I43" s="23"/>
    </row>
    <row r="44" spans="1:9" ht="12.75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spans="1:9" ht="12.75" customHeight="1">
      <c r="A45" s="23"/>
      <c r="B45" s="23"/>
      <c r="C45" s="23"/>
      <c r="D45" s="23"/>
      <c r="E45" s="23"/>
      <c r="F45" s="23"/>
      <c r="G45" s="23"/>
      <c r="H45" s="23"/>
      <c r="I45" s="23"/>
    </row>
    <row r="46" spans="1:9" ht="12.75" customHeight="1">
      <c r="A46" s="23"/>
      <c r="B46" s="23"/>
      <c r="C46" s="23"/>
      <c r="D46" s="23"/>
      <c r="E46" s="23"/>
      <c r="F46" s="23"/>
      <c r="G46" s="23"/>
      <c r="H46" s="23"/>
      <c r="I46" s="23"/>
    </row>
    <row r="47" spans="1:9" ht="12.75" customHeight="1">
      <c r="A47" s="23"/>
      <c r="B47" s="23"/>
      <c r="C47" s="23"/>
      <c r="D47" s="23"/>
      <c r="E47" s="23"/>
      <c r="F47" s="23"/>
      <c r="G47" s="23"/>
      <c r="H47" s="23"/>
      <c r="I47" s="23"/>
    </row>
  </sheetData>
  <pageMargins left="0.98425200000000002" right="0.78740200000000005" top="0.98425200000000002" bottom="0.98425200000000002" header="0" footer="0"/>
  <pageSetup orientation="portrait" r:id="rId1"/>
  <headerFooter>
    <oddFooter>&amp;R&amp;"Arial,Regular"&amp;10&amp;K000000Stran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22BE-4E9E-4173-9046-FBC34FEBE100}">
  <dimension ref="A1:I141"/>
  <sheetViews>
    <sheetView view="pageBreakPreview" topLeftCell="A76" zoomScale="90" zoomScaleNormal="100" zoomScaleSheetLayoutView="90" workbookViewId="0">
      <selection activeCell="I100" sqref="I100"/>
    </sheetView>
  </sheetViews>
  <sheetFormatPr defaultRowHeight="12.75"/>
  <cols>
    <col min="1" max="1" width="8.140625" customWidth="1"/>
    <col min="2" max="2" width="50.5703125" customWidth="1"/>
    <col min="3" max="3" width="5" bestFit="1" customWidth="1"/>
    <col min="4" max="4" width="4" bestFit="1" customWidth="1"/>
    <col min="5" max="5" width="9" bestFit="1" customWidth="1"/>
    <col min="6" max="6" width="10.28515625" bestFit="1" customWidth="1"/>
  </cols>
  <sheetData>
    <row r="1" spans="1:9">
      <c r="A1" s="23"/>
      <c r="B1" s="23"/>
      <c r="C1" s="23"/>
      <c r="D1" s="23"/>
      <c r="E1" s="23"/>
      <c r="F1" s="23"/>
      <c r="G1" s="23"/>
      <c r="H1" s="23"/>
      <c r="I1" s="23"/>
    </row>
    <row r="2" spans="1:9">
      <c r="A2" s="280" t="s">
        <v>319</v>
      </c>
      <c r="B2" s="281"/>
      <c r="C2" s="281"/>
      <c r="D2" s="281"/>
      <c r="E2" s="281"/>
      <c r="F2" s="281"/>
      <c r="G2" s="23"/>
      <c r="H2" s="23"/>
      <c r="I2" s="23"/>
    </row>
    <row r="3" spans="1:9">
      <c r="A3" s="23"/>
      <c r="B3" s="23"/>
      <c r="C3" s="23"/>
      <c r="D3" s="23"/>
      <c r="E3" s="23"/>
      <c r="F3" s="23"/>
      <c r="G3" s="23"/>
      <c r="H3" s="23"/>
      <c r="I3" s="23"/>
    </row>
    <row r="4" spans="1:9" ht="24">
      <c r="A4" s="282" t="s">
        <v>158</v>
      </c>
      <c r="B4" s="282" t="s">
        <v>159</v>
      </c>
      <c r="C4" s="282" t="s">
        <v>160</v>
      </c>
      <c r="D4" s="282" t="s">
        <v>161</v>
      </c>
      <c r="E4" s="283" t="s">
        <v>162</v>
      </c>
      <c r="F4" s="283" t="s">
        <v>163</v>
      </c>
      <c r="G4" s="23"/>
      <c r="H4" s="23"/>
      <c r="I4" s="23"/>
    </row>
    <row r="5" spans="1:9">
      <c r="A5" s="266" t="s">
        <v>114</v>
      </c>
      <c r="B5" s="263" t="s">
        <v>157</v>
      </c>
      <c r="C5" s="284"/>
      <c r="D5" s="284"/>
      <c r="E5" s="285" t="s">
        <v>28</v>
      </c>
      <c r="F5" s="286"/>
      <c r="G5" s="23"/>
      <c r="H5" s="23"/>
      <c r="I5" s="23"/>
    </row>
    <row r="6" spans="1:9" ht="15">
      <c r="A6" s="287"/>
      <c r="B6" s="288"/>
      <c r="C6" s="289"/>
      <c r="D6" s="289"/>
      <c r="E6" s="203"/>
      <c r="F6" s="290"/>
      <c r="G6" s="23"/>
      <c r="H6" s="23"/>
      <c r="I6" s="23"/>
    </row>
    <row r="7" spans="1:9">
      <c r="A7" s="291">
        <v>1001</v>
      </c>
      <c r="B7" s="284" t="s">
        <v>264</v>
      </c>
      <c r="C7" s="292">
        <v>245</v>
      </c>
      <c r="D7" s="284" t="s">
        <v>265</v>
      </c>
      <c r="E7" s="285"/>
      <c r="F7" s="285"/>
      <c r="G7" s="23"/>
      <c r="H7" s="23"/>
      <c r="I7" s="23"/>
    </row>
    <row r="8" spans="1:9" ht="25.5">
      <c r="A8" s="291">
        <v>1002</v>
      </c>
      <c r="B8" s="284" t="s">
        <v>266</v>
      </c>
      <c r="C8" s="292">
        <v>245</v>
      </c>
      <c r="D8" s="284" t="s">
        <v>265</v>
      </c>
      <c r="E8" s="285"/>
      <c r="F8" s="285"/>
      <c r="G8" s="23"/>
      <c r="H8" s="23"/>
      <c r="I8" s="23"/>
    </row>
    <row r="9" spans="1:9">
      <c r="A9" s="291">
        <v>1003</v>
      </c>
      <c r="B9" s="284" t="s">
        <v>267</v>
      </c>
      <c r="C9" s="292">
        <v>25</v>
      </c>
      <c r="D9" s="284" t="s">
        <v>265</v>
      </c>
      <c r="E9" s="285"/>
      <c r="F9" s="285"/>
      <c r="G9" s="23"/>
      <c r="H9" s="23"/>
      <c r="I9" s="23"/>
    </row>
    <row r="10" spans="1:9" ht="38.25">
      <c r="A10" s="291">
        <v>1004</v>
      </c>
      <c r="B10" s="284" t="s">
        <v>268</v>
      </c>
      <c r="C10" s="292">
        <v>16</v>
      </c>
      <c r="D10" s="284" t="s">
        <v>265</v>
      </c>
      <c r="E10" s="285"/>
      <c r="F10" s="285"/>
      <c r="G10" s="23"/>
      <c r="H10" s="23"/>
      <c r="I10" s="23"/>
    </row>
    <row r="11" spans="1:9" ht="38.25">
      <c r="A11" s="291">
        <v>1004</v>
      </c>
      <c r="B11" s="284" t="s">
        <v>269</v>
      </c>
      <c r="C11" s="292">
        <v>35</v>
      </c>
      <c r="D11" s="284" t="s">
        <v>265</v>
      </c>
      <c r="E11" s="285"/>
      <c r="F11" s="285"/>
      <c r="G11" s="23"/>
      <c r="H11" s="23"/>
      <c r="I11" s="23"/>
    </row>
    <row r="12" spans="1:9" ht="25.5">
      <c r="A12" s="291">
        <v>1005</v>
      </c>
      <c r="B12" s="284" t="s">
        <v>270</v>
      </c>
      <c r="C12" s="292">
        <v>265</v>
      </c>
      <c r="D12" s="284" t="s">
        <v>265</v>
      </c>
      <c r="E12" s="285"/>
      <c r="F12" s="285"/>
      <c r="G12" s="23"/>
      <c r="H12" s="23"/>
      <c r="I12" s="23"/>
    </row>
    <row r="13" spans="1:9">
      <c r="A13" s="291">
        <v>1006</v>
      </c>
      <c r="B13" s="284" t="s">
        <v>271</v>
      </c>
      <c r="C13" s="292">
        <v>25</v>
      </c>
      <c r="D13" s="284" t="s">
        <v>17</v>
      </c>
      <c r="E13" s="285"/>
      <c r="F13" s="285"/>
      <c r="G13" s="23"/>
      <c r="H13" s="23"/>
      <c r="I13" s="23"/>
    </row>
    <row r="14" spans="1:9">
      <c r="A14" s="291">
        <v>1007</v>
      </c>
      <c r="B14" s="284" t="s">
        <v>272</v>
      </c>
      <c r="C14" s="292">
        <v>1</v>
      </c>
      <c r="D14" s="284" t="s">
        <v>86</v>
      </c>
      <c r="E14" s="285"/>
      <c r="F14" s="285"/>
      <c r="G14" s="23"/>
      <c r="H14" s="23"/>
      <c r="I14" s="23"/>
    </row>
    <row r="15" spans="1:9">
      <c r="A15" s="291">
        <v>1008</v>
      </c>
      <c r="B15" s="284" t="s">
        <v>273</v>
      </c>
      <c r="C15" s="292">
        <v>250</v>
      </c>
      <c r="D15" s="284" t="s">
        <v>265</v>
      </c>
      <c r="E15" s="285"/>
      <c r="F15" s="285"/>
      <c r="G15" s="23"/>
      <c r="H15" s="23"/>
      <c r="I15" s="23"/>
    </row>
    <row r="16" spans="1:9">
      <c r="A16" s="291">
        <v>1009</v>
      </c>
      <c r="B16" s="284" t="s">
        <v>274</v>
      </c>
      <c r="C16" s="293">
        <v>290</v>
      </c>
      <c r="D16" s="284" t="s">
        <v>265</v>
      </c>
      <c r="E16" s="285"/>
      <c r="F16" s="285"/>
      <c r="G16" s="23"/>
      <c r="H16" s="23"/>
      <c r="I16" s="23"/>
    </row>
    <row r="17" spans="1:9" ht="25.5">
      <c r="A17" s="291">
        <v>1010</v>
      </c>
      <c r="B17" s="284" t="s">
        <v>275</v>
      </c>
      <c r="C17" s="292">
        <v>3</v>
      </c>
      <c r="D17" s="284" t="s">
        <v>86</v>
      </c>
      <c r="E17" s="285"/>
      <c r="F17" s="285"/>
      <c r="G17" s="23"/>
      <c r="H17" s="23"/>
      <c r="I17" s="23"/>
    </row>
    <row r="18" spans="1:9" ht="51">
      <c r="A18" s="291">
        <v>1011</v>
      </c>
      <c r="B18" s="284" t="s">
        <v>276</v>
      </c>
      <c r="C18" s="292">
        <v>9</v>
      </c>
      <c r="D18" s="284" t="s">
        <v>17</v>
      </c>
      <c r="E18" s="285"/>
      <c r="F18" s="285"/>
      <c r="G18" s="23"/>
      <c r="H18" s="23"/>
      <c r="I18" s="23"/>
    </row>
    <row r="19" spans="1:9">
      <c r="A19" s="294"/>
      <c r="B19" s="201"/>
      <c r="C19" s="202"/>
      <c r="D19" s="295"/>
      <c r="E19" s="203"/>
      <c r="F19" s="203"/>
      <c r="G19" s="23"/>
      <c r="H19" s="23"/>
      <c r="I19" s="23"/>
    </row>
    <row r="20" spans="1:9">
      <c r="A20" s="296"/>
      <c r="B20" s="297"/>
      <c r="C20" s="284"/>
      <c r="D20" s="298"/>
      <c r="E20" s="299" t="s">
        <v>277</v>
      </c>
      <c r="F20" s="300">
        <f>SUM(F7:F18)</f>
        <v>0</v>
      </c>
      <c r="G20" s="23"/>
      <c r="H20" s="23"/>
      <c r="I20" s="23"/>
    </row>
    <row r="21" spans="1:9">
      <c r="A21" s="301"/>
      <c r="B21" s="302"/>
      <c r="C21" s="303"/>
      <c r="D21" s="304"/>
      <c r="E21" s="305"/>
      <c r="F21" s="305"/>
      <c r="G21" s="23"/>
      <c r="H21" s="23"/>
      <c r="I21" s="23"/>
    </row>
    <row r="22" spans="1:9">
      <c r="A22" s="266" t="s">
        <v>116</v>
      </c>
      <c r="B22" s="263" t="s">
        <v>164</v>
      </c>
      <c r="C22" s="284"/>
      <c r="D22" s="284"/>
      <c r="E22" s="285" t="s">
        <v>28</v>
      </c>
      <c r="F22" s="286"/>
      <c r="G22" s="23"/>
      <c r="H22" s="23"/>
      <c r="I22" s="23"/>
    </row>
    <row r="23" spans="1:9">
      <c r="A23" s="306"/>
      <c r="B23" s="307" t="s">
        <v>278</v>
      </c>
      <c r="C23" s="308"/>
      <c r="D23" s="306"/>
      <c r="E23" s="309"/>
      <c r="F23" s="309"/>
      <c r="G23" s="23"/>
      <c r="H23" s="23"/>
      <c r="I23" s="23"/>
    </row>
    <row r="24" spans="1:9">
      <c r="A24" s="310"/>
      <c r="B24" s="311"/>
      <c r="C24" s="312"/>
      <c r="D24" s="310"/>
      <c r="E24" s="313"/>
      <c r="F24" s="313"/>
      <c r="G24" s="23"/>
      <c r="H24" s="23"/>
      <c r="I24" s="23"/>
    </row>
    <row r="25" spans="1:9">
      <c r="A25" s="291">
        <v>2001</v>
      </c>
      <c r="B25" s="284" t="s">
        <v>279</v>
      </c>
      <c r="C25" s="292">
        <v>310</v>
      </c>
      <c r="D25" s="284" t="s">
        <v>265</v>
      </c>
      <c r="E25" s="285"/>
      <c r="F25" s="285"/>
      <c r="G25" s="23"/>
      <c r="H25" s="23"/>
      <c r="I25" s="23"/>
    </row>
    <row r="26" spans="1:9" ht="25.5">
      <c r="A26" s="291">
        <v>2002</v>
      </c>
      <c r="B26" s="284" t="s">
        <v>280</v>
      </c>
      <c r="C26" s="292">
        <v>19</v>
      </c>
      <c r="D26" s="284" t="s">
        <v>17</v>
      </c>
      <c r="E26" s="285"/>
      <c r="F26" s="285"/>
      <c r="G26" s="23"/>
      <c r="H26" s="23"/>
      <c r="I26" s="23"/>
    </row>
    <row r="27" spans="1:9" ht="38.25">
      <c r="A27" s="291">
        <v>2003</v>
      </c>
      <c r="B27" s="314" t="s">
        <v>281</v>
      </c>
      <c r="C27" s="292">
        <v>9</v>
      </c>
      <c r="D27" s="284" t="s">
        <v>86</v>
      </c>
      <c r="E27" s="285"/>
      <c r="F27" s="285"/>
      <c r="G27" s="23"/>
      <c r="H27" s="23"/>
      <c r="I27" s="23"/>
    </row>
    <row r="28" spans="1:9">
      <c r="A28" s="291"/>
      <c r="B28" s="284"/>
      <c r="C28" s="292"/>
      <c r="D28" s="284"/>
      <c r="E28" s="285"/>
      <c r="F28" s="285"/>
      <c r="G28" s="23"/>
      <c r="H28" s="23"/>
      <c r="I28" s="23"/>
    </row>
    <row r="29" spans="1:9">
      <c r="A29" s="296"/>
      <c r="B29" s="297"/>
      <c r="C29" s="284"/>
      <c r="D29" s="298"/>
      <c r="E29" s="299" t="s">
        <v>277</v>
      </c>
      <c r="F29" s="300">
        <f>SUM(F25:F27)</f>
        <v>0</v>
      </c>
      <c r="G29" s="23"/>
      <c r="H29" s="23"/>
      <c r="I29" s="23"/>
    </row>
    <row r="30" spans="1:9">
      <c r="A30" s="200"/>
      <c r="B30" s="201"/>
      <c r="C30" s="202"/>
      <c r="D30" s="201"/>
      <c r="E30" s="203" t="s">
        <v>28</v>
      </c>
      <c r="F30" s="203" t="str">
        <f>IF(AND(ISNUMBER(C30),ISNUMBER(E30)),C30*E30," ")</f>
        <v xml:space="preserve"> </v>
      </c>
      <c r="G30" s="23"/>
      <c r="H30" s="23"/>
      <c r="I30" s="23"/>
    </row>
    <row r="31" spans="1:9">
      <c r="A31" s="266" t="s">
        <v>118</v>
      </c>
      <c r="B31" s="263" t="s">
        <v>165</v>
      </c>
      <c r="C31" s="284"/>
      <c r="D31" s="284"/>
      <c r="E31" s="285" t="s">
        <v>28</v>
      </c>
      <c r="F31" s="286"/>
      <c r="G31" s="23"/>
      <c r="H31" s="23"/>
      <c r="I31" s="23"/>
    </row>
    <row r="32" spans="1:9">
      <c r="A32" s="306"/>
      <c r="B32" s="307" t="s">
        <v>282</v>
      </c>
      <c r="C32" s="308"/>
      <c r="D32" s="306"/>
      <c r="E32" s="309"/>
      <c r="F32" s="309"/>
      <c r="G32" s="23"/>
      <c r="H32" s="23"/>
      <c r="I32" s="23"/>
    </row>
    <row r="33" spans="1:9">
      <c r="A33" s="310"/>
      <c r="B33" s="311"/>
      <c r="C33" s="312"/>
      <c r="D33" s="310"/>
      <c r="E33" s="313"/>
      <c r="F33" s="313"/>
      <c r="G33" s="23"/>
      <c r="H33" s="23"/>
      <c r="I33" s="23"/>
    </row>
    <row r="34" spans="1:9" ht="38.25">
      <c r="A34" s="291">
        <v>3001</v>
      </c>
      <c r="B34" s="284" t="s">
        <v>283</v>
      </c>
      <c r="C34" s="292">
        <v>8</v>
      </c>
      <c r="D34" s="284" t="s">
        <v>17</v>
      </c>
      <c r="E34" s="285"/>
      <c r="F34" s="285"/>
      <c r="G34" s="23"/>
      <c r="H34" s="23"/>
      <c r="I34" s="23"/>
    </row>
    <row r="35" spans="1:9" ht="38.25">
      <c r="A35" s="291">
        <v>3002</v>
      </c>
      <c r="B35" s="284" t="s">
        <v>284</v>
      </c>
      <c r="C35" s="292">
        <v>1</v>
      </c>
      <c r="D35" s="284" t="s">
        <v>285</v>
      </c>
      <c r="E35" s="285"/>
      <c r="F35" s="285"/>
      <c r="G35" s="23"/>
      <c r="H35" s="23"/>
      <c r="I35" s="23"/>
    </row>
    <row r="36" spans="1:9" ht="127.5">
      <c r="A36" s="291">
        <v>3003</v>
      </c>
      <c r="B36" s="315" t="s">
        <v>286</v>
      </c>
      <c r="C36" s="292">
        <v>9</v>
      </c>
      <c r="D36" s="284" t="s">
        <v>17</v>
      </c>
      <c r="E36" s="285"/>
      <c r="F36" s="285"/>
      <c r="G36" s="23"/>
      <c r="H36" s="23"/>
      <c r="I36" s="23"/>
    </row>
    <row r="37" spans="1:9" ht="25.5">
      <c r="A37" s="291">
        <v>3004</v>
      </c>
      <c r="B37" s="316" t="s">
        <v>287</v>
      </c>
      <c r="C37" s="292">
        <v>9</v>
      </c>
      <c r="D37" s="284" t="s">
        <v>17</v>
      </c>
      <c r="E37" s="285"/>
      <c r="F37" s="285"/>
      <c r="G37" s="23"/>
      <c r="H37" s="23"/>
      <c r="I37" s="23"/>
    </row>
    <row r="38" spans="1:9" ht="25.5">
      <c r="A38" s="291">
        <v>3005</v>
      </c>
      <c r="B38" s="316" t="s">
        <v>288</v>
      </c>
      <c r="C38" s="292">
        <v>9</v>
      </c>
      <c r="D38" s="284" t="s">
        <v>17</v>
      </c>
      <c r="E38" s="285"/>
      <c r="F38" s="285"/>
      <c r="G38" s="23"/>
      <c r="H38" s="23"/>
      <c r="I38" s="23"/>
    </row>
    <row r="39" spans="1:9">
      <c r="A39" s="291"/>
      <c r="B39" s="314"/>
      <c r="C39" s="292"/>
      <c r="D39" s="284"/>
      <c r="E39" s="285"/>
      <c r="F39" s="285"/>
      <c r="G39" s="23"/>
      <c r="H39" s="23"/>
      <c r="I39" s="23"/>
    </row>
    <row r="40" spans="1:9">
      <c r="A40" s="291"/>
      <c r="B40" s="314"/>
      <c r="C40" s="292"/>
      <c r="D40" s="284"/>
      <c r="E40" s="299" t="s">
        <v>277</v>
      </c>
      <c r="F40" s="300">
        <f>SUM(F34:F37)</f>
        <v>0</v>
      </c>
      <c r="G40" s="23"/>
      <c r="H40" s="23"/>
      <c r="I40" s="23"/>
    </row>
    <row r="41" spans="1:9">
      <c r="A41" s="291"/>
      <c r="B41" s="314"/>
      <c r="C41" s="292"/>
      <c r="D41" s="284"/>
      <c r="E41" s="299"/>
      <c r="F41" s="300"/>
      <c r="G41" s="23"/>
      <c r="H41" s="23"/>
      <c r="I41" s="23"/>
    </row>
    <row r="42" spans="1:9">
      <c r="A42" s="266" t="s">
        <v>120</v>
      </c>
      <c r="B42" s="267" t="s">
        <v>166</v>
      </c>
      <c r="C42" s="284"/>
      <c r="D42" s="284"/>
      <c r="E42" s="285" t="s">
        <v>28</v>
      </c>
      <c r="F42" s="286"/>
      <c r="G42" s="23"/>
      <c r="H42" s="23"/>
      <c r="I42" s="23"/>
    </row>
    <row r="43" spans="1:9">
      <c r="A43" s="306"/>
      <c r="B43" s="307" t="s">
        <v>278</v>
      </c>
      <c r="C43" s="308"/>
      <c r="D43" s="306"/>
      <c r="E43" s="309"/>
      <c r="F43" s="309"/>
      <c r="G43" s="23"/>
      <c r="H43" s="23"/>
      <c r="I43" s="23"/>
    </row>
    <row r="44" spans="1:9" ht="15">
      <c r="A44" s="287"/>
      <c r="B44" s="317"/>
      <c r="C44" s="289"/>
      <c r="D44" s="289"/>
      <c r="E44" s="203"/>
      <c r="F44" s="290"/>
      <c r="G44" s="23"/>
      <c r="H44" s="23"/>
      <c r="I44" s="23"/>
    </row>
    <row r="45" spans="1:9" ht="38.25">
      <c r="A45" s="291">
        <v>4001</v>
      </c>
      <c r="B45" s="284" t="s">
        <v>289</v>
      </c>
      <c r="C45" s="292">
        <v>1</v>
      </c>
      <c r="D45" s="284" t="s">
        <v>86</v>
      </c>
      <c r="E45" s="285"/>
      <c r="F45" s="285"/>
      <c r="G45" s="23"/>
      <c r="H45" s="23"/>
      <c r="I45" s="23"/>
    </row>
    <row r="46" spans="1:9">
      <c r="A46" s="291">
        <v>4002</v>
      </c>
      <c r="B46" s="284" t="s">
        <v>290</v>
      </c>
      <c r="C46" s="318">
        <v>0.05</v>
      </c>
      <c r="D46" s="284" t="s">
        <v>86</v>
      </c>
      <c r="E46" s="285"/>
      <c r="F46" s="285"/>
      <c r="G46" s="23"/>
      <c r="H46" s="23"/>
      <c r="I46" s="23"/>
    </row>
    <row r="47" spans="1:9">
      <c r="A47" s="200"/>
      <c r="B47" s="201"/>
      <c r="C47" s="202"/>
      <c r="D47" s="201"/>
      <c r="E47" s="203"/>
      <c r="F47" s="203"/>
      <c r="G47" s="23"/>
      <c r="H47" s="23"/>
      <c r="I47" s="23"/>
    </row>
    <row r="48" spans="1:9">
      <c r="A48" s="82"/>
      <c r="B48" s="83"/>
      <c r="C48" s="75"/>
      <c r="D48" s="84"/>
      <c r="E48" s="85" t="s">
        <v>277</v>
      </c>
      <c r="F48" s="169">
        <f>SUM(F45:F46)</f>
        <v>0</v>
      </c>
    </row>
    <row r="49" spans="1:6" ht="13.5" thickBot="1">
      <c r="A49" s="174"/>
      <c r="B49" s="89"/>
      <c r="C49" s="78"/>
      <c r="D49" s="75"/>
      <c r="E49" s="85"/>
      <c r="F49" s="169"/>
    </row>
    <row r="50" spans="1:6" ht="13.5" thickBot="1">
      <c r="A50" s="185" t="s">
        <v>122</v>
      </c>
      <c r="B50" s="186" t="s">
        <v>291</v>
      </c>
      <c r="C50" s="187"/>
      <c r="D50" s="188"/>
      <c r="E50" s="189"/>
      <c r="F50" s="190"/>
    </row>
    <row r="51" spans="1:6">
      <c r="A51" s="171"/>
      <c r="B51" s="172" t="s">
        <v>282</v>
      </c>
      <c r="C51" s="173"/>
      <c r="D51" s="171"/>
      <c r="E51" s="88"/>
      <c r="F51" s="88"/>
    </row>
    <row r="52" spans="1:6">
      <c r="A52" s="171"/>
      <c r="B52" s="172"/>
      <c r="C52" s="173"/>
      <c r="D52" s="171"/>
      <c r="E52" s="88"/>
      <c r="F52" s="88"/>
    </row>
    <row r="53" spans="1:6" ht="25.5">
      <c r="A53" s="77">
        <v>5001</v>
      </c>
      <c r="B53" s="75" t="s">
        <v>292</v>
      </c>
      <c r="C53" s="78">
        <v>20</v>
      </c>
      <c r="D53" s="75" t="s">
        <v>265</v>
      </c>
      <c r="E53" s="76"/>
      <c r="F53" s="76"/>
    </row>
    <row r="54" spans="1:6">
      <c r="A54" s="77">
        <v>5002</v>
      </c>
      <c r="B54" s="75" t="s">
        <v>267</v>
      </c>
      <c r="C54" s="78">
        <v>20</v>
      </c>
      <c r="D54" s="75" t="s">
        <v>265</v>
      </c>
      <c r="E54" s="76"/>
      <c r="F54" s="76"/>
    </row>
    <row r="55" spans="1:6" ht="38.25">
      <c r="A55" s="77">
        <v>5003</v>
      </c>
      <c r="B55" s="75" t="s">
        <v>293</v>
      </c>
      <c r="C55" s="78">
        <v>15</v>
      </c>
      <c r="D55" s="75" t="s">
        <v>265</v>
      </c>
      <c r="E55" s="76"/>
      <c r="F55" s="76"/>
    </row>
    <row r="56" spans="1:6">
      <c r="A56" s="77">
        <v>5004</v>
      </c>
      <c r="B56" s="75" t="s">
        <v>294</v>
      </c>
      <c r="C56" s="79">
        <v>80</v>
      </c>
      <c r="D56" s="75" t="s">
        <v>265</v>
      </c>
      <c r="E56" s="76"/>
      <c r="F56" s="76"/>
    </row>
    <row r="57" spans="1:6">
      <c r="A57" s="77">
        <v>5005</v>
      </c>
      <c r="B57" s="75" t="s">
        <v>295</v>
      </c>
      <c r="C57" s="91">
        <v>0.05</v>
      </c>
      <c r="D57" s="75"/>
      <c r="E57" s="76"/>
      <c r="F57" s="76"/>
    </row>
    <row r="58" spans="1:6">
      <c r="A58" s="175"/>
      <c r="B58" s="75"/>
      <c r="C58" s="91"/>
      <c r="D58" s="75"/>
      <c r="E58" s="76"/>
      <c r="F58" s="76"/>
    </row>
    <row r="59" spans="1:6">
      <c r="A59" s="90"/>
      <c r="B59" s="93" t="s">
        <v>291</v>
      </c>
      <c r="C59" s="81"/>
      <c r="D59" s="69"/>
      <c r="E59" s="85" t="s">
        <v>277</v>
      </c>
      <c r="F59" s="169">
        <f>SUM(F53:F58)</f>
        <v>0</v>
      </c>
    </row>
    <row r="60" spans="1:6" ht="13.5" thickBot="1">
      <c r="A60" s="90"/>
      <c r="B60" s="93"/>
      <c r="C60" s="81"/>
      <c r="D60" s="69"/>
      <c r="E60" s="85"/>
      <c r="F60" s="169"/>
    </row>
    <row r="61" spans="1:6" ht="13.5" thickBot="1">
      <c r="A61" s="185" t="s">
        <v>124</v>
      </c>
      <c r="B61" s="191" t="s">
        <v>296</v>
      </c>
      <c r="C61" s="188"/>
      <c r="D61" s="188"/>
      <c r="E61" s="192" t="s">
        <v>28</v>
      </c>
      <c r="F61" s="193"/>
    </row>
    <row r="62" spans="1:6">
      <c r="A62" s="171"/>
      <c r="B62" s="172" t="s">
        <v>282</v>
      </c>
      <c r="C62" s="173"/>
      <c r="D62" s="171"/>
      <c r="E62" s="88"/>
      <c r="F62" s="88"/>
    </row>
    <row r="63" spans="1:6">
      <c r="A63" s="171"/>
      <c r="B63" s="172"/>
      <c r="C63" s="173"/>
      <c r="D63" s="171"/>
      <c r="E63" s="88"/>
      <c r="F63" s="88"/>
    </row>
    <row r="64" spans="1:6" ht="38.25">
      <c r="A64" s="175">
        <v>6001</v>
      </c>
      <c r="B64" s="92" t="s">
        <v>297</v>
      </c>
      <c r="C64" s="173">
        <v>195</v>
      </c>
      <c r="D64" s="75" t="s">
        <v>265</v>
      </c>
      <c r="E64" s="176"/>
      <c r="F64" s="76"/>
    </row>
    <row r="65" spans="1:6" ht="38.25">
      <c r="A65" s="77">
        <v>6002</v>
      </c>
      <c r="B65" s="75" t="s">
        <v>298</v>
      </c>
      <c r="C65" s="177">
        <v>0.2</v>
      </c>
      <c r="D65" s="75" t="s">
        <v>13</v>
      </c>
      <c r="E65" s="176"/>
      <c r="F65" s="76"/>
    </row>
    <row r="66" spans="1:6" ht="38.25">
      <c r="A66" s="175">
        <v>6003</v>
      </c>
      <c r="B66" s="75" t="s">
        <v>299</v>
      </c>
      <c r="C66" s="170">
        <v>65</v>
      </c>
      <c r="D66" s="94" t="s">
        <v>265</v>
      </c>
      <c r="E66" s="176"/>
      <c r="F66" s="76"/>
    </row>
    <row r="67" spans="1:6" ht="127.5">
      <c r="A67" s="77">
        <v>6004</v>
      </c>
      <c r="B67" s="75" t="s">
        <v>300</v>
      </c>
      <c r="C67" s="177">
        <v>195</v>
      </c>
      <c r="D67" s="75" t="s">
        <v>265</v>
      </c>
      <c r="E67" s="176"/>
      <c r="F67" s="76"/>
    </row>
    <row r="68" spans="1:6" ht="114.75">
      <c r="A68" s="175">
        <v>6005</v>
      </c>
      <c r="B68" s="75" t="s">
        <v>301</v>
      </c>
      <c r="C68" s="178">
        <v>80</v>
      </c>
      <c r="D68" s="94" t="s">
        <v>265</v>
      </c>
      <c r="E68" s="176"/>
      <c r="F68" s="76"/>
    </row>
    <row r="69" spans="1:6" ht="25.5">
      <c r="A69" s="77">
        <v>6006</v>
      </c>
      <c r="B69" s="75" t="s">
        <v>302</v>
      </c>
      <c r="C69" s="179">
        <v>4</v>
      </c>
      <c r="D69" s="172" t="s">
        <v>33</v>
      </c>
      <c r="E69" s="176"/>
      <c r="F69" s="76"/>
    </row>
    <row r="70" spans="1:6" ht="51">
      <c r="A70" s="175">
        <v>6007</v>
      </c>
      <c r="B70" s="75" t="s">
        <v>303</v>
      </c>
      <c r="C70" s="180">
        <v>5</v>
      </c>
      <c r="D70" s="75" t="s">
        <v>17</v>
      </c>
      <c r="E70" s="176"/>
      <c r="F70" s="76"/>
    </row>
    <row r="71" spans="1:6" ht="89.25">
      <c r="A71" s="77">
        <v>6008</v>
      </c>
      <c r="B71" s="75" t="s">
        <v>304</v>
      </c>
      <c r="C71" s="179">
        <v>3</v>
      </c>
      <c r="D71" s="75" t="s">
        <v>17</v>
      </c>
      <c r="E71" s="176"/>
      <c r="F71" s="76"/>
    </row>
    <row r="72" spans="1:6" ht="25.5">
      <c r="A72" s="175">
        <v>6009</v>
      </c>
      <c r="B72" s="75" t="s">
        <v>305</v>
      </c>
      <c r="C72" s="177">
        <v>3</v>
      </c>
      <c r="D72" s="75" t="s">
        <v>17</v>
      </c>
      <c r="E72" s="176"/>
      <c r="F72" s="76"/>
    </row>
    <row r="73" spans="1:6" ht="25.5">
      <c r="A73" s="77">
        <v>6010</v>
      </c>
      <c r="B73" s="75" t="s">
        <v>306</v>
      </c>
      <c r="C73" s="177">
        <v>280</v>
      </c>
      <c r="D73" s="89" t="s">
        <v>265</v>
      </c>
      <c r="E73" s="181"/>
      <c r="F73" s="76"/>
    </row>
    <row r="74" spans="1:6">
      <c r="A74" s="175">
        <v>6011</v>
      </c>
      <c r="B74" s="75" t="s">
        <v>307</v>
      </c>
      <c r="C74" s="177">
        <v>195</v>
      </c>
      <c r="D74" s="89" t="s">
        <v>265</v>
      </c>
      <c r="E74" s="181"/>
      <c r="F74" s="76"/>
    </row>
    <row r="75" spans="1:6">
      <c r="A75" s="77">
        <v>6012</v>
      </c>
      <c r="B75" s="75" t="s">
        <v>308</v>
      </c>
      <c r="C75" s="177">
        <v>200</v>
      </c>
      <c r="D75" s="89" t="s">
        <v>265</v>
      </c>
      <c r="E75" s="181"/>
      <c r="F75" s="76"/>
    </row>
    <row r="76" spans="1:6">
      <c r="A76" s="175">
        <v>6013</v>
      </c>
      <c r="B76" s="75" t="s">
        <v>309</v>
      </c>
      <c r="C76" s="177">
        <v>75</v>
      </c>
      <c r="D76" s="89" t="s">
        <v>265</v>
      </c>
      <c r="E76" s="181"/>
      <c r="F76" s="76"/>
    </row>
    <row r="77" spans="1:6">
      <c r="A77" s="77">
        <v>6014</v>
      </c>
      <c r="B77" s="75" t="s">
        <v>310</v>
      </c>
      <c r="C77" s="177">
        <v>65</v>
      </c>
      <c r="D77" s="89" t="s">
        <v>265</v>
      </c>
      <c r="E77" s="181"/>
      <c r="F77" s="76"/>
    </row>
    <row r="78" spans="1:6">
      <c r="A78" s="175">
        <v>6015</v>
      </c>
      <c r="B78" s="75" t="s">
        <v>311</v>
      </c>
      <c r="C78" s="177">
        <v>3</v>
      </c>
      <c r="D78" s="89" t="s">
        <v>17</v>
      </c>
      <c r="E78" s="181"/>
      <c r="F78" s="76"/>
    </row>
    <row r="79" spans="1:6">
      <c r="A79" s="77">
        <v>6016</v>
      </c>
      <c r="B79" s="75" t="s">
        <v>295</v>
      </c>
      <c r="C79" s="91">
        <v>0.05</v>
      </c>
      <c r="D79" s="75"/>
      <c r="E79" s="76"/>
      <c r="F79" s="76"/>
    </row>
    <row r="80" spans="1:6">
      <c r="A80" s="82"/>
      <c r="B80" s="83"/>
      <c r="C80" s="75"/>
      <c r="D80" s="84"/>
      <c r="E80" s="85"/>
      <c r="F80" s="169"/>
    </row>
    <row r="81" spans="1:6">
      <c r="A81" s="90"/>
      <c r="B81" s="93" t="s">
        <v>296</v>
      </c>
      <c r="C81" s="81"/>
      <c r="D81" s="69"/>
      <c r="E81" s="85" t="s">
        <v>277</v>
      </c>
      <c r="F81" s="169">
        <f>SUM(F64:F80)</f>
        <v>0</v>
      </c>
    </row>
    <row r="82" spans="1:6">
      <c r="A82" s="90"/>
      <c r="B82" s="93"/>
      <c r="C82" s="81"/>
      <c r="D82" s="69"/>
      <c r="E82" s="85"/>
      <c r="F82" s="169"/>
    </row>
    <row r="83" spans="1:6">
      <c r="A83" s="90"/>
      <c r="B83" s="93"/>
      <c r="C83" s="81"/>
      <c r="D83" s="69"/>
      <c r="E83" s="85"/>
      <c r="F83" s="169"/>
    </row>
    <row r="84" spans="1:6">
      <c r="A84" s="90"/>
      <c r="B84" s="93"/>
      <c r="C84" s="81"/>
      <c r="D84" s="69"/>
      <c r="E84" s="85"/>
      <c r="F84" s="169"/>
    </row>
    <row r="85" spans="1:6">
      <c r="A85" s="90"/>
      <c r="B85" s="93"/>
      <c r="C85" s="81"/>
      <c r="D85" s="69"/>
      <c r="E85" s="85"/>
      <c r="F85" s="169"/>
    </row>
    <row r="86" spans="1:6">
      <c r="A86" s="90"/>
      <c r="B86" s="93"/>
      <c r="C86" s="81"/>
      <c r="D86" s="69"/>
      <c r="E86" s="85"/>
      <c r="F86" s="169"/>
    </row>
    <row r="87" spans="1:6">
      <c r="A87" s="80"/>
      <c r="B87" s="69"/>
      <c r="C87" s="81"/>
      <c r="D87" s="70"/>
      <c r="E87" s="71"/>
      <c r="F87" s="71"/>
    </row>
    <row r="88" spans="1:6">
      <c r="A88" s="73" t="s">
        <v>126</v>
      </c>
      <c r="B88" s="74" t="s">
        <v>167</v>
      </c>
      <c r="C88" s="69"/>
      <c r="D88" s="70"/>
      <c r="E88" s="71" t="str">
        <f>IF(AND(ISNUMBER(#REF!),ISNUMBER(#REF!)),ROUND((#REF!*#REF!+#REF!*#REF!*#REF!)*(1+#REF!)*#REF!*#REF!*#REF!,2)," ")</f>
        <v xml:space="preserve"> </v>
      </c>
      <c r="F88" s="71" t="str">
        <f>IF(AND(ISNUMBER(C88),ISNUMBER(E88)),C88*E88," ")</f>
        <v xml:space="preserve"> </v>
      </c>
    </row>
    <row r="89" spans="1:6">
      <c r="A89" s="174"/>
      <c r="B89" s="69"/>
      <c r="C89" s="69"/>
      <c r="D89" s="70"/>
      <c r="E89" s="71" t="str">
        <f>IF(AND(ISNUMBER(#REF!),ISNUMBER(#REF!)),ROUND((#REF!*#REF!+#REF!*#REF!*#REF!)*(1+#REF!)*#REF!*#REF!*#REF!,2)," ")</f>
        <v xml:space="preserve"> </v>
      </c>
      <c r="F89" s="71" t="str">
        <f>IF(AND(ISNUMBER(C89),ISNUMBER(E89)),C89*E89," ")</f>
        <v xml:space="preserve"> </v>
      </c>
    </row>
    <row r="90" spans="1:6" ht="51">
      <c r="A90" s="77">
        <v>7001</v>
      </c>
      <c r="B90" s="92" t="s">
        <v>312</v>
      </c>
      <c r="C90" s="75">
        <v>1</v>
      </c>
      <c r="D90" s="89" t="s">
        <v>86</v>
      </c>
      <c r="E90" s="182"/>
      <c r="F90" s="76"/>
    </row>
    <row r="91" spans="1:6" ht="38.25">
      <c r="A91" s="77">
        <v>7002</v>
      </c>
      <c r="B91" s="75" t="s">
        <v>313</v>
      </c>
      <c r="C91" s="75">
        <v>1</v>
      </c>
      <c r="D91" s="89" t="s">
        <v>86</v>
      </c>
      <c r="E91" s="182"/>
      <c r="F91" s="76"/>
    </row>
    <row r="92" spans="1:6" ht="25.5">
      <c r="A92" s="77">
        <v>7003</v>
      </c>
      <c r="B92" s="75" t="s">
        <v>314</v>
      </c>
      <c r="C92" s="183">
        <v>1</v>
      </c>
      <c r="D92" s="89" t="s">
        <v>86</v>
      </c>
      <c r="E92" s="182"/>
      <c r="F92" s="76"/>
    </row>
    <row r="93" spans="1:6">
      <c r="A93" s="77">
        <v>7004</v>
      </c>
      <c r="B93" s="75" t="s">
        <v>315</v>
      </c>
      <c r="C93" s="75">
        <v>1</v>
      </c>
      <c r="D93" s="89" t="s">
        <v>86</v>
      </c>
      <c r="E93" s="182"/>
      <c r="F93" s="76"/>
    </row>
    <row r="94" spans="1:6" ht="25.5">
      <c r="A94" s="77">
        <v>7005</v>
      </c>
      <c r="B94" s="75" t="s">
        <v>316</v>
      </c>
      <c r="C94" s="75">
        <v>1</v>
      </c>
      <c r="D94" s="89" t="s">
        <v>86</v>
      </c>
      <c r="E94" s="182"/>
      <c r="F94" s="76"/>
    </row>
    <row r="95" spans="1:6">
      <c r="A95" s="77">
        <v>7006</v>
      </c>
      <c r="B95" s="75" t="s">
        <v>317</v>
      </c>
      <c r="C95" s="75">
        <v>1</v>
      </c>
      <c r="D95" s="89" t="s">
        <v>86</v>
      </c>
      <c r="E95" s="182">
        <v>180</v>
      </c>
      <c r="F95" s="76">
        <v>180</v>
      </c>
    </row>
    <row r="96" spans="1:6">
      <c r="A96" s="77">
        <v>7007</v>
      </c>
      <c r="B96" s="75" t="s">
        <v>318</v>
      </c>
      <c r="C96" s="75">
        <v>1</v>
      </c>
      <c r="D96" s="89" t="s">
        <v>86</v>
      </c>
      <c r="E96" s="182"/>
      <c r="F96" s="76"/>
    </row>
    <row r="97" spans="1:6">
      <c r="A97" s="174"/>
      <c r="B97" s="69"/>
      <c r="C97" s="69"/>
      <c r="D97" s="70"/>
      <c r="E97" s="111"/>
      <c r="F97" s="111"/>
    </row>
    <row r="98" spans="1:6">
      <c r="A98" s="184"/>
      <c r="B98" s="83"/>
      <c r="C98" s="75"/>
      <c r="D98" s="84"/>
      <c r="E98" s="85" t="s">
        <v>277</v>
      </c>
      <c r="F98" s="169">
        <f>SUM(F90:F97)</f>
        <v>180</v>
      </c>
    </row>
    <row r="99" spans="1:6">
      <c r="A99" s="98"/>
      <c r="B99" s="109"/>
      <c r="C99" s="99"/>
      <c r="D99" s="96"/>
      <c r="E99" s="95"/>
      <c r="F99" s="95"/>
    </row>
    <row r="100" spans="1:6">
      <c r="A100" s="98"/>
      <c r="B100" s="94"/>
      <c r="C100" s="99"/>
      <c r="D100" s="96"/>
      <c r="E100" s="76"/>
      <c r="F100" s="76"/>
    </row>
    <row r="101" spans="1:6">
      <c r="A101" s="98"/>
      <c r="B101" s="99"/>
      <c r="C101" s="100"/>
      <c r="D101" s="94"/>
      <c r="E101" s="76"/>
      <c r="F101" s="76"/>
    </row>
    <row r="102" spans="1:6">
      <c r="A102" s="98"/>
      <c r="B102" s="101"/>
      <c r="C102" s="102"/>
      <c r="D102" s="103"/>
      <c r="E102" s="76"/>
      <c r="F102" s="76"/>
    </row>
    <row r="103" spans="1:6">
      <c r="A103" s="98"/>
      <c r="B103" s="99"/>
      <c r="C103" s="97"/>
      <c r="D103" s="96"/>
      <c r="E103" s="76"/>
      <c r="F103" s="76"/>
    </row>
    <row r="104" spans="1:6">
      <c r="A104" s="98"/>
      <c r="B104" s="104"/>
      <c r="C104" s="105"/>
      <c r="D104" s="106"/>
      <c r="E104" s="76"/>
      <c r="F104" s="76"/>
    </row>
    <row r="105" spans="1:6">
      <c r="A105" s="98"/>
      <c r="B105" s="101"/>
      <c r="C105" s="72"/>
      <c r="D105" s="103"/>
      <c r="E105" s="76"/>
      <c r="F105" s="76"/>
    </row>
    <row r="106" spans="1:6">
      <c r="A106" s="98"/>
      <c r="B106" s="75"/>
      <c r="C106" s="91"/>
      <c r="D106" s="75"/>
      <c r="E106" s="76"/>
      <c r="F106" s="76"/>
    </row>
    <row r="107" spans="1:6">
      <c r="A107" s="92"/>
      <c r="B107" s="69"/>
      <c r="C107" s="81"/>
      <c r="D107" s="69"/>
      <c r="E107" s="71"/>
      <c r="F107" s="71"/>
    </row>
    <row r="108" spans="1:6">
      <c r="A108" s="98"/>
      <c r="B108" s="69"/>
      <c r="C108" s="81"/>
      <c r="D108" s="69"/>
      <c r="E108" s="85"/>
      <c r="F108" s="86"/>
    </row>
    <row r="109" spans="1:6">
      <c r="A109" s="107"/>
      <c r="B109" s="108"/>
      <c r="C109" s="72"/>
      <c r="D109" s="103"/>
      <c r="E109" s="95"/>
      <c r="F109" s="95"/>
    </row>
    <row r="110" spans="1:6">
      <c r="A110" s="107"/>
      <c r="B110" s="101"/>
      <c r="C110" s="72"/>
      <c r="D110" s="103"/>
      <c r="E110" s="95"/>
      <c r="F110" s="95"/>
    </row>
    <row r="111" spans="1:6">
      <c r="A111" s="107"/>
      <c r="B111" s="101"/>
      <c r="C111" s="72"/>
      <c r="D111" s="103"/>
      <c r="E111" s="95"/>
      <c r="F111" s="95"/>
    </row>
    <row r="112" spans="1:6">
      <c r="A112" s="98"/>
      <c r="B112" s="109"/>
      <c r="C112" s="99"/>
      <c r="D112" s="96"/>
      <c r="E112" s="95"/>
      <c r="F112" s="95"/>
    </row>
    <row r="113" spans="1:6">
      <c r="A113" s="98"/>
      <c r="B113" s="75"/>
      <c r="C113" s="97"/>
      <c r="D113" s="75"/>
      <c r="E113" s="76"/>
      <c r="F113" s="76"/>
    </row>
    <row r="114" spans="1:6">
      <c r="A114" s="98"/>
      <c r="B114" s="75"/>
      <c r="C114" s="99"/>
      <c r="D114" s="89"/>
      <c r="E114" s="76"/>
      <c r="F114" s="76"/>
    </row>
    <row r="115" spans="1:6">
      <c r="A115" s="98"/>
      <c r="B115" s="75"/>
      <c r="C115" s="97"/>
      <c r="D115" s="75"/>
      <c r="E115" s="76"/>
      <c r="F115" s="76"/>
    </row>
    <row r="116" spans="1:6">
      <c r="A116" s="98"/>
      <c r="B116" s="75"/>
      <c r="C116" s="97"/>
      <c r="D116" s="75"/>
      <c r="E116" s="76"/>
      <c r="F116" s="76"/>
    </row>
    <row r="117" spans="1:6">
      <c r="A117" s="98"/>
      <c r="B117" s="75"/>
      <c r="C117" s="97"/>
      <c r="D117" s="75"/>
      <c r="E117" s="76"/>
      <c r="F117" s="76"/>
    </row>
    <row r="118" spans="1:6">
      <c r="A118" s="98"/>
      <c r="B118" s="75"/>
      <c r="C118" s="97"/>
      <c r="D118" s="75"/>
      <c r="E118" s="76"/>
      <c r="F118" s="76"/>
    </row>
    <row r="119" spans="1:6">
      <c r="A119" s="98"/>
      <c r="B119" s="75"/>
      <c r="C119" s="97"/>
      <c r="D119" s="75"/>
      <c r="E119" s="76"/>
      <c r="F119" s="76"/>
    </row>
    <row r="120" spans="1:6">
      <c r="A120" s="98"/>
      <c r="B120" s="75"/>
      <c r="C120" s="97"/>
      <c r="D120" s="75"/>
      <c r="E120" s="76"/>
      <c r="F120" s="76"/>
    </row>
    <row r="121" spans="1:6">
      <c r="A121" s="98"/>
      <c r="B121" s="75"/>
      <c r="C121" s="97"/>
      <c r="D121" s="75"/>
      <c r="E121" s="76"/>
      <c r="F121" s="76"/>
    </row>
    <row r="122" spans="1:6">
      <c r="A122" s="98"/>
      <c r="B122" s="75"/>
      <c r="C122" s="97"/>
      <c r="D122" s="75"/>
      <c r="E122" s="76"/>
      <c r="F122" s="76"/>
    </row>
    <row r="123" spans="1:6">
      <c r="A123" s="98"/>
      <c r="B123" s="75"/>
      <c r="C123" s="97"/>
      <c r="D123" s="75"/>
      <c r="E123" s="76"/>
      <c r="F123" s="76"/>
    </row>
    <row r="124" spans="1:6">
      <c r="A124" s="98"/>
      <c r="B124" s="75"/>
      <c r="C124" s="91"/>
      <c r="D124" s="75"/>
      <c r="E124" s="76"/>
      <c r="F124" s="76"/>
    </row>
    <row r="125" spans="1:6">
      <c r="A125" s="90"/>
      <c r="B125" s="69"/>
      <c r="C125" s="81"/>
      <c r="D125" s="69"/>
      <c r="E125" s="71"/>
      <c r="F125" s="71"/>
    </row>
    <row r="126" spans="1:6">
      <c r="A126" s="90"/>
      <c r="B126" s="69"/>
      <c r="C126" s="81"/>
      <c r="D126" s="69"/>
      <c r="E126" s="85"/>
      <c r="F126" s="86"/>
    </row>
    <row r="127" spans="1:6">
      <c r="A127" s="90"/>
      <c r="B127" s="69"/>
      <c r="C127" s="81"/>
      <c r="D127" s="69"/>
      <c r="E127" s="85"/>
      <c r="F127" s="86"/>
    </row>
    <row r="128" spans="1:6">
      <c r="A128" s="90"/>
      <c r="B128" s="93"/>
      <c r="C128" s="81"/>
      <c r="D128" s="69"/>
      <c r="E128" s="85"/>
      <c r="F128" s="86"/>
    </row>
    <row r="129" spans="1:6">
      <c r="A129" s="90"/>
      <c r="B129" s="93"/>
      <c r="C129" s="81"/>
      <c r="D129" s="69"/>
      <c r="E129" s="85"/>
      <c r="F129" s="86"/>
    </row>
    <row r="130" spans="1:6">
      <c r="A130" s="87"/>
      <c r="B130" s="75"/>
      <c r="C130" s="78"/>
      <c r="D130" s="87"/>
      <c r="E130" s="88"/>
      <c r="F130" s="88"/>
    </row>
    <row r="131" spans="1:6">
      <c r="A131" s="73"/>
      <c r="B131" s="74"/>
      <c r="C131" s="69"/>
      <c r="D131" s="70"/>
      <c r="E131" s="71"/>
      <c r="F131" s="71"/>
    </row>
    <row r="132" spans="1:6">
      <c r="A132" s="68"/>
      <c r="B132" s="69"/>
      <c r="C132" s="69"/>
      <c r="D132" s="70"/>
      <c r="E132" s="71"/>
      <c r="F132" s="71"/>
    </row>
    <row r="133" spans="1:6">
      <c r="A133" s="77"/>
      <c r="B133" s="92"/>
      <c r="C133" s="75"/>
      <c r="D133" s="89"/>
      <c r="E133" s="110"/>
      <c r="F133" s="76"/>
    </row>
    <row r="134" spans="1:6">
      <c r="A134" s="77"/>
      <c r="B134" s="75"/>
      <c r="C134" s="75"/>
      <c r="D134" s="89"/>
      <c r="E134" s="110"/>
      <c r="F134" s="76"/>
    </row>
    <row r="135" spans="1:6">
      <c r="A135" s="77"/>
      <c r="B135" s="75"/>
      <c r="C135" s="75"/>
      <c r="D135" s="89"/>
      <c r="E135" s="110"/>
      <c r="F135" s="76"/>
    </row>
    <row r="136" spans="1:6">
      <c r="A136" s="77"/>
      <c r="B136" s="75"/>
      <c r="C136" s="75"/>
      <c r="D136" s="89"/>
      <c r="E136" s="110"/>
      <c r="F136" s="76"/>
    </row>
    <row r="137" spans="1:6">
      <c r="A137" s="77"/>
      <c r="B137" s="75"/>
      <c r="C137" s="75"/>
      <c r="D137" s="89"/>
      <c r="E137" s="110"/>
      <c r="F137" s="76"/>
    </row>
    <row r="138" spans="1:6">
      <c r="A138" s="77"/>
      <c r="B138" s="75"/>
      <c r="C138" s="75"/>
      <c r="D138" s="89"/>
      <c r="E138" s="110"/>
      <c r="F138" s="76"/>
    </row>
    <row r="139" spans="1:6">
      <c r="A139" s="77"/>
      <c r="B139" s="75"/>
      <c r="C139" s="75"/>
      <c r="D139" s="89"/>
      <c r="E139" s="110"/>
      <c r="F139" s="76"/>
    </row>
    <row r="140" spans="1:6">
      <c r="A140" s="68"/>
      <c r="B140" s="69"/>
      <c r="C140" s="69"/>
      <c r="D140" s="70"/>
      <c r="E140" s="111"/>
      <c r="F140" s="111"/>
    </row>
    <row r="141" spans="1:6">
      <c r="A141" s="112"/>
      <c r="B141" s="83"/>
      <c r="C141" s="75"/>
      <c r="D141" s="84"/>
      <c r="E141" s="85"/>
      <c r="F141" s="86"/>
    </row>
  </sheetData>
  <conditionalFormatting sqref="E17">
    <cfRule type="cellIs" dxfId="4" priority="5" stopIfTrue="1" operator="equal">
      <formula>F17</formula>
    </cfRule>
  </conditionalFormatting>
  <conditionalFormatting sqref="E44 E46 E42">
    <cfRule type="cellIs" dxfId="3" priority="4" stopIfTrue="1" operator="equal">
      <formula>F42</formula>
    </cfRule>
  </conditionalFormatting>
  <conditionalFormatting sqref="E47">
    <cfRule type="cellIs" dxfId="2" priority="3" stopIfTrue="1" operator="equal">
      <formula>F47</formula>
    </cfRule>
  </conditionalFormatting>
  <conditionalFormatting sqref="E35">
    <cfRule type="cellIs" dxfId="1" priority="2" stopIfTrue="1" operator="equal">
      <formula>F35</formula>
    </cfRule>
  </conditionalFormatting>
  <conditionalFormatting sqref="E45">
    <cfRule type="cellIs" dxfId="0" priority="1" stopIfTrue="1" operator="equal">
      <formula>F45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5DB9-68AA-45D4-9C2D-DEA9203CF556}">
  <dimension ref="A1:I47"/>
  <sheetViews>
    <sheetView view="pageBreakPreview" zoomScale="120" zoomScaleNormal="100" zoomScaleSheetLayoutView="120" workbookViewId="0">
      <selection activeCell="E11" sqref="E11"/>
    </sheetView>
  </sheetViews>
  <sheetFormatPr defaultRowHeight="12.75"/>
  <cols>
    <col min="1" max="1" width="8.42578125" customWidth="1"/>
    <col min="2" max="2" width="44" bestFit="1" customWidth="1"/>
    <col min="5" max="5" width="13.5703125" bestFit="1" customWidth="1"/>
  </cols>
  <sheetData>
    <row r="1" spans="1:9">
      <c r="A1" s="23"/>
      <c r="B1" s="23"/>
      <c r="C1" s="23"/>
      <c r="D1" s="23"/>
      <c r="E1" s="23"/>
      <c r="F1" s="23"/>
      <c r="G1" s="23"/>
      <c r="H1" s="23"/>
      <c r="I1" s="23"/>
    </row>
    <row r="2" spans="1:9">
      <c r="A2" s="23"/>
      <c r="B2" s="23"/>
      <c r="C2" s="23"/>
      <c r="D2" s="23"/>
      <c r="E2" s="23"/>
      <c r="F2" s="23"/>
      <c r="G2" s="23"/>
      <c r="H2" s="23"/>
      <c r="I2" s="23"/>
    </row>
    <row r="3" spans="1:9" ht="15.75">
      <c r="A3" s="258" t="s">
        <v>168</v>
      </c>
      <c r="B3" s="259"/>
      <c r="C3" s="260"/>
      <c r="D3" s="260"/>
      <c r="E3" s="261"/>
      <c r="F3" s="23"/>
      <c r="G3" s="23"/>
      <c r="H3" s="23"/>
      <c r="I3" s="23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A5" s="262" t="s">
        <v>114</v>
      </c>
      <c r="B5" s="263" t="s">
        <v>157</v>
      </c>
      <c r="C5" s="263"/>
      <c r="D5" s="264"/>
      <c r="E5" s="265">
        <f>'Cestna razsvetljava'!F20</f>
        <v>0</v>
      </c>
      <c r="F5" s="23"/>
      <c r="G5" s="23"/>
      <c r="H5" s="23"/>
      <c r="I5" s="23"/>
    </row>
    <row r="6" spans="1:9">
      <c r="A6" s="262" t="s">
        <v>116</v>
      </c>
      <c r="B6" s="263" t="s">
        <v>164</v>
      </c>
      <c r="C6" s="263"/>
      <c r="D6" s="264"/>
      <c r="E6" s="265">
        <f>'Cestna razsvetljava'!F29</f>
        <v>0</v>
      </c>
      <c r="F6" s="23"/>
      <c r="G6" s="23"/>
      <c r="H6" s="23"/>
      <c r="I6" s="23"/>
    </row>
    <row r="7" spans="1:9">
      <c r="A7" s="262" t="s">
        <v>118</v>
      </c>
      <c r="B7" s="263" t="s">
        <v>165</v>
      </c>
      <c r="C7" s="263"/>
      <c r="D7" s="264"/>
      <c r="E7" s="265">
        <f>'Cestna razsvetljava'!F40</f>
        <v>0</v>
      </c>
      <c r="F7" s="23"/>
      <c r="G7" s="23"/>
      <c r="H7" s="23"/>
      <c r="I7" s="23"/>
    </row>
    <row r="8" spans="1:9" ht="25.5">
      <c r="A8" s="266" t="s">
        <v>120</v>
      </c>
      <c r="B8" s="267" t="s">
        <v>166</v>
      </c>
      <c r="C8" s="263"/>
      <c r="D8" s="264"/>
      <c r="E8" s="265">
        <f>'Cestna razsvetljava'!F48</f>
        <v>0</v>
      </c>
      <c r="F8" s="23"/>
      <c r="G8" s="23"/>
      <c r="H8" s="23"/>
      <c r="I8" s="23"/>
    </row>
    <row r="9" spans="1:9">
      <c r="A9" s="266" t="s">
        <v>122</v>
      </c>
      <c r="B9" s="267" t="s">
        <v>291</v>
      </c>
      <c r="C9" s="263"/>
      <c r="D9" s="264"/>
      <c r="E9" s="265">
        <f>'Cestna razsvetljava'!F59</f>
        <v>0</v>
      </c>
      <c r="F9" s="23"/>
      <c r="G9" s="23"/>
      <c r="H9" s="23"/>
      <c r="I9" s="23"/>
    </row>
    <row r="10" spans="1:9">
      <c r="A10" s="266" t="s">
        <v>124</v>
      </c>
      <c r="B10" s="267" t="s">
        <v>296</v>
      </c>
      <c r="C10" s="263"/>
      <c r="D10" s="264"/>
      <c r="E10" s="265">
        <f>'Cestna razsvetljava'!F81</f>
        <v>0</v>
      </c>
      <c r="F10" s="23"/>
      <c r="G10" s="23"/>
      <c r="H10" s="23"/>
      <c r="I10" s="23"/>
    </row>
    <row r="11" spans="1:9">
      <c r="A11" s="266" t="s">
        <v>126</v>
      </c>
      <c r="B11" s="267" t="s">
        <v>167</v>
      </c>
      <c r="C11" s="263"/>
      <c r="D11" s="264"/>
      <c r="E11" s="265">
        <f>'Cestna razsvetljava'!F98</f>
        <v>180</v>
      </c>
      <c r="F11" s="23"/>
      <c r="G11" s="23"/>
      <c r="H11" s="23"/>
      <c r="I11" s="23"/>
    </row>
    <row r="12" spans="1:9">
      <c r="A12" s="262" t="s">
        <v>320</v>
      </c>
      <c r="B12" s="263" t="s">
        <v>169</v>
      </c>
      <c r="C12" s="268">
        <v>0.05</v>
      </c>
      <c r="D12" s="269" t="s">
        <v>321</v>
      </c>
      <c r="E12" s="265">
        <f>C12*SUM(E5:E10)</f>
        <v>0</v>
      </c>
      <c r="F12" s="23"/>
      <c r="G12" s="23"/>
      <c r="H12" s="23"/>
      <c r="I12" s="23"/>
    </row>
    <row r="13" spans="1:9">
      <c r="A13" s="262"/>
      <c r="B13" s="263"/>
      <c r="C13" s="268"/>
      <c r="D13" s="269"/>
      <c r="E13" s="265"/>
      <c r="F13" s="23"/>
      <c r="G13" s="23"/>
      <c r="H13" s="23"/>
      <c r="I13" s="23"/>
    </row>
    <row r="14" spans="1:9">
      <c r="A14" s="262"/>
      <c r="B14" s="270"/>
      <c r="C14" s="263"/>
      <c r="D14" s="264"/>
      <c r="E14" s="265"/>
      <c r="F14" s="23"/>
      <c r="G14" s="23"/>
      <c r="H14" s="23"/>
      <c r="I14" s="23"/>
    </row>
    <row r="15" spans="1:9">
      <c r="A15" s="271"/>
      <c r="B15" s="272" t="s">
        <v>170</v>
      </c>
      <c r="C15" s="273"/>
      <c r="D15" s="274"/>
      <c r="E15" s="275">
        <f>SUM(E5:E13)</f>
        <v>180</v>
      </c>
      <c r="F15" s="23"/>
      <c r="G15" s="23"/>
      <c r="H15" s="23"/>
      <c r="I15" s="23"/>
    </row>
    <row r="16" spans="1:9">
      <c r="A16" s="271"/>
      <c r="B16" s="276" t="s">
        <v>171</v>
      </c>
      <c r="C16" s="273"/>
      <c r="D16" s="274"/>
      <c r="E16" s="277">
        <f>E15*0.22</f>
        <v>39.6</v>
      </c>
      <c r="F16" s="23"/>
      <c r="G16" s="23"/>
      <c r="H16" s="23"/>
      <c r="I16" s="23"/>
    </row>
    <row r="17" spans="1:9">
      <c r="A17" s="271"/>
      <c r="B17" s="272" t="s">
        <v>323</v>
      </c>
      <c r="C17" s="273"/>
      <c r="D17" s="278"/>
      <c r="E17" s="275">
        <f>E15+E16</f>
        <v>219.6</v>
      </c>
      <c r="F17" s="23"/>
      <c r="G17" s="23"/>
      <c r="H17" s="23"/>
      <c r="I17" s="23"/>
    </row>
    <row r="18" spans="1:9">
      <c r="A18" s="23"/>
      <c r="B18" s="23"/>
      <c r="C18" s="23"/>
      <c r="D18" s="23"/>
      <c r="E18" s="279"/>
      <c r="F18" s="23"/>
      <c r="G18" s="23"/>
      <c r="H18" s="23"/>
      <c r="I18" s="23"/>
    </row>
    <row r="19" spans="1:9">
      <c r="A19" s="23"/>
      <c r="B19" s="23"/>
      <c r="C19" s="23"/>
      <c r="D19" s="23"/>
      <c r="E19" s="23"/>
      <c r="F19" s="23"/>
      <c r="G19" s="23"/>
      <c r="H19" s="23"/>
      <c r="I19" s="23"/>
    </row>
    <row r="20" spans="1:9">
      <c r="A20" s="23"/>
      <c r="B20" s="23"/>
      <c r="C20" s="23"/>
      <c r="D20" s="23"/>
      <c r="E20" s="23"/>
      <c r="F20" s="23"/>
      <c r="G20" s="23"/>
      <c r="H20" s="23"/>
      <c r="I20" s="23"/>
    </row>
    <row r="21" spans="1:9">
      <c r="A21" s="23"/>
      <c r="B21" s="23"/>
      <c r="C21" s="23"/>
      <c r="D21" s="23"/>
      <c r="E21" s="23"/>
      <c r="F21" s="23"/>
      <c r="G21" s="23"/>
      <c r="H21" s="23"/>
      <c r="I21" s="23"/>
    </row>
    <row r="22" spans="1:9">
      <c r="A22" s="23"/>
      <c r="B22" s="23"/>
      <c r="C22" s="23"/>
      <c r="D22" s="23"/>
      <c r="E22" s="23"/>
      <c r="F22" s="23"/>
      <c r="G22" s="23"/>
      <c r="H22" s="23"/>
      <c r="I22" s="23"/>
    </row>
    <row r="23" spans="1:9">
      <c r="A23" s="23"/>
      <c r="B23" s="23"/>
      <c r="C23" s="23"/>
      <c r="D23" s="23"/>
      <c r="E23" s="23"/>
      <c r="F23" s="23"/>
      <c r="G23" s="23"/>
      <c r="H23" s="23"/>
      <c r="I23" s="23"/>
    </row>
    <row r="24" spans="1:9">
      <c r="A24" s="23"/>
      <c r="B24" s="23"/>
      <c r="C24" s="23"/>
      <c r="D24" s="23"/>
      <c r="E24" s="23"/>
      <c r="F24" s="23"/>
      <c r="G24" s="23"/>
      <c r="H24" s="23"/>
      <c r="I24" s="23"/>
    </row>
    <row r="25" spans="1:9">
      <c r="A25" s="23"/>
      <c r="B25" s="23"/>
      <c r="C25" s="23"/>
      <c r="D25" s="23"/>
      <c r="E25" s="23"/>
      <c r="F25" s="23"/>
      <c r="G25" s="23"/>
      <c r="H25" s="23"/>
      <c r="I25" s="23"/>
    </row>
    <row r="26" spans="1:9">
      <c r="A26" s="23"/>
      <c r="B26" s="23"/>
      <c r="C26" s="23"/>
      <c r="D26" s="23"/>
      <c r="E26" s="23"/>
      <c r="F26" s="23"/>
      <c r="G26" s="23"/>
      <c r="H26" s="23"/>
      <c r="I26" s="23"/>
    </row>
    <row r="27" spans="1:9">
      <c r="A27" s="23"/>
      <c r="B27" s="23"/>
      <c r="C27" s="23"/>
      <c r="D27" s="23"/>
      <c r="E27" s="23"/>
      <c r="F27" s="23"/>
      <c r="G27" s="23"/>
      <c r="H27" s="23"/>
      <c r="I27" s="23"/>
    </row>
    <row r="28" spans="1:9">
      <c r="A28" s="23"/>
      <c r="B28" s="23"/>
      <c r="C28" s="23"/>
      <c r="D28" s="23"/>
      <c r="E28" s="23"/>
      <c r="F28" s="23"/>
      <c r="G28" s="23"/>
      <c r="H28" s="23"/>
      <c r="I28" s="23"/>
    </row>
    <row r="29" spans="1:9">
      <c r="A29" s="23"/>
      <c r="B29" s="23"/>
      <c r="C29" s="23"/>
      <c r="D29" s="23"/>
      <c r="E29" s="23"/>
      <c r="F29" s="23"/>
      <c r="G29" s="23"/>
      <c r="H29" s="23"/>
      <c r="I29" s="23"/>
    </row>
    <row r="30" spans="1:9">
      <c r="A30" s="23"/>
      <c r="B30" s="23"/>
      <c r="C30" s="23"/>
      <c r="D30" s="23"/>
      <c r="E30" s="23"/>
      <c r="F30" s="23"/>
      <c r="G30" s="23"/>
      <c r="H30" s="23"/>
      <c r="I30" s="23"/>
    </row>
    <row r="31" spans="1:9">
      <c r="A31" s="23"/>
      <c r="B31" s="23"/>
      <c r="C31" s="23"/>
      <c r="D31" s="23"/>
      <c r="E31" s="23"/>
      <c r="F31" s="23"/>
      <c r="G31" s="23"/>
      <c r="H31" s="23"/>
      <c r="I31" s="23"/>
    </row>
    <row r="32" spans="1:9">
      <c r="A32" s="23"/>
      <c r="B32" s="23"/>
      <c r="C32" s="23"/>
      <c r="D32" s="23"/>
      <c r="E32" s="23"/>
      <c r="F32" s="23"/>
      <c r="G32" s="23"/>
      <c r="H32" s="23"/>
      <c r="I32" s="23"/>
    </row>
    <row r="33" spans="1:9">
      <c r="A33" s="23"/>
      <c r="B33" s="23"/>
      <c r="C33" s="23"/>
      <c r="D33" s="23"/>
      <c r="E33" s="23"/>
      <c r="F33" s="23"/>
      <c r="G33" s="23"/>
      <c r="H33" s="23"/>
      <c r="I33" s="23"/>
    </row>
    <row r="34" spans="1:9">
      <c r="A34" s="23"/>
      <c r="B34" s="23"/>
      <c r="C34" s="23"/>
      <c r="D34" s="23"/>
      <c r="E34" s="23"/>
      <c r="F34" s="23"/>
      <c r="G34" s="23"/>
      <c r="H34" s="23"/>
      <c r="I34" s="23"/>
    </row>
    <row r="35" spans="1:9">
      <c r="A35" s="23"/>
      <c r="B35" s="23"/>
      <c r="C35" s="23"/>
      <c r="D35" s="23"/>
      <c r="E35" s="23"/>
      <c r="F35" s="23"/>
      <c r="G35" s="23"/>
      <c r="H35" s="23"/>
      <c r="I35" s="23"/>
    </row>
    <row r="36" spans="1:9">
      <c r="A36" s="23"/>
      <c r="B36" s="23"/>
      <c r="C36" s="23"/>
      <c r="D36" s="23"/>
      <c r="E36" s="23"/>
      <c r="F36" s="23"/>
      <c r="G36" s="23"/>
      <c r="H36" s="23"/>
      <c r="I36" s="23"/>
    </row>
    <row r="37" spans="1:9">
      <c r="A37" s="23"/>
      <c r="B37" s="23"/>
      <c r="C37" s="23"/>
      <c r="D37" s="23"/>
      <c r="E37" s="23"/>
      <c r="F37" s="23"/>
      <c r="G37" s="23"/>
      <c r="H37" s="23"/>
      <c r="I37" s="23"/>
    </row>
    <row r="38" spans="1:9">
      <c r="A38" s="23"/>
      <c r="B38" s="23"/>
      <c r="C38" s="23"/>
      <c r="D38" s="23"/>
      <c r="E38" s="23"/>
      <c r="F38" s="23"/>
      <c r="G38" s="23"/>
      <c r="H38" s="23"/>
      <c r="I38" s="23"/>
    </row>
    <row r="39" spans="1:9">
      <c r="A39" s="23"/>
      <c r="B39" s="23"/>
      <c r="C39" s="23"/>
      <c r="D39" s="23"/>
      <c r="E39" s="23"/>
      <c r="F39" s="23"/>
      <c r="G39" s="23"/>
      <c r="H39" s="23"/>
      <c r="I39" s="23"/>
    </row>
    <row r="40" spans="1:9">
      <c r="A40" s="23"/>
      <c r="B40" s="23"/>
      <c r="C40" s="23"/>
      <c r="D40" s="23"/>
      <c r="E40" s="23"/>
      <c r="F40" s="23"/>
      <c r="G40" s="23"/>
      <c r="H40" s="23"/>
      <c r="I40" s="23"/>
    </row>
    <row r="41" spans="1:9">
      <c r="A41" s="23"/>
      <c r="B41" s="23"/>
      <c r="C41" s="23"/>
      <c r="D41" s="23"/>
      <c r="E41" s="23"/>
      <c r="F41" s="23"/>
      <c r="G41" s="23"/>
      <c r="H41" s="23"/>
      <c r="I41" s="23"/>
    </row>
    <row r="42" spans="1:9">
      <c r="A42" s="23"/>
      <c r="B42" s="23"/>
      <c r="C42" s="23"/>
      <c r="D42" s="23"/>
      <c r="E42" s="23"/>
      <c r="F42" s="23"/>
      <c r="G42" s="23"/>
      <c r="H42" s="23"/>
      <c r="I42" s="23"/>
    </row>
    <row r="43" spans="1:9">
      <c r="A43" s="23"/>
      <c r="B43" s="23"/>
      <c r="C43" s="23"/>
      <c r="D43" s="23"/>
      <c r="E43" s="23"/>
      <c r="F43" s="23"/>
      <c r="G43" s="23"/>
      <c r="H43" s="23"/>
      <c r="I43" s="23"/>
    </row>
    <row r="44" spans="1:9">
      <c r="A44" s="23"/>
      <c r="B44" s="23"/>
      <c r="C44" s="23"/>
      <c r="D44" s="23"/>
      <c r="E44" s="23"/>
      <c r="F44" s="23"/>
      <c r="G44" s="23"/>
      <c r="H44" s="23"/>
      <c r="I44" s="23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  <row r="46" spans="1:9">
      <c r="A46" s="23"/>
      <c r="B46" s="23"/>
      <c r="C46" s="23"/>
      <c r="D46" s="23"/>
      <c r="E46" s="23"/>
      <c r="F46" s="23"/>
      <c r="G46" s="23"/>
      <c r="H46" s="23"/>
      <c r="I46" s="23"/>
    </row>
    <row r="47" spans="1:9">
      <c r="A47" s="23"/>
      <c r="B47" s="23"/>
      <c r="C47" s="23"/>
      <c r="D47" s="23"/>
      <c r="E47" s="23"/>
      <c r="F47" s="23"/>
      <c r="G47" s="23"/>
      <c r="H47" s="23"/>
      <c r="I47" s="23" t="s">
        <v>172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612E-9C0D-413C-AF32-ED17D3089ECC}">
  <dimension ref="A1:I80"/>
  <sheetViews>
    <sheetView view="pageBreakPreview" topLeftCell="A58" zoomScale="80" zoomScaleNormal="100" zoomScaleSheetLayoutView="80" workbookViewId="0">
      <selection activeCell="M74" sqref="M74"/>
    </sheetView>
  </sheetViews>
  <sheetFormatPr defaultRowHeight="12.75"/>
  <cols>
    <col min="1" max="1" width="8.7109375" customWidth="1"/>
    <col min="2" max="2" width="11.28515625" customWidth="1"/>
    <col min="3" max="3" width="36.5703125" customWidth="1"/>
    <col min="4" max="4" width="22.5703125" customWidth="1"/>
    <col min="5" max="5" width="8.42578125" bestFit="1" customWidth="1"/>
    <col min="6" max="6" width="10.5703125" bestFit="1" customWidth="1"/>
    <col min="7" max="7" width="17.5703125" bestFit="1" customWidth="1"/>
    <col min="8" max="8" width="5.42578125" bestFit="1" customWidth="1"/>
    <col min="9" max="9" width="12.7109375" bestFit="1" customWidth="1"/>
  </cols>
  <sheetData>
    <row r="1" spans="1:9">
      <c r="A1" s="23"/>
      <c r="B1" s="23"/>
      <c r="C1" s="23"/>
      <c r="D1" s="23"/>
      <c r="E1" s="23"/>
      <c r="F1" s="23"/>
      <c r="G1" s="23"/>
      <c r="H1" s="23"/>
      <c r="I1" s="23"/>
    </row>
    <row r="2" spans="1:9" ht="18">
      <c r="A2" s="228" t="s">
        <v>238</v>
      </c>
      <c r="B2" s="229"/>
      <c r="C2" s="230"/>
      <c r="D2" s="230"/>
      <c r="E2" s="229"/>
      <c r="F2" s="231"/>
      <c r="G2" s="232"/>
      <c r="H2" s="232"/>
      <c r="I2" s="233"/>
    </row>
    <row r="3" spans="1:9" ht="18">
      <c r="A3" s="234"/>
      <c r="B3" s="235"/>
      <c r="C3" s="236"/>
      <c r="D3" s="236"/>
      <c r="E3" s="235"/>
      <c r="F3" s="237"/>
      <c r="G3" s="238"/>
      <c r="H3" s="238"/>
      <c r="I3" s="239"/>
    </row>
    <row r="4" spans="1:9" ht="15">
      <c r="A4" s="240" t="s">
        <v>0</v>
      </c>
      <c r="B4" s="241" t="s">
        <v>1</v>
      </c>
      <c r="C4" s="242" t="s">
        <v>2</v>
      </c>
      <c r="D4" s="242" t="s">
        <v>3</v>
      </c>
      <c r="E4" s="241" t="s">
        <v>4</v>
      </c>
      <c r="F4" s="243" t="s">
        <v>5</v>
      </c>
      <c r="G4" s="244" t="s">
        <v>6</v>
      </c>
      <c r="H4" s="244" t="s">
        <v>135</v>
      </c>
      <c r="I4" s="244" t="s">
        <v>7</v>
      </c>
    </row>
    <row r="5" spans="1:9">
      <c r="A5" s="245" t="s">
        <v>90</v>
      </c>
      <c r="B5" s="246"/>
      <c r="C5" s="247"/>
      <c r="D5" s="247"/>
      <c r="E5" s="246"/>
      <c r="F5" s="248"/>
      <c r="G5" s="249"/>
      <c r="H5" s="249"/>
      <c r="I5" s="249"/>
    </row>
    <row r="6" spans="1:9">
      <c r="A6" s="245" t="s">
        <v>136</v>
      </c>
      <c r="B6" s="246"/>
      <c r="C6" s="247"/>
      <c r="D6" s="247"/>
      <c r="E6" s="246"/>
      <c r="F6" s="248"/>
      <c r="G6" s="249"/>
      <c r="H6" s="249"/>
      <c r="I6" s="249"/>
    </row>
    <row r="7" spans="1:9" ht="76.5">
      <c r="A7" s="250" t="s">
        <v>10</v>
      </c>
      <c r="B7" s="251"/>
      <c r="C7" s="252" t="s">
        <v>239</v>
      </c>
      <c r="D7" s="252"/>
      <c r="E7" s="251" t="s">
        <v>17</v>
      </c>
      <c r="F7" s="253">
        <v>4</v>
      </c>
      <c r="G7" s="254">
        <v>1.5</v>
      </c>
      <c r="H7" s="255">
        <v>6</v>
      </c>
      <c r="I7" s="254">
        <f>F7*H7*G7</f>
        <v>36</v>
      </c>
    </row>
    <row r="8" spans="1:9" ht="76.5">
      <c r="A8" s="250" t="s">
        <v>14</v>
      </c>
      <c r="B8" s="251"/>
      <c r="C8" s="256" t="s">
        <v>240</v>
      </c>
      <c r="D8" s="252"/>
      <c r="E8" s="251" t="s">
        <v>17</v>
      </c>
      <c r="F8" s="253">
        <v>17</v>
      </c>
      <c r="G8" s="254">
        <v>0.9</v>
      </c>
      <c r="H8" s="255">
        <v>6</v>
      </c>
      <c r="I8" s="254">
        <f t="shared" ref="I8:I10" si="0">F8*H8*G8</f>
        <v>91.8</v>
      </c>
    </row>
    <row r="9" spans="1:9" ht="63.75">
      <c r="A9" s="250" t="s">
        <v>18</v>
      </c>
      <c r="B9" s="251"/>
      <c r="C9" s="256" t="s">
        <v>241</v>
      </c>
      <c r="D9" s="252"/>
      <c r="E9" s="251" t="s">
        <v>17</v>
      </c>
      <c r="F9" s="253">
        <v>1</v>
      </c>
      <c r="G9" s="254">
        <v>0.9</v>
      </c>
      <c r="H9" s="255">
        <v>6</v>
      </c>
      <c r="I9" s="254">
        <f t="shared" si="0"/>
        <v>5.4</v>
      </c>
    </row>
    <row r="10" spans="1:9" ht="63.75">
      <c r="A10" s="250" t="s">
        <v>22</v>
      </c>
      <c r="B10" s="251"/>
      <c r="C10" s="256" t="s">
        <v>242</v>
      </c>
      <c r="D10" s="252"/>
      <c r="E10" s="251" t="s">
        <v>17</v>
      </c>
      <c r="F10" s="253">
        <v>1</v>
      </c>
      <c r="G10" s="254">
        <v>0.9</v>
      </c>
      <c r="H10" s="255">
        <v>6</v>
      </c>
      <c r="I10" s="254">
        <f t="shared" si="0"/>
        <v>5.4</v>
      </c>
    </row>
    <row r="11" spans="1:9" ht="25.5">
      <c r="A11" s="250" t="s">
        <v>29</v>
      </c>
      <c r="B11" s="251"/>
      <c r="C11" s="256" t="s">
        <v>137</v>
      </c>
      <c r="D11" s="252" t="s">
        <v>243</v>
      </c>
      <c r="E11" s="251" t="s">
        <v>17</v>
      </c>
      <c r="F11" s="253">
        <v>6</v>
      </c>
      <c r="G11" s="254">
        <v>0.3</v>
      </c>
      <c r="H11" s="255">
        <v>6</v>
      </c>
      <c r="I11" s="254">
        <f>F11*H11*G11</f>
        <v>10.799999999999999</v>
      </c>
    </row>
    <row r="12" spans="1:9">
      <c r="A12" s="250" t="s">
        <v>32</v>
      </c>
      <c r="B12" s="251"/>
      <c r="C12" s="256" t="s">
        <v>138</v>
      </c>
      <c r="D12" s="252"/>
      <c r="E12" s="251" t="s">
        <v>86</v>
      </c>
      <c r="F12" s="253">
        <v>1</v>
      </c>
      <c r="G12" s="254">
        <v>8.4</v>
      </c>
      <c r="H12" s="255">
        <v>6</v>
      </c>
      <c r="I12" s="254">
        <f>F12*G12*H12</f>
        <v>50.400000000000006</v>
      </c>
    </row>
    <row r="13" spans="1:9" ht="38.25">
      <c r="A13" s="250" t="s">
        <v>34</v>
      </c>
      <c r="B13" s="251"/>
      <c r="C13" s="256" t="s">
        <v>139</v>
      </c>
      <c r="D13" s="252"/>
      <c r="E13" s="251" t="s">
        <v>134</v>
      </c>
      <c r="F13" s="253">
        <v>2</v>
      </c>
      <c r="G13" s="254">
        <v>80</v>
      </c>
      <c r="H13" s="255"/>
      <c r="I13" s="254">
        <f>F13*G13</f>
        <v>160</v>
      </c>
    </row>
    <row r="14" spans="1:9">
      <c r="A14" s="245" t="s">
        <v>140</v>
      </c>
      <c r="B14" s="251"/>
      <c r="C14" s="256"/>
      <c r="D14" s="252"/>
      <c r="E14" s="251"/>
      <c r="F14" s="253"/>
      <c r="G14" s="254"/>
      <c r="H14" s="254"/>
      <c r="I14" s="257">
        <f>SUM(I7:I13)</f>
        <v>359.8</v>
      </c>
    </row>
    <row r="15" spans="1:9">
      <c r="A15" s="245" t="s">
        <v>128</v>
      </c>
      <c r="B15" s="251"/>
      <c r="C15" s="256"/>
      <c r="D15" s="252"/>
      <c r="E15" s="251"/>
      <c r="F15" s="253"/>
      <c r="G15" s="254"/>
      <c r="H15" s="254"/>
      <c r="I15" s="254">
        <f>I14*0.22</f>
        <v>79.156000000000006</v>
      </c>
    </row>
    <row r="16" spans="1:9">
      <c r="A16" s="245" t="s">
        <v>140</v>
      </c>
      <c r="B16" s="246"/>
      <c r="C16" s="247"/>
      <c r="D16" s="247"/>
      <c r="E16" s="246"/>
      <c r="F16" s="248"/>
      <c r="G16" s="249"/>
      <c r="H16" s="249"/>
      <c r="I16" s="249">
        <f>SUM(I14:I15)</f>
        <v>438.95600000000002</v>
      </c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8">
      <c r="A18" s="228" t="s">
        <v>244</v>
      </c>
      <c r="B18" s="229"/>
      <c r="C18" s="230"/>
      <c r="D18" s="230"/>
      <c r="E18" s="229"/>
      <c r="F18" s="231"/>
      <c r="G18" s="232"/>
      <c r="H18" s="232"/>
      <c r="I18" s="233"/>
    </row>
    <row r="19" spans="1:9" ht="18">
      <c r="A19" s="234"/>
      <c r="B19" s="235"/>
      <c r="C19" s="236"/>
      <c r="D19" s="236"/>
      <c r="E19" s="235"/>
      <c r="F19" s="237"/>
      <c r="G19" s="238"/>
      <c r="H19" s="238"/>
      <c r="I19" s="239"/>
    </row>
    <row r="20" spans="1:9" ht="15">
      <c r="A20" s="240" t="s">
        <v>0</v>
      </c>
      <c r="B20" s="241" t="s">
        <v>1</v>
      </c>
      <c r="C20" s="242" t="s">
        <v>2</v>
      </c>
      <c r="D20" s="242" t="s">
        <v>3</v>
      </c>
      <c r="E20" s="241" t="s">
        <v>4</v>
      </c>
      <c r="F20" s="243" t="s">
        <v>5</v>
      </c>
      <c r="G20" s="244" t="s">
        <v>6</v>
      </c>
      <c r="H20" s="244" t="s">
        <v>135</v>
      </c>
      <c r="I20" s="244" t="s">
        <v>7</v>
      </c>
    </row>
    <row r="21" spans="1:9">
      <c r="A21" s="245" t="s">
        <v>90</v>
      </c>
      <c r="B21" s="246"/>
      <c r="C21" s="247"/>
      <c r="D21" s="247"/>
      <c r="E21" s="246"/>
      <c r="F21" s="248"/>
      <c r="G21" s="249"/>
      <c r="H21" s="249"/>
      <c r="I21" s="249"/>
    </row>
    <row r="22" spans="1:9">
      <c r="A22" s="245" t="s">
        <v>136</v>
      </c>
      <c r="B22" s="246"/>
      <c r="C22" s="247"/>
      <c r="D22" s="247"/>
      <c r="E22" s="246"/>
      <c r="F22" s="248"/>
      <c r="G22" s="249"/>
      <c r="H22" s="249"/>
      <c r="I22" s="249"/>
    </row>
    <row r="23" spans="1:9" ht="76.5">
      <c r="A23" s="250" t="s">
        <v>10</v>
      </c>
      <c r="B23" s="251"/>
      <c r="C23" s="252" t="s">
        <v>239</v>
      </c>
      <c r="D23" s="252"/>
      <c r="E23" s="251" t="s">
        <v>17</v>
      </c>
      <c r="F23" s="253">
        <v>4</v>
      </c>
      <c r="G23" s="254">
        <v>1.5</v>
      </c>
      <c r="H23" s="255">
        <v>6</v>
      </c>
      <c r="I23" s="254">
        <f>F23*H23*G23</f>
        <v>36</v>
      </c>
    </row>
    <row r="24" spans="1:9" ht="76.5">
      <c r="A24" s="250" t="s">
        <v>14</v>
      </c>
      <c r="B24" s="251"/>
      <c r="C24" s="256" t="s">
        <v>240</v>
      </c>
      <c r="D24" s="252"/>
      <c r="E24" s="251" t="s">
        <v>17</v>
      </c>
      <c r="F24" s="253">
        <v>17</v>
      </c>
      <c r="G24" s="254">
        <v>0.9</v>
      </c>
      <c r="H24" s="255">
        <v>6</v>
      </c>
      <c r="I24" s="254">
        <f t="shared" ref="I24:I26" si="1">F24*H24*G24</f>
        <v>91.8</v>
      </c>
    </row>
    <row r="25" spans="1:9" ht="63.75">
      <c r="A25" s="250" t="s">
        <v>18</v>
      </c>
      <c r="B25" s="251"/>
      <c r="C25" s="256" t="s">
        <v>241</v>
      </c>
      <c r="D25" s="252"/>
      <c r="E25" s="251" t="s">
        <v>17</v>
      </c>
      <c r="F25" s="253">
        <v>1</v>
      </c>
      <c r="G25" s="254">
        <v>0.9</v>
      </c>
      <c r="H25" s="255">
        <v>6</v>
      </c>
      <c r="I25" s="254">
        <f t="shared" si="1"/>
        <v>5.4</v>
      </c>
    </row>
    <row r="26" spans="1:9" ht="63.75">
      <c r="A26" s="250" t="s">
        <v>22</v>
      </c>
      <c r="B26" s="251"/>
      <c r="C26" s="256" t="s">
        <v>242</v>
      </c>
      <c r="D26" s="252"/>
      <c r="E26" s="251" t="s">
        <v>17</v>
      </c>
      <c r="F26" s="253">
        <v>1</v>
      </c>
      <c r="G26" s="254">
        <v>0.9</v>
      </c>
      <c r="H26" s="255">
        <v>6</v>
      </c>
      <c r="I26" s="254">
        <f t="shared" si="1"/>
        <v>5.4</v>
      </c>
    </row>
    <row r="27" spans="1:9" ht="25.5">
      <c r="A27" s="250" t="s">
        <v>29</v>
      </c>
      <c r="B27" s="251"/>
      <c r="C27" s="256" t="s">
        <v>137</v>
      </c>
      <c r="D27" s="252" t="s">
        <v>243</v>
      </c>
      <c r="E27" s="251" t="s">
        <v>17</v>
      </c>
      <c r="F27" s="253">
        <v>6</v>
      </c>
      <c r="G27" s="254">
        <v>0.3</v>
      </c>
      <c r="H27" s="255">
        <v>6</v>
      </c>
      <c r="I27" s="254">
        <f>F27*H27*G27</f>
        <v>10.799999999999999</v>
      </c>
    </row>
    <row r="28" spans="1:9">
      <c r="A28" s="250" t="s">
        <v>32</v>
      </c>
      <c r="B28" s="251"/>
      <c r="C28" s="256" t="s">
        <v>138</v>
      </c>
      <c r="D28" s="252"/>
      <c r="E28" s="251" t="s">
        <v>86</v>
      </c>
      <c r="F28" s="253">
        <v>1</v>
      </c>
      <c r="G28" s="254">
        <v>8.4</v>
      </c>
      <c r="H28" s="255">
        <v>6</v>
      </c>
      <c r="I28" s="254">
        <f>F28*G28*H28</f>
        <v>50.400000000000006</v>
      </c>
    </row>
    <row r="29" spans="1:9" ht="38.25">
      <c r="A29" s="250" t="s">
        <v>34</v>
      </c>
      <c r="B29" s="251"/>
      <c r="C29" s="256" t="s">
        <v>139</v>
      </c>
      <c r="D29" s="252"/>
      <c r="E29" s="251" t="s">
        <v>134</v>
      </c>
      <c r="F29" s="253">
        <v>2</v>
      </c>
      <c r="G29" s="254">
        <v>80</v>
      </c>
      <c r="H29" s="255"/>
      <c r="I29" s="254">
        <f>F29*G29</f>
        <v>160</v>
      </c>
    </row>
    <row r="30" spans="1:9">
      <c r="A30" s="245" t="s">
        <v>140</v>
      </c>
      <c r="B30" s="251"/>
      <c r="C30" s="256"/>
      <c r="D30" s="252"/>
      <c r="E30" s="251"/>
      <c r="F30" s="253"/>
      <c r="G30" s="254"/>
      <c r="H30" s="254"/>
      <c r="I30" s="257">
        <f>SUM(I23:I29)</f>
        <v>359.8</v>
      </c>
    </row>
    <row r="31" spans="1:9">
      <c r="A31" s="245" t="s">
        <v>128</v>
      </c>
      <c r="B31" s="251"/>
      <c r="C31" s="256"/>
      <c r="D31" s="252"/>
      <c r="E31" s="251"/>
      <c r="F31" s="253"/>
      <c r="G31" s="254"/>
      <c r="H31" s="254"/>
      <c r="I31" s="254">
        <f>I30*0.22</f>
        <v>79.156000000000006</v>
      </c>
    </row>
    <row r="32" spans="1:9">
      <c r="A32" s="245" t="s">
        <v>140</v>
      </c>
      <c r="B32" s="246"/>
      <c r="C32" s="247"/>
      <c r="D32" s="247"/>
      <c r="E32" s="246"/>
      <c r="F32" s="248"/>
      <c r="G32" s="249"/>
      <c r="H32" s="249"/>
      <c r="I32" s="249">
        <f>SUM(I30:I31)</f>
        <v>438.95600000000002</v>
      </c>
    </row>
    <row r="33" spans="1:9">
      <c r="A33" s="245"/>
      <c r="B33" s="246"/>
      <c r="C33" s="247"/>
      <c r="D33" s="247"/>
      <c r="E33" s="246"/>
      <c r="F33" s="248"/>
      <c r="G33" s="249"/>
      <c r="H33" s="249"/>
      <c r="I33" s="249"/>
    </row>
    <row r="34" spans="1:9" ht="18">
      <c r="A34" s="228" t="s">
        <v>245</v>
      </c>
      <c r="B34" s="229"/>
      <c r="C34" s="230"/>
      <c r="D34" s="230"/>
      <c r="E34" s="229"/>
      <c r="F34" s="231"/>
      <c r="G34" s="232"/>
      <c r="H34" s="232"/>
      <c r="I34" s="233"/>
    </row>
    <row r="35" spans="1:9" ht="18">
      <c r="A35" s="234"/>
      <c r="B35" s="235"/>
      <c r="C35" s="236"/>
      <c r="D35" s="236"/>
      <c r="E35" s="235"/>
      <c r="F35" s="237"/>
      <c r="G35" s="238"/>
      <c r="H35" s="238"/>
      <c r="I35" s="239"/>
    </row>
    <row r="36" spans="1:9" ht="15">
      <c r="A36" s="240" t="s">
        <v>0</v>
      </c>
      <c r="B36" s="241" t="s">
        <v>1</v>
      </c>
      <c r="C36" s="242" t="s">
        <v>2</v>
      </c>
      <c r="D36" s="242" t="s">
        <v>3</v>
      </c>
      <c r="E36" s="241" t="s">
        <v>4</v>
      </c>
      <c r="F36" s="243" t="s">
        <v>5</v>
      </c>
      <c r="G36" s="244" t="s">
        <v>6</v>
      </c>
      <c r="H36" s="244" t="s">
        <v>135</v>
      </c>
      <c r="I36" s="244" t="s">
        <v>7</v>
      </c>
    </row>
    <row r="37" spans="1:9">
      <c r="A37" s="245" t="s">
        <v>90</v>
      </c>
      <c r="B37" s="246"/>
      <c r="C37" s="247"/>
      <c r="D37" s="247"/>
      <c r="E37" s="246"/>
      <c r="F37" s="248"/>
      <c r="G37" s="249"/>
      <c r="H37" s="249"/>
      <c r="I37" s="249"/>
    </row>
    <row r="38" spans="1:9">
      <c r="A38" s="245" t="s">
        <v>136</v>
      </c>
      <c r="B38" s="246"/>
      <c r="C38" s="247"/>
      <c r="D38" s="247"/>
      <c r="E38" s="246"/>
      <c r="F38" s="248"/>
      <c r="G38" s="249"/>
      <c r="H38" s="249"/>
      <c r="I38" s="249"/>
    </row>
    <row r="39" spans="1:9" ht="76.5">
      <c r="A39" s="250" t="s">
        <v>10</v>
      </c>
      <c r="B39" s="251"/>
      <c r="C39" s="252" t="s">
        <v>239</v>
      </c>
      <c r="D39" s="252"/>
      <c r="E39" s="251" t="s">
        <v>17</v>
      </c>
      <c r="F39" s="253">
        <v>4</v>
      </c>
      <c r="G39" s="254">
        <v>1.5</v>
      </c>
      <c r="H39" s="255">
        <v>6</v>
      </c>
      <c r="I39" s="254">
        <f>F39*H39*G39</f>
        <v>36</v>
      </c>
    </row>
    <row r="40" spans="1:9" ht="76.5">
      <c r="A40" s="250" t="s">
        <v>14</v>
      </c>
      <c r="B40" s="251"/>
      <c r="C40" s="256" t="s">
        <v>240</v>
      </c>
      <c r="D40" s="252"/>
      <c r="E40" s="251" t="s">
        <v>17</v>
      </c>
      <c r="F40" s="253">
        <v>17</v>
      </c>
      <c r="G40" s="254">
        <v>0.9</v>
      </c>
      <c r="H40" s="255">
        <v>6</v>
      </c>
      <c r="I40" s="254">
        <f t="shared" ref="I40:I42" si="2">F40*H40*G40</f>
        <v>91.8</v>
      </c>
    </row>
    <row r="41" spans="1:9" ht="76.5">
      <c r="A41" s="250" t="s">
        <v>18</v>
      </c>
      <c r="B41" s="251"/>
      <c r="C41" s="256" t="s">
        <v>246</v>
      </c>
      <c r="D41" s="252"/>
      <c r="E41" s="251" t="s">
        <v>17</v>
      </c>
      <c r="F41" s="253">
        <v>6</v>
      </c>
      <c r="G41" s="254">
        <v>0.9</v>
      </c>
      <c r="H41" s="255">
        <v>6</v>
      </c>
      <c r="I41" s="254">
        <f t="shared" si="2"/>
        <v>32.4</v>
      </c>
    </row>
    <row r="42" spans="1:9" ht="63.75">
      <c r="A42" s="250" t="s">
        <v>22</v>
      </c>
      <c r="B42" s="251"/>
      <c r="C42" s="256" t="s">
        <v>242</v>
      </c>
      <c r="D42" s="252"/>
      <c r="E42" s="251" t="s">
        <v>17</v>
      </c>
      <c r="F42" s="253">
        <v>1</v>
      </c>
      <c r="G42" s="254">
        <v>0.9</v>
      </c>
      <c r="H42" s="255">
        <v>6</v>
      </c>
      <c r="I42" s="254">
        <f t="shared" si="2"/>
        <v>5.4</v>
      </c>
    </row>
    <row r="43" spans="1:9" ht="25.5">
      <c r="A43" s="250" t="s">
        <v>29</v>
      </c>
      <c r="B43" s="251"/>
      <c r="C43" s="256" t="s">
        <v>137</v>
      </c>
      <c r="D43" s="252" t="s">
        <v>243</v>
      </c>
      <c r="E43" s="251" t="s">
        <v>17</v>
      </c>
      <c r="F43" s="253">
        <v>6</v>
      </c>
      <c r="G43" s="254">
        <v>0.3</v>
      </c>
      <c r="H43" s="255">
        <v>6</v>
      </c>
      <c r="I43" s="254">
        <f>F43*H43*G43</f>
        <v>10.799999999999999</v>
      </c>
    </row>
    <row r="44" spans="1:9">
      <c r="A44" s="250" t="s">
        <v>32</v>
      </c>
      <c r="B44" s="251"/>
      <c r="C44" s="256" t="s">
        <v>138</v>
      </c>
      <c r="D44" s="252"/>
      <c r="E44" s="251" t="s">
        <v>86</v>
      </c>
      <c r="F44" s="253">
        <v>1</v>
      </c>
      <c r="G44" s="254">
        <v>8.4</v>
      </c>
      <c r="H44" s="255">
        <v>6</v>
      </c>
      <c r="I44" s="254">
        <f>F44*G44*H44</f>
        <v>50.400000000000006</v>
      </c>
    </row>
    <row r="45" spans="1:9" ht="38.25">
      <c r="A45" s="250" t="s">
        <v>34</v>
      </c>
      <c r="B45" s="251"/>
      <c r="C45" s="256" t="s">
        <v>139</v>
      </c>
      <c r="D45" s="252"/>
      <c r="E45" s="251" t="s">
        <v>134</v>
      </c>
      <c r="F45" s="253">
        <v>2</v>
      </c>
      <c r="G45" s="254">
        <v>80</v>
      </c>
      <c r="H45" s="255"/>
      <c r="I45" s="254">
        <f>F45*G45</f>
        <v>160</v>
      </c>
    </row>
    <row r="46" spans="1:9">
      <c r="A46" s="245" t="s">
        <v>140</v>
      </c>
      <c r="B46" s="251"/>
      <c r="C46" s="256"/>
      <c r="D46" s="252"/>
      <c r="E46" s="251"/>
      <c r="F46" s="253"/>
      <c r="G46" s="254"/>
      <c r="H46" s="254"/>
      <c r="I46" s="257">
        <f>SUM(I39:I45)</f>
        <v>386.8</v>
      </c>
    </row>
    <row r="47" spans="1:9" ht="13.5" thickBot="1">
      <c r="A47" s="194" t="s">
        <v>128</v>
      </c>
      <c r="B47" s="195"/>
      <c r="C47" s="196"/>
      <c r="D47" s="197"/>
      <c r="E47" s="195"/>
      <c r="F47" s="198"/>
      <c r="G47" s="199"/>
      <c r="H47" s="199"/>
      <c r="I47" s="199">
        <f>I46*0.22</f>
        <v>85.096000000000004</v>
      </c>
    </row>
    <row r="48" spans="1:9">
      <c r="A48" s="147" t="s">
        <v>140</v>
      </c>
      <c r="B48" s="155"/>
      <c r="C48" s="156"/>
      <c r="D48" s="156"/>
      <c r="E48" s="155"/>
      <c r="F48" s="157"/>
      <c r="G48" s="158"/>
      <c r="H48" s="158"/>
      <c r="I48" s="158">
        <f>SUM(I46:I47)</f>
        <v>471.89600000000002</v>
      </c>
    </row>
    <row r="49" spans="1:9" ht="18">
      <c r="A49" s="141"/>
      <c r="B49" s="142"/>
      <c r="C49" s="143"/>
      <c r="D49" s="143"/>
      <c r="E49" s="142"/>
      <c r="F49" s="144"/>
      <c r="G49" s="145"/>
      <c r="H49" s="145"/>
      <c r="I49" s="146"/>
    </row>
    <row r="50" spans="1:9" ht="18">
      <c r="A50" s="159" t="s">
        <v>247</v>
      </c>
      <c r="B50" s="160"/>
      <c r="C50" s="161"/>
      <c r="D50" s="161"/>
      <c r="E50" s="160"/>
      <c r="F50" s="162"/>
      <c r="G50" s="163"/>
      <c r="H50" s="163"/>
      <c r="I50" s="164"/>
    </row>
    <row r="51" spans="1:9" ht="18.75" thickBot="1">
      <c r="A51" s="141"/>
      <c r="B51" s="142"/>
      <c r="C51" s="143"/>
      <c r="D51" s="143"/>
      <c r="E51" s="142"/>
      <c r="F51" s="144"/>
      <c r="G51" s="145"/>
      <c r="H51" s="145"/>
      <c r="I51" s="146"/>
    </row>
    <row r="52" spans="1:9" ht="15.75" thickBot="1">
      <c r="A52" s="33" t="s">
        <v>0</v>
      </c>
      <c r="B52" s="34" t="s">
        <v>1</v>
      </c>
      <c r="C52" s="35" t="s">
        <v>2</v>
      </c>
      <c r="D52" s="35" t="s">
        <v>3</v>
      </c>
      <c r="E52" s="34" t="s">
        <v>4</v>
      </c>
      <c r="F52" s="36" t="s">
        <v>5</v>
      </c>
      <c r="G52" s="37" t="s">
        <v>6</v>
      </c>
      <c r="H52" s="37" t="s">
        <v>135</v>
      </c>
      <c r="I52" s="38" t="s">
        <v>7</v>
      </c>
    </row>
    <row r="53" spans="1:9">
      <c r="A53" s="39" t="s">
        <v>90</v>
      </c>
      <c r="B53" s="40"/>
      <c r="C53" s="41"/>
      <c r="D53" s="41"/>
      <c r="E53" s="40"/>
      <c r="F53" s="42"/>
      <c r="G53" s="43"/>
      <c r="H53" s="43"/>
      <c r="I53" s="43"/>
    </row>
    <row r="54" spans="1:9">
      <c r="A54" s="39" t="s">
        <v>136</v>
      </c>
      <c r="B54" s="40"/>
      <c r="C54" s="41"/>
      <c r="D54" s="41"/>
      <c r="E54" s="40"/>
      <c r="F54" s="42"/>
      <c r="G54" s="43"/>
      <c r="H54" s="43"/>
      <c r="I54" s="43"/>
    </row>
    <row r="55" spans="1:9" ht="76.5">
      <c r="A55" s="44" t="s">
        <v>10</v>
      </c>
      <c r="B55" s="45"/>
      <c r="C55" s="46" t="s">
        <v>239</v>
      </c>
      <c r="D55" s="46"/>
      <c r="E55" s="45" t="s">
        <v>17</v>
      </c>
      <c r="F55" s="47">
        <v>4</v>
      </c>
      <c r="G55" s="48">
        <v>1.5</v>
      </c>
      <c r="H55" s="49">
        <v>6</v>
      </c>
      <c r="I55" s="48">
        <f>F55*H55*G55</f>
        <v>36</v>
      </c>
    </row>
    <row r="56" spans="1:9" ht="76.5">
      <c r="A56" s="44" t="s">
        <v>14</v>
      </c>
      <c r="B56" s="45"/>
      <c r="C56" s="50" t="s">
        <v>240</v>
      </c>
      <c r="D56" s="46"/>
      <c r="E56" s="45" t="s">
        <v>17</v>
      </c>
      <c r="F56" s="47">
        <v>17</v>
      </c>
      <c r="G56" s="48">
        <v>0.9</v>
      </c>
      <c r="H56" s="49">
        <v>6</v>
      </c>
      <c r="I56" s="48">
        <f t="shared" ref="I56:I58" si="3">F56*H56*G56</f>
        <v>91.8</v>
      </c>
    </row>
    <row r="57" spans="1:9" ht="76.5">
      <c r="A57" s="44" t="s">
        <v>18</v>
      </c>
      <c r="B57" s="45"/>
      <c r="C57" s="50" t="s">
        <v>246</v>
      </c>
      <c r="D57" s="46"/>
      <c r="E57" s="45" t="s">
        <v>17</v>
      </c>
      <c r="F57" s="47">
        <v>6</v>
      </c>
      <c r="G57" s="48">
        <v>0.9</v>
      </c>
      <c r="H57" s="49">
        <v>6</v>
      </c>
      <c r="I57" s="48">
        <f t="shared" si="3"/>
        <v>32.4</v>
      </c>
    </row>
    <row r="58" spans="1:9" ht="63.75">
      <c r="A58" s="44" t="s">
        <v>22</v>
      </c>
      <c r="B58" s="45"/>
      <c r="C58" s="50" t="s">
        <v>242</v>
      </c>
      <c r="D58" s="46"/>
      <c r="E58" s="45" t="s">
        <v>17</v>
      </c>
      <c r="F58" s="47">
        <v>1</v>
      </c>
      <c r="G58" s="48">
        <v>0.9</v>
      </c>
      <c r="H58" s="49">
        <v>6</v>
      </c>
      <c r="I58" s="48">
        <f t="shared" si="3"/>
        <v>5.4</v>
      </c>
    </row>
    <row r="59" spans="1:9" ht="25.5">
      <c r="A59" s="44" t="s">
        <v>29</v>
      </c>
      <c r="B59" s="51"/>
      <c r="C59" s="52" t="s">
        <v>137</v>
      </c>
      <c r="D59" s="53" t="s">
        <v>243</v>
      </c>
      <c r="E59" s="51" t="s">
        <v>17</v>
      </c>
      <c r="F59" s="54">
        <v>6</v>
      </c>
      <c r="G59" s="55">
        <v>0.3</v>
      </c>
      <c r="H59" s="56">
        <v>6</v>
      </c>
      <c r="I59" s="48">
        <f>F59*H59*G59</f>
        <v>10.799999999999999</v>
      </c>
    </row>
    <row r="60" spans="1:9">
      <c r="A60" s="44" t="s">
        <v>32</v>
      </c>
      <c r="B60" s="51"/>
      <c r="C60" s="52" t="s">
        <v>138</v>
      </c>
      <c r="D60" s="53"/>
      <c r="E60" s="51" t="s">
        <v>86</v>
      </c>
      <c r="F60" s="54">
        <v>1</v>
      </c>
      <c r="G60" s="55">
        <v>8.4</v>
      </c>
      <c r="H60" s="56">
        <v>6</v>
      </c>
      <c r="I60" s="48">
        <f>F60*G60*H60</f>
        <v>50.400000000000006</v>
      </c>
    </row>
    <row r="61" spans="1:9" ht="39" thickBot="1">
      <c r="A61" s="44" t="s">
        <v>34</v>
      </c>
      <c r="B61" s="57"/>
      <c r="C61" s="58" t="s">
        <v>139</v>
      </c>
      <c r="D61" s="59"/>
      <c r="E61" s="57" t="s">
        <v>134</v>
      </c>
      <c r="F61" s="60">
        <v>2</v>
      </c>
      <c r="G61" s="61">
        <v>80</v>
      </c>
      <c r="H61" s="62"/>
      <c r="I61" s="61">
        <f>F61*G61</f>
        <v>160</v>
      </c>
    </row>
    <row r="62" spans="1:9">
      <c r="A62" s="147" t="s">
        <v>140</v>
      </c>
      <c r="B62" s="148"/>
      <c r="C62" s="149"/>
      <c r="D62" s="150"/>
      <c r="E62" s="148"/>
      <c r="F62" s="151"/>
      <c r="G62" s="152"/>
      <c r="H62" s="152"/>
      <c r="I62" s="153">
        <f>SUM(I55:I61)</f>
        <v>386.8</v>
      </c>
    </row>
    <row r="63" spans="1:9" ht="13.5" thickBot="1">
      <c r="A63" s="154" t="s">
        <v>128</v>
      </c>
      <c r="B63" s="57"/>
      <c r="C63" s="58"/>
      <c r="D63" s="59"/>
      <c r="E63" s="57"/>
      <c r="F63" s="60"/>
      <c r="G63" s="61"/>
      <c r="H63" s="61"/>
      <c r="I63" s="61">
        <f>I62*0.22</f>
        <v>85.096000000000004</v>
      </c>
    </row>
    <row r="64" spans="1:9">
      <c r="A64" s="147" t="s">
        <v>140</v>
      </c>
      <c r="B64" s="155"/>
      <c r="C64" s="156"/>
      <c r="D64" s="156"/>
      <c r="E64" s="155"/>
      <c r="F64" s="157"/>
      <c r="G64" s="158"/>
      <c r="H64" s="158"/>
      <c r="I64" s="158">
        <f>SUM(I62:I63)</f>
        <v>471.89600000000002</v>
      </c>
    </row>
    <row r="66" spans="1:9" ht="18">
      <c r="A66" s="159" t="s">
        <v>248</v>
      </c>
      <c r="B66" s="160"/>
      <c r="C66" s="161"/>
      <c r="D66" s="161"/>
      <c r="E66" s="160"/>
      <c r="F66" s="162"/>
      <c r="G66" s="163"/>
      <c r="H66" s="163"/>
      <c r="I66" s="164"/>
    </row>
    <row r="67" spans="1:9" ht="18.75" thickBot="1">
      <c r="A67" s="141"/>
      <c r="B67" s="142"/>
      <c r="C67" s="143"/>
      <c r="D67" s="143"/>
      <c r="E67" s="142"/>
      <c r="F67" s="144"/>
      <c r="G67" s="145"/>
      <c r="H67" s="145"/>
      <c r="I67" s="146"/>
    </row>
    <row r="68" spans="1:9" ht="15.75" thickBot="1">
      <c r="A68" s="33" t="s">
        <v>0</v>
      </c>
      <c r="B68" s="34" t="s">
        <v>1</v>
      </c>
      <c r="C68" s="35" t="s">
        <v>2</v>
      </c>
      <c r="D68" s="35" t="s">
        <v>3</v>
      </c>
      <c r="E68" s="34" t="s">
        <v>4</v>
      </c>
      <c r="F68" s="36" t="s">
        <v>5</v>
      </c>
      <c r="G68" s="37" t="s">
        <v>6</v>
      </c>
      <c r="H68" s="37" t="s">
        <v>135</v>
      </c>
      <c r="I68" s="38" t="s">
        <v>7</v>
      </c>
    </row>
    <row r="69" spans="1:9">
      <c r="A69" s="39" t="s">
        <v>90</v>
      </c>
      <c r="B69" s="40"/>
      <c r="C69" s="41"/>
      <c r="D69" s="41"/>
      <c r="E69" s="40"/>
      <c r="F69" s="42"/>
      <c r="G69" s="43"/>
      <c r="H69" s="43"/>
      <c r="I69" s="43"/>
    </row>
    <row r="70" spans="1:9">
      <c r="A70" s="39" t="s">
        <v>136</v>
      </c>
      <c r="B70" s="40"/>
      <c r="C70" s="41"/>
      <c r="D70" s="41"/>
      <c r="E70" s="40"/>
      <c r="F70" s="42"/>
      <c r="G70" s="43"/>
      <c r="H70" s="43"/>
      <c r="I70" s="43"/>
    </row>
    <row r="71" spans="1:9" ht="76.5">
      <c r="A71" s="44" t="s">
        <v>10</v>
      </c>
      <c r="B71" s="45"/>
      <c r="C71" s="46" t="s">
        <v>239</v>
      </c>
      <c r="D71" s="46"/>
      <c r="E71" s="45" t="s">
        <v>17</v>
      </c>
      <c r="F71" s="47">
        <v>4</v>
      </c>
      <c r="G71" s="48">
        <v>1.5</v>
      </c>
      <c r="H71" s="49">
        <v>6</v>
      </c>
      <c r="I71" s="48">
        <f>F71*H71*G71</f>
        <v>36</v>
      </c>
    </row>
    <row r="72" spans="1:9" ht="76.5">
      <c r="A72" s="44" t="s">
        <v>14</v>
      </c>
      <c r="B72" s="45"/>
      <c r="C72" s="50" t="s">
        <v>240</v>
      </c>
      <c r="D72" s="46"/>
      <c r="E72" s="45" t="s">
        <v>17</v>
      </c>
      <c r="F72" s="47">
        <v>17</v>
      </c>
      <c r="G72" s="48">
        <v>0.9</v>
      </c>
      <c r="H72" s="49">
        <v>6</v>
      </c>
      <c r="I72" s="48">
        <f t="shared" ref="I72:I74" si="4">F72*H72*G72</f>
        <v>91.8</v>
      </c>
    </row>
    <row r="73" spans="1:9" ht="76.5">
      <c r="A73" s="44" t="s">
        <v>18</v>
      </c>
      <c r="B73" s="45"/>
      <c r="C73" s="50" t="s">
        <v>246</v>
      </c>
      <c r="D73" s="46"/>
      <c r="E73" s="45" t="s">
        <v>17</v>
      </c>
      <c r="F73" s="47">
        <v>6</v>
      </c>
      <c r="G73" s="48">
        <v>0.9</v>
      </c>
      <c r="H73" s="49">
        <v>6</v>
      </c>
      <c r="I73" s="48">
        <f t="shared" si="4"/>
        <v>32.4</v>
      </c>
    </row>
    <row r="74" spans="1:9" ht="63.75">
      <c r="A74" s="44" t="s">
        <v>22</v>
      </c>
      <c r="B74" s="45"/>
      <c r="C74" s="50" t="s">
        <v>242</v>
      </c>
      <c r="D74" s="46"/>
      <c r="E74" s="45" t="s">
        <v>17</v>
      </c>
      <c r="F74" s="47">
        <v>1</v>
      </c>
      <c r="G74" s="48">
        <v>0.9</v>
      </c>
      <c r="H74" s="49">
        <v>6</v>
      </c>
      <c r="I74" s="48">
        <f t="shared" si="4"/>
        <v>5.4</v>
      </c>
    </row>
    <row r="75" spans="1:9" ht="25.5">
      <c r="A75" s="44" t="s">
        <v>29</v>
      </c>
      <c r="B75" s="51"/>
      <c r="C75" s="52" t="s">
        <v>137</v>
      </c>
      <c r="D75" s="53" t="s">
        <v>243</v>
      </c>
      <c r="E75" s="51" t="s">
        <v>17</v>
      </c>
      <c r="F75" s="54">
        <v>6</v>
      </c>
      <c r="G75" s="55">
        <v>0.3</v>
      </c>
      <c r="H75" s="56">
        <v>6</v>
      </c>
      <c r="I75" s="48">
        <f>F75*H75*G75</f>
        <v>10.799999999999999</v>
      </c>
    </row>
    <row r="76" spans="1:9">
      <c r="A76" s="44" t="s">
        <v>32</v>
      </c>
      <c r="B76" s="51"/>
      <c r="C76" s="52" t="s">
        <v>138</v>
      </c>
      <c r="D76" s="53"/>
      <c r="E76" s="51" t="s">
        <v>86</v>
      </c>
      <c r="F76" s="54">
        <v>1</v>
      </c>
      <c r="G76" s="55">
        <v>8.4</v>
      </c>
      <c r="H76" s="56">
        <v>6</v>
      </c>
      <c r="I76" s="48">
        <f>F76*G76*H76</f>
        <v>50.400000000000006</v>
      </c>
    </row>
    <row r="77" spans="1:9" ht="39" thickBot="1">
      <c r="A77" s="44" t="s">
        <v>34</v>
      </c>
      <c r="B77" s="57"/>
      <c r="C77" s="58" t="s">
        <v>139</v>
      </c>
      <c r="D77" s="59"/>
      <c r="E77" s="57" t="s">
        <v>134</v>
      </c>
      <c r="F77" s="60">
        <v>2</v>
      </c>
      <c r="G77" s="61">
        <v>80</v>
      </c>
      <c r="H77" s="62"/>
      <c r="I77" s="61">
        <f>F77*G77</f>
        <v>160</v>
      </c>
    </row>
    <row r="78" spans="1:9">
      <c r="A78" s="147" t="s">
        <v>140</v>
      </c>
      <c r="B78" s="148"/>
      <c r="C78" s="149"/>
      <c r="D78" s="150"/>
      <c r="E78" s="148"/>
      <c r="F78" s="151"/>
      <c r="G78" s="152"/>
      <c r="H78" s="152"/>
      <c r="I78" s="153">
        <f>SUM(I71:I77)</f>
        <v>386.8</v>
      </c>
    </row>
    <row r="79" spans="1:9" ht="13.5" thickBot="1">
      <c r="A79" s="154" t="s">
        <v>128</v>
      </c>
      <c r="B79" s="57"/>
      <c r="C79" s="58"/>
      <c r="D79" s="59"/>
      <c r="E79" s="57"/>
      <c r="F79" s="60"/>
      <c r="G79" s="61"/>
      <c r="H79" s="61"/>
      <c r="I79" s="61">
        <f>I78*0.22</f>
        <v>85.096000000000004</v>
      </c>
    </row>
    <row r="80" spans="1:9">
      <c r="A80" s="147" t="s">
        <v>140</v>
      </c>
      <c r="B80" s="155"/>
      <c r="C80" s="156"/>
      <c r="D80" s="156"/>
      <c r="E80" s="155"/>
      <c r="F80" s="157"/>
      <c r="G80" s="158"/>
      <c r="H80" s="158"/>
      <c r="I80" s="158">
        <f>SUM(I78:I79)</f>
        <v>471.89600000000002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481F-9968-4D0E-BE13-4DA7ED66A2D4}">
  <dimension ref="A1:I47"/>
  <sheetViews>
    <sheetView view="pageBreakPreview" zoomScaleNormal="100" zoomScaleSheetLayoutView="100" workbookViewId="0">
      <selection activeCell="Z23" sqref="Z23"/>
    </sheetView>
  </sheetViews>
  <sheetFormatPr defaultRowHeight="12.75"/>
  <cols>
    <col min="1" max="1" width="52.140625" customWidth="1"/>
    <col min="2" max="2" width="19.140625" bestFit="1" customWidth="1"/>
  </cols>
  <sheetData>
    <row r="1" spans="1:9" ht="13.5" thickBot="1">
      <c r="A1" s="23"/>
      <c r="B1" s="23"/>
      <c r="C1" s="23"/>
      <c r="D1" s="23"/>
      <c r="E1" s="23"/>
      <c r="F1" s="23"/>
      <c r="G1" s="23"/>
      <c r="H1" s="23"/>
      <c r="I1" s="23"/>
    </row>
    <row r="2" spans="1:9" ht="15.75">
      <c r="A2" s="352" t="s">
        <v>146</v>
      </c>
      <c r="B2" s="353"/>
      <c r="C2" s="23"/>
      <c r="D2" s="23"/>
      <c r="E2" s="23"/>
      <c r="F2" s="23"/>
      <c r="G2" s="23"/>
      <c r="H2" s="23"/>
      <c r="I2" s="23"/>
    </row>
    <row r="3" spans="1:9" ht="15">
      <c r="A3" s="354" t="s">
        <v>141</v>
      </c>
      <c r="B3" s="355">
        <f>'Predračun ZPU'!I14</f>
        <v>359.8</v>
      </c>
      <c r="C3" s="23"/>
      <c r="D3" s="23"/>
      <c r="E3" s="23"/>
      <c r="F3" s="23"/>
      <c r="G3" s="23"/>
      <c r="H3" s="23"/>
      <c r="I3" s="23"/>
    </row>
    <row r="4" spans="1:9" ht="15">
      <c r="A4" s="354" t="s">
        <v>142</v>
      </c>
      <c r="B4" s="355">
        <f>'Predračun ZPU'!I30</f>
        <v>359.8</v>
      </c>
      <c r="C4" s="23"/>
      <c r="D4" s="23"/>
      <c r="E4" s="23"/>
      <c r="F4" s="23"/>
      <c r="G4" s="23"/>
      <c r="H4" s="23"/>
      <c r="I4" s="23"/>
    </row>
    <row r="5" spans="1:9" ht="15">
      <c r="A5" s="354" t="s">
        <v>143</v>
      </c>
      <c r="B5" s="356">
        <f>'Predračun ZPU'!I46</f>
        <v>386.8</v>
      </c>
      <c r="C5" s="23"/>
      <c r="D5" s="23"/>
      <c r="E5" s="23"/>
      <c r="F5" s="23"/>
      <c r="G5" s="23"/>
      <c r="H5" s="23"/>
      <c r="I5" s="23"/>
    </row>
    <row r="6" spans="1:9" ht="15">
      <c r="A6" s="354" t="s">
        <v>144</v>
      </c>
      <c r="B6" s="356">
        <f>'Predračun ZPU'!I62</f>
        <v>386.8</v>
      </c>
      <c r="C6" s="23"/>
      <c r="D6" s="23"/>
      <c r="E6" s="23"/>
      <c r="F6" s="23"/>
      <c r="G6" s="23"/>
      <c r="H6" s="23"/>
      <c r="I6" s="23"/>
    </row>
    <row r="7" spans="1:9" ht="15.75" thickBot="1">
      <c r="A7" s="359" t="s">
        <v>145</v>
      </c>
      <c r="B7" s="360">
        <f>'Predračun ZPU'!I78</f>
        <v>386.8</v>
      </c>
      <c r="C7" s="23"/>
      <c r="D7" s="23"/>
      <c r="E7" s="23"/>
      <c r="F7" s="23"/>
      <c r="G7" s="23"/>
      <c r="H7" s="23"/>
      <c r="I7" s="23"/>
    </row>
    <row r="8" spans="1:9" ht="15.75">
      <c r="A8" s="64" t="s">
        <v>147</v>
      </c>
      <c r="B8" s="66">
        <f>SUM(B3:B7)</f>
        <v>1880</v>
      </c>
      <c r="C8" s="23"/>
      <c r="D8" s="23"/>
      <c r="E8" s="23"/>
      <c r="F8" s="23"/>
      <c r="G8" s="23"/>
      <c r="H8" s="23"/>
      <c r="I8" s="23"/>
    </row>
    <row r="9" spans="1:9">
      <c r="A9" s="65" t="s">
        <v>148</v>
      </c>
      <c r="B9" s="67">
        <f>B8*0.22</f>
        <v>413.6</v>
      </c>
      <c r="C9" s="23"/>
      <c r="D9" s="23"/>
      <c r="E9" s="23"/>
      <c r="F9" s="23"/>
      <c r="G9" s="23"/>
      <c r="H9" s="23"/>
      <c r="I9" s="23"/>
    </row>
    <row r="10" spans="1:9" ht="16.5" thickBot="1">
      <c r="A10" s="357" t="s">
        <v>149</v>
      </c>
      <c r="B10" s="358">
        <f>B8+B9</f>
        <v>2293.6</v>
      </c>
      <c r="C10" s="23"/>
      <c r="D10" s="23"/>
      <c r="E10" s="23"/>
      <c r="F10" s="23"/>
      <c r="G10" s="23"/>
      <c r="H10" s="23"/>
      <c r="I10" s="23"/>
    </row>
    <row r="11" spans="1:9">
      <c r="A11" s="23"/>
      <c r="B11" s="23"/>
      <c r="C11" s="23"/>
      <c r="D11" s="23"/>
      <c r="E11" s="23"/>
      <c r="F11" s="23"/>
      <c r="G11" s="23"/>
      <c r="H11" s="23"/>
      <c r="I11" s="23"/>
    </row>
    <row r="12" spans="1:9">
      <c r="A12" s="23"/>
      <c r="B12" s="23"/>
      <c r="C12" s="23"/>
      <c r="D12" s="23"/>
      <c r="E12" s="23"/>
      <c r="F12" s="23"/>
      <c r="G12" s="23"/>
      <c r="H12" s="23"/>
      <c r="I12" s="23"/>
    </row>
    <row r="13" spans="1:9">
      <c r="A13" s="23"/>
      <c r="B13" s="23"/>
      <c r="C13" s="23"/>
      <c r="D13" s="23"/>
      <c r="E13" s="23"/>
      <c r="F13" s="23"/>
      <c r="G13" s="23"/>
      <c r="H13" s="23"/>
      <c r="I13" s="23"/>
    </row>
    <row r="14" spans="1:9">
      <c r="A14" s="23"/>
      <c r="B14" s="23"/>
      <c r="C14" s="23"/>
      <c r="D14" s="23"/>
      <c r="E14" s="23"/>
      <c r="F14" s="23"/>
      <c r="G14" s="23"/>
      <c r="H14" s="23"/>
      <c r="I14" s="23"/>
    </row>
    <row r="15" spans="1:9">
      <c r="A15" s="23"/>
      <c r="B15" s="23"/>
      <c r="C15" s="23"/>
      <c r="D15" s="23"/>
      <c r="E15" s="23"/>
      <c r="F15" s="23"/>
      <c r="G15" s="23"/>
      <c r="H15" s="23"/>
      <c r="I15" s="23"/>
    </row>
    <row r="16" spans="1:9">
      <c r="A16" s="23"/>
      <c r="B16" s="23"/>
      <c r="C16" s="23"/>
      <c r="D16" s="23"/>
      <c r="E16" s="23"/>
      <c r="F16" s="23"/>
      <c r="G16" s="23"/>
      <c r="H16" s="23"/>
      <c r="I16" s="23"/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>
      <c r="A18" s="23"/>
      <c r="B18" s="23"/>
      <c r="C18" s="23"/>
      <c r="D18" s="23"/>
      <c r="E18" s="23"/>
      <c r="F18" s="23"/>
      <c r="G18" s="23"/>
      <c r="H18" s="23"/>
      <c r="I18" s="23"/>
    </row>
    <row r="19" spans="1:9">
      <c r="A19" s="23"/>
      <c r="B19" s="23"/>
      <c r="C19" s="23"/>
      <c r="D19" s="23"/>
      <c r="E19" s="23"/>
      <c r="F19" s="23"/>
      <c r="G19" s="23"/>
      <c r="H19" s="23"/>
      <c r="I19" s="23"/>
    </row>
    <row r="20" spans="1:9">
      <c r="A20" s="23"/>
      <c r="B20" s="23"/>
      <c r="C20" s="23"/>
      <c r="D20" s="23"/>
      <c r="E20" s="23"/>
      <c r="F20" s="23"/>
      <c r="G20" s="23"/>
      <c r="H20" s="23"/>
      <c r="I20" s="23"/>
    </row>
    <row r="21" spans="1:9">
      <c r="A21" s="23"/>
      <c r="B21" s="23"/>
      <c r="C21" s="23"/>
      <c r="D21" s="23"/>
      <c r="E21" s="23"/>
      <c r="F21" s="23"/>
      <c r="G21" s="23"/>
      <c r="H21" s="23"/>
      <c r="I21" s="23"/>
    </row>
    <row r="22" spans="1:9">
      <c r="A22" s="23"/>
      <c r="B22" s="23"/>
      <c r="C22" s="23"/>
      <c r="D22" s="23"/>
      <c r="E22" s="23"/>
      <c r="F22" s="23"/>
      <c r="G22" s="23"/>
      <c r="H22" s="23"/>
      <c r="I22" s="23"/>
    </row>
    <row r="23" spans="1:9">
      <c r="A23" s="23"/>
      <c r="B23" s="23"/>
      <c r="C23" s="23"/>
      <c r="D23" s="23"/>
      <c r="E23" s="23"/>
      <c r="F23" s="23"/>
      <c r="G23" s="23"/>
      <c r="H23" s="23"/>
      <c r="I23" s="23"/>
    </row>
    <row r="24" spans="1:9">
      <c r="A24" s="23"/>
      <c r="B24" s="23"/>
      <c r="C24" s="23"/>
      <c r="D24" s="23"/>
      <c r="E24" s="23"/>
      <c r="F24" s="23"/>
      <c r="G24" s="23"/>
      <c r="H24" s="23"/>
      <c r="I24" s="23"/>
    </row>
    <row r="25" spans="1:9">
      <c r="A25" s="23"/>
      <c r="B25" s="23"/>
      <c r="C25" s="23"/>
      <c r="D25" s="23"/>
      <c r="E25" s="23"/>
      <c r="F25" s="23"/>
      <c r="G25" s="23"/>
      <c r="H25" s="23"/>
      <c r="I25" s="23"/>
    </row>
    <row r="26" spans="1:9">
      <c r="A26" s="23"/>
      <c r="B26" s="23"/>
      <c r="C26" s="23"/>
      <c r="D26" s="23"/>
      <c r="E26" s="23"/>
      <c r="F26" s="23"/>
      <c r="G26" s="23"/>
      <c r="H26" s="23"/>
      <c r="I26" s="23"/>
    </row>
    <row r="27" spans="1:9">
      <c r="A27" s="23"/>
      <c r="B27" s="23"/>
      <c r="C27" s="23"/>
      <c r="D27" s="23"/>
      <c r="E27" s="23"/>
      <c r="F27" s="23"/>
      <c r="G27" s="23"/>
      <c r="H27" s="23"/>
      <c r="I27" s="23"/>
    </row>
    <row r="28" spans="1:9">
      <c r="A28" s="23"/>
      <c r="B28" s="23"/>
      <c r="C28" s="23"/>
      <c r="D28" s="23"/>
      <c r="E28" s="23"/>
      <c r="F28" s="23"/>
      <c r="G28" s="23"/>
      <c r="H28" s="23"/>
      <c r="I28" s="23"/>
    </row>
    <row r="29" spans="1:9">
      <c r="A29" s="23"/>
      <c r="B29" s="23"/>
      <c r="C29" s="23"/>
      <c r="D29" s="23"/>
      <c r="E29" s="23"/>
      <c r="F29" s="23"/>
      <c r="G29" s="23"/>
      <c r="H29" s="23"/>
      <c r="I29" s="23"/>
    </row>
    <row r="30" spans="1:9">
      <c r="A30" s="23"/>
      <c r="B30" s="23"/>
      <c r="C30" s="23"/>
      <c r="D30" s="23"/>
      <c r="E30" s="23"/>
      <c r="F30" s="23"/>
      <c r="G30" s="23"/>
      <c r="H30" s="23"/>
      <c r="I30" s="23"/>
    </row>
    <row r="31" spans="1:9">
      <c r="A31" s="23"/>
      <c r="B31" s="23"/>
      <c r="C31" s="23"/>
      <c r="D31" s="23"/>
      <c r="E31" s="23"/>
      <c r="F31" s="23"/>
      <c r="G31" s="23"/>
      <c r="H31" s="23"/>
      <c r="I31" s="23"/>
    </row>
    <row r="32" spans="1:9">
      <c r="A32" s="23"/>
      <c r="B32" s="23"/>
      <c r="C32" s="23"/>
      <c r="D32" s="23"/>
      <c r="E32" s="23"/>
      <c r="F32" s="23"/>
      <c r="G32" s="23"/>
      <c r="H32" s="23"/>
      <c r="I32" s="23"/>
    </row>
    <row r="33" spans="1:9">
      <c r="A33" s="23"/>
      <c r="B33" s="23"/>
      <c r="C33" s="23"/>
      <c r="D33" s="23"/>
      <c r="E33" s="23"/>
      <c r="F33" s="23"/>
      <c r="G33" s="23"/>
      <c r="H33" s="23"/>
      <c r="I33" s="23"/>
    </row>
    <row r="34" spans="1:9">
      <c r="A34" s="23"/>
      <c r="B34" s="23"/>
      <c r="C34" s="23"/>
      <c r="D34" s="23"/>
      <c r="E34" s="23"/>
      <c r="F34" s="23"/>
      <c r="G34" s="23"/>
      <c r="H34" s="23"/>
      <c r="I34" s="23"/>
    </row>
    <row r="35" spans="1:9">
      <c r="A35" s="23"/>
      <c r="B35" s="23"/>
      <c r="C35" s="23"/>
      <c r="D35" s="23"/>
      <c r="E35" s="23"/>
      <c r="F35" s="23"/>
      <c r="G35" s="23"/>
      <c r="H35" s="23"/>
      <c r="I35" s="23"/>
    </row>
    <row r="36" spans="1:9">
      <c r="A36" s="23"/>
      <c r="B36" s="23"/>
      <c r="C36" s="23"/>
      <c r="D36" s="23"/>
      <c r="E36" s="23"/>
      <c r="F36" s="23"/>
      <c r="G36" s="23"/>
      <c r="H36" s="23"/>
      <c r="I36" s="23"/>
    </row>
    <row r="37" spans="1:9">
      <c r="A37" s="23"/>
      <c r="B37" s="23"/>
      <c r="C37" s="23"/>
      <c r="D37" s="23"/>
      <c r="E37" s="23"/>
      <c r="F37" s="23"/>
      <c r="G37" s="23"/>
      <c r="H37" s="23"/>
      <c r="I37" s="23"/>
    </row>
    <row r="38" spans="1:9">
      <c r="A38" s="23"/>
      <c r="B38" s="23"/>
      <c r="C38" s="23"/>
      <c r="D38" s="23"/>
      <c r="E38" s="23"/>
      <c r="F38" s="23"/>
      <c r="G38" s="23"/>
      <c r="H38" s="23"/>
      <c r="I38" s="23"/>
    </row>
    <row r="39" spans="1:9">
      <c r="A39" s="23"/>
      <c r="B39" s="23"/>
      <c r="C39" s="23"/>
      <c r="D39" s="23"/>
      <c r="E39" s="23"/>
      <c r="F39" s="23"/>
      <c r="G39" s="23"/>
      <c r="H39" s="23"/>
      <c r="I39" s="23"/>
    </row>
    <row r="40" spans="1:9">
      <c r="A40" s="23"/>
      <c r="B40" s="23"/>
      <c r="C40" s="23"/>
      <c r="D40" s="23"/>
      <c r="E40" s="23"/>
      <c r="F40" s="23"/>
      <c r="G40" s="23"/>
      <c r="H40" s="23"/>
      <c r="I40" s="23"/>
    </row>
    <row r="41" spans="1:9">
      <c r="A41" s="23"/>
      <c r="B41" s="23"/>
      <c r="C41" s="23"/>
      <c r="D41" s="23"/>
      <c r="E41" s="23"/>
      <c r="F41" s="23"/>
      <c r="G41" s="23"/>
      <c r="H41" s="23"/>
      <c r="I41" s="23"/>
    </row>
    <row r="42" spans="1:9">
      <c r="A42" s="23"/>
      <c r="B42" s="23"/>
      <c r="C42" s="23"/>
      <c r="D42" s="23"/>
      <c r="E42" s="23"/>
      <c r="F42" s="23"/>
      <c r="G42" s="23"/>
      <c r="H42" s="23"/>
      <c r="I42" s="23"/>
    </row>
    <row r="43" spans="1:9">
      <c r="A43" s="23"/>
      <c r="B43" s="23"/>
      <c r="C43" s="23"/>
      <c r="D43" s="23"/>
      <c r="E43" s="23"/>
      <c r="F43" s="23"/>
      <c r="G43" s="23"/>
      <c r="H43" s="23"/>
      <c r="I43" s="23"/>
    </row>
    <row r="44" spans="1:9">
      <c r="A44" s="23"/>
      <c r="B44" s="23"/>
      <c r="C44" s="23"/>
      <c r="D44" s="23"/>
      <c r="E44" s="23"/>
      <c r="F44" s="23"/>
      <c r="G44" s="23"/>
      <c r="H44" s="23"/>
      <c r="I44" s="23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  <row r="46" spans="1:9">
      <c r="A46" s="23"/>
      <c r="B46" s="23"/>
      <c r="C46" s="23"/>
      <c r="D46" s="23"/>
      <c r="E46" s="23"/>
      <c r="F46" s="23"/>
      <c r="G46" s="23"/>
      <c r="H46" s="23"/>
      <c r="I46" s="23"/>
    </row>
    <row r="47" spans="1:9">
      <c r="A47" s="23"/>
      <c r="B47" s="23"/>
      <c r="C47" s="23"/>
      <c r="D47" s="23"/>
      <c r="E47" s="23"/>
      <c r="F47" s="23"/>
      <c r="G47" s="23"/>
      <c r="H47" s="23"/>
      <c r="I47" s="2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8680-FE21-4773-A7AC-39F5A40D19AB}">
  <dimension ref="A1:I47"/>
  <sheetViews>
    <sheetView view="pageBreakPreview" topLeftCell="A25" zoomScale="90" zoomScaleNormal="100" zoomScaleSheetLayoutView="90" workbookViewId="0">
      <selection activeCell="K12" sqref="K12"/>
    </sheetView>
  </sheetViews>
  <sheetFormatPr defaultRowHeight="12.75"/>
  <cols>
    <col min="1" max="1" width="4.7109375" customWidth="1"/>
    <col min="2" max="2" width="37.140625" customWidth="1"/>
    <col min="3" max="4" width="12.140625" customWidth="1"/>
    <col min="5" max="5" width="17.42578125" customWidth="1"/>
  </cols>
  <sheetData>
    <row r="1" spans="1:9" ht="18">
      <c r="A1" s="212" t="s">
        <v>154</v>
      </c>
      <c r="B1" s="212"/>
      <c r="C1" s="212"/>
      <c r="D1" s="212"/>
      <c r="E1" s="212"/>
      <c r="F1" s="63"/>
      <c r="G1" s="63"/>
      <c r="H1" s="63"/>
      <c r="I1" s="63"/>
    </row>
    <row r="2" spans="1:9" ht="28.5" customHeight="1">
      <c r="A2" s="424" t="s">
        <v>324</v>
      </c>
      <c r="B2" s="424"/>
      <c r="C2" s="424"/>
      <c r="D2" s="424"/>
      <c r="E2" s="424"/>
      <c r="F2" s="23"/>
      <c r="G2" s="23"/>
      <c r="H2" s="23"/>
      <c r="I2" s="23"/>
    </row>
    <row r="3" spans="1:9" ht="25.5">
      <c r="A3" s="213" t="s">
        <v>150</v>
      </c>
      <c r="B3" s="213" t="s">
        <v>151</v>
      </c>
      <c r="C3" s="213" t="s">
        <v>5</v>
      </c>
      <c r="D3" s="214" t="s">
        <v>152</v>
      </c>
      <c r="E3" s="214" t="s">
        <v>153</v>
      </c>
      <c r="F3" s="23"/>
      <c r="G3" s="23"/>
      <c r="H3" s="23"/>
      <c r="I3" s="23"/>
    </row>
    <row r="4" spans="1:9" ht="25.5">
      <c r="A4" s="215" t="s">
        <v>150</v>
      </c>
      <c r="B4" s="215" t="s">
        <v>151</v>
      </c>
      <c r="C4" s="215" t="s">
        <v>5</v>
      </c>
      <c r="D4" s="216" t="s">
        <v>152</v>
      </c>
      <c r="E4" s="216" t="s">
        <v>153</v>
      </c>
      <c r="F4" s="23"/>
      <c r="G4" s="23"/>
      <c r="H4" s="23"/>
      <c r="I4" s="23"/>
    </row>
    <row r="5" spans="1:9">
      <c r="A5" s="217"/>
      <c r="B5" s="218"/>
      <c r="C5" s="219"/>
      <c r="D5" s="219"/>
      <c r="E5" s="219"/>
      <c r="F5" s="23"/>
      <c r="G5" s="23"/>
      <c r="H5" s="23"/>
      <c r="I5" s="23"/>
    </row>
    <row r="6" spans="1:9" ht="89.25">
      <c r="A6" s="220">
        <v>1</v>
      </c>
      <c r="B6" s="221" t="s">
        <v>325</v>
      </c>
      <c r="C6" s="219"/>
      <c r="D6" s="219"/>
      <c r="E6" s="219"/>
      <c r="F6" s="23"/>
      <c r="G6" s="23"/>
      <c r="H6" s="23"/>
      <c r="I6" s="23"/>
    </row>
    <row r="7" spans="1:9">
      <c r="A7" s="220"/>
      <c r="B7" s="222"/>
      <c r="C7" s="219">
        <v>210</v>
      </c>
      <c r="D7" s="219"/>
      <c r="E7" s="219"/>
      <c r="F7" s="23"/>
      <c r="G7" s="23"/>
      <c r="H7" s="23"/>
      <c r="I7" s="23"/>
    </row>
    <row r="8" spans="1:9" ht="51">
      <c r="A8" s="220">
        <v>2</v>
      </c>
      <c r="B8" s="221" t="s">
        <v>326</v>
      </c>
      <c r="C8" s="219"/>
      <c r="D8" s="219"/>
      <c r="E8" s="219"/>
      <c r="F8" s="23"/>
      <c r="G8" s="23"/>
      <c r="H8" s="23"/>
      <c r="I8" s="23"/>
    </row>
    <row r="9" spans="1:9">
      <c r="A9" s="220"/>
      <c r="B9" s="222" t="s">
        <v>17</v>
      </c>
      <c r="C9" s="219">
        <v>1</v>
      </c>
      <c r="D9" s="219"/>
      <c r="E9" s="219"/>
      <c r="F9" s="23"/>
      <c r="G9" s="23"/>
      <c r="H9" s="23"/>
      <c r="I9" s="23"/>
    </row>
    <row r="10" spans="1:9" ht="38.25">
      <c r="A10" s="220">
        <v>3</v>
      </c>
      <c r="B10" s="223" t="s">
        <v>327</v>
      </c>
      <c r="C10" s="219"/>
      <c r="D10" s="219"/>
      <c r="E10" s="219"/>
      <c r="F10" s="23"/>
      <c r="G10" s="23"/>
      <c r="H10" s="23"/>
      <c r="I10" s="23"/>
    </row>
    <row r="11" spans="1:9">
      <c r="A11" s="220"/>
      <c r="B11" s="222" t="s">
        <v>17</v>
      </c>
      <c r="C11" s="219">
        <v>1</v>
      </c>
      <c r="D11" s="219"/>
      <c r="E11" s="219"/>
      <c r="F11" s="23"/>
      <c r="G11" s="23"/>
      <c r="H11" s="23"/>
      <c r="I11" s="23"/>
    </row>
    <row r="12" spans="1:9" ht="25.5">
      <c r="A12" s="220">
        <v>4</v>
      </c>
      <c r="B12" s="223" t="s">
        <v>328</v>
      </c>
      <c r="C12" s="219"/>
      <c r="D12" s="219"/>
      <c r="E12" s="219"/>
      <c r="F12" s="23"/>
      <c r="G12" s="23"/>
      <c r="H12" s="23"/>
      <c r="I12" s="23"/>
    </row>
    <row r="13" spans="1:9">
      <c r="A13" s="220"/>
      <c r="B13" s="222" t="s">
        <v>17</v>
      </c>
      <c r="C13" s="219">
        <v>1</v>
      </c>
      <c r="D13" s="219"/>
      <c r="E13" s="219"/>
      <c r="F13" s="23"/>
      <c r="G13" s="23"/>
      <c r="H13" s="23"/>
      <c r="I13" s="23"/>
    </row>
    <row r="14" spans="1:9" ht="51">
      <c r="A14" s="220">
        <v>5</v>
      </c>
      <c r="B14" s="223" t="s">
        <v>329</v>
      </c>
      <c r="C14" s="219"/>
      <c r="D14" s="219"/>
      <c r="E14" s="219"/>
      <c r="F14" s="23"/>
      <c r="G14" s="23"/>
      <c r="H14" s="23"/>
      <c r="I14" s="23"/>
    </row>
    <row r="15" spans="1:9">
      <c r="A15" s="220"/>
      <c r="B15" s="222" t="s">
        <v>17</v>
      </c>
      <c r="C15" s="219">
        <v>4</v>
      </c>
      <c r="D15" s="219"/>
      <c r="E15" s="219"/>
      <c r="F15" s="23"/>
      <c r="G15" s="23"/>
      <c r="H15" s="23"/>
      <c r="I15" s="23"/>
    </row>
    <row r="16" spans="1:9" ht="38.25">
      <c r="A16" s="220">
        <v>6</v>
      </c>
      <c r="B16" s="223" t="s">
        <v>330</v>
      </c>
      <c r="C16" s="219"/>
      <c r="D16" s="219"/>
      <c r="E16" s="219"/>
      <c r="F16" s="23"/>
      <c r="G16" s="23"/>
      <c r="H16" s="23"/>
      <c r="I16" s="23"/>
    </row>
    <row r="17" spans="1:9">
      <c r="A17" s="220"/>
      <c r="B17" s="222" t="s">
        <v>17</v>
      </c>
      <c r="C17" s="219">
        <v>1</v>
      </c>
      <c r="D17" s="219"/>
      <c r="E17" s="219"/>
      <c r="F17" s="23"/>
      <c r="G17" s="23"/>
      <c r="H17" s="23"/>
      <c r="I17" s="23"/>
    </row>
    <row r="18" spans="1:9" ht="38.25">
      <c r="A18" s="220">
        <v>7</v>
      </c>
      <c r="B18" s="224" t="s">
        <v>331</v>
      </c>
      <c r="C18" s="219"/>
      <c r="D18" s="219"/>
      <c r="E18" s="219"/>
      <c r="F18" s="23"/>
      <c r="G18" s="23"/>
      <c r="H18" s="23"/>
      <c r="I18" s="23"/>
    </row>
    <row r="19" spans="1:9">
      <c r="A19" s="220"/>
      <c r="B19" s="222" t="s">
        <v>17</v>
      </c>
      <c r="C19" s="219">
        <v>1</v>
      </c>
      <c r="D19" s="219"/>
      <c r="E19" s="219"/>
      <c r="F19" s="23"/>
      <c r="G19" s="23"/>
      <c r="H19" s="23"/>
      <c r="I19" s="23"/>
    </row>
    <row r="20" spans="1:9" ht="25.5">
      <c r="A20" s="220">
        <v>8</v>
      </c>
      <c r="B20" s="224" t="s">
        <v>332</v>
      </c>
      <c r="C20" s="219"/>
      <c r="D20" s="219"/>
      <c r="E20" s="219"/>
      <c r="F20" s="23"/>
      <c r="G20" s="23"/>
      <c r="H20" s="23"/>
      <c r="I20" s="23"/>
    </row>
    <row r="21" spans="1:9">
      <c r="A21" s="220"/>
      <c r="B21" s="222" t="s">
        <v>17</v>
      </c>
      <c r="C21" s="219">
        <v>2</v>
      </c>
      <c r="D21" s="219"/>
      <c r="E21" s="219"/>
      <c r="F21" s="23"/>
      <c r="G21" s="23"/>
      <c r="H21" s="23"/>
      <c r="I21" s="23"/>
    </row>
    <row r="22" spans="1:9" ht="38.25">
      <c r="A22" s="220">
        <v>9</v>
      </c>
      <c r="B22" s="224" t="s">
        <v>333</v>
      </c>
      <c r="C22" s="219"/>
      <c r="D22" s="219"/>
      <c r="E22" s="219"/>
      <c r="F22" s="23"/>
      <c r="G22" s="23"/>
      <c r="H22" s="23"/>
      <c r="I22" s="23"/>
    </row>
    <row r="23" spans="1:9">
      <c r="A23" s="220"/>
      <c r="B23" s="222" t="s">
        <v>17</v>
      </c>
      <c r="C23" s="219">
        <v>1</v>
      </c>
      <c r="D23" s="219"/>
      <c r="E23" s="219"/>
      <c r="F23" s="23"/>
      <c r="G23" s="23"/>
      <c r="H23" s="23"/>
      <c r="I23" s="23"/>
    </row>
    <row r="24" spans="1:9" ht="38.25">
      <c r="A24" s="220">
        <v>10</v>
      </c>
      <c r="B24" s="223" t="s">
        <v>334</v>
      </c>
      <c r="C24" s="219"/>
      <c r="D24" s="219"/>
      <c r="E24" s="219"/>
      <c r="F24" s="23"/>
      <c r="G24" s="23"/>
      <c r="H24" s="23"/>
      <c r="I24" s="23"/>
    </row>
    <row r="25" spans="1:9">
      <c r="A25" s="220"/>
      <c r="B25" s="222" t="s">
        <v>17</v>
      </c>
      <c r="C25" s="219">
        <v>1</v>
      </c>
      <c r="D25" s="219"/>
      <c r="E25" s="219"/>
      <c r="F25" s="23"/>
      <c r="G25" s="23"/>
      <c r="H25" s="23"/>
      <c r="I25" s="23"/>
    </row>
    <row r="26" spans="1:9" ht="25.5">
      <c r="A26" s="220">
        <v>11</v>
      </c>
      <c r="B26" s="223" t="s">
        <v>335</v>
      </c>
      <c r="C26" s="219"/>
      <c r="D26" s="219"/>
      <c r="E26" s="219"/>
      <c r="F26" s="23"/>
      <c r="G26" s="23"/>
      <c r="H26" s="23"/>
      <c r="I26" s="23"/>
    </row>
    <row r="27" spans="1:9">
      <c r="A27" s="220"/>
      <c r="B27" s="222" t="s">
        <v>17</v>
      </c>
      <c r="C27" s="219">
        <v>1</v>
      </c>
      <c r="D27" s="219"/>
      <c r="E27" s="219"/>
      <c r="F27" s="23"/>
      <c r="G27" s="23"/>
      <c r="H27" s="23"/>
      <c r="I27" s="23"/>
    </row>
    <row r="28" spans="1:9" ht="25.5">
      <c r="A28" s="220">
        <v>12</v>
      </c>
      <c r="B28" s="223" t="s">
        <v>336</v>
      </c>
      <c r="C28" s="219"/>
      <c r="D28" s="219"/>
      <c r="E28" s="219"/>
      <c r="F28" s="23"/>
      <c r="G28" s="23"/>
      <c r="H28" s="23"/>
      <c r="I28" s="23"/>
    </row>
    <row r="29" spans="1:9">
      <c r="A29" s="220"/>
      <c r="B29" s="222" t="s">
        <v>337</v>
      </c>
      <c r="C29" s="219">
        <v>1</v>
      </c>
      <c r="D29" s="219"/>
      <c r="E29" s="219"/>
      <c r="F29" s="23"/>
      <c r="G29" s="23"/>
      <c r="H29" s="23"/>
      <c r="I29" s="23"/>
    </row>
    <row r="30" spans="1:9" ht="63.75">
      <c r="A30" s="220">
        <v>13</v>
      </c>
      <c r="B30" s="223" t="s">
        <v>338</v>
      </c>
      <c r="C30" s="219"/>
      <c r="D30" s="219"/>
      <c r="E30" s="219"/>
      <c r="F30" s="23"/>
      <c r="G30" s="23"/>
      <c r="H30" s="23"/>
      <c r="I30" s="23"/>
    </row>
    <row r="31" spans="1:9">
      <c r="A31" s="220"/>
      <c r="B31" s="222" t="s">
        <v>337</v>
      </c>
      <c r="C31" s="219">
        <v>1</v>
      </c>
      <c r="D31" s="219"/>
      <c r="E31" s="219"/>
      <c r="F31" s="23"/>
      <c r="G31" s="23"/>
      <c r="H31" s="23"/>
      <c r="I31" s="23"/>
    </row>
    <row r="32" spans="1:9" ht="25.5">
      <c r="A32" s="220">
        <v>14</v>
      </c>
      <c r="B32" s="225" t="s">
        <v>339</v>
      </c>
      <c r="C32" s="219"/>
      <c r="D32" s="219"/>
      <c r="E32" s="219"/>
      <c r="F32" s="23"/>
      <c r="G32" s="23"/>
      <c r="H32" s="23"/>
      <c r="I32" s="23"/>
    </row>
    <row r="33" spans="1:9">
      <c r="A33" s="220"/>
      <c r="B33" s="222" t="s">
        <v>337</v>
      </c>
      <c r="C33" s="219">
        <v>1</v>
      </c>
      <c r="D33" s="219"/>
      <c r="E33" s="219"/>
      <c r="F33" s="23"/>
      <c r="G33" s="23"/>
      <c r="H33" s="23"/>
      <c r="I33" s="23"/>
    </row>
    <row r="34" spans="1:9" ht="51">
      <c r="A34" s="220">
        <v>15</v>
      </c>
      <c r="B34" s="224" t="s">
        <v>340</v>
      </c>
      <c r="C34" s="219"/>
      <c r="D34" s="219"/>
      <c r="E34" s="219"/>
      <c r="F34" s="23"/>
      <c r="G34" s="23"/>
      <c r="H34" s="23"/>
      <c r="I34" s="23"/>
    </row>
    <row r="35" spans="1:9">
      <c r="A35" s="220"/>
      <c r="B35" s="222" t="s">
        <v>337</v>
      </c>
      <c r="C35" s="219">
        <v>1</v>
      </c>
      <c r="D35" s="219"/>
      <c r="E35" s="219"/>
      <c r="F35" s="23"/>
      <c r="G35" s="23"/>
      <c r="H35" s="23"/>
      <c r="I35" s="23"/>
    </row>
    <row r="36" spans="1:9" ht="25.5">
      <c r="A36" s="220">
        <v>16</v>
      </c>
      <c r="B36" s="225" t="s">
        <v>341</v>
      </c>
      <c r="C36" s="219"/>
      <c r="D36" s="219"/>
      <c r="E36" s="219"/>
      <c r="F36" s="23"/>
      <c r="G36" s="23"/>
      <c r="H36" s="23"/>
      <c r="I36" s="23"/>
    </row>
    <row r="37" spans="1:9">
      <c r="A37" s="220"/>
      <c r="B37" s="222" t="s">
        <v>337</v>
      </c>
      <c r="C37" s="219">
        <v>6</v>
      </c>
      <c r="D37" s="219"/>
      <c r="E37" s="219"/>
      <c r="F37" s="23"/>
      <c r="G37" s="23"/>
      <c r="H37" s="23"/>
      <c r="I37" s="23"/>
    </row>
    <row r="38" spans="1:9">
      <c r="A38" s="220">
        <v>17</v>
      </c>
      <c r="B38" s="223" t="s">
        <v>342</v>
      </c>
      <c r="C38" s="219"/>
      <c r="D38" s="219"/>
      <c r="E38" s="219"/>
      <c r="F38" s="23"/>
      <c r="G38" s="23"/>
      <c r="H38" s="23"/>
      <c r="I38" s="23"/>
    </row>
    <row r="39" spans="1:9">
      <c r="A39" s="220"/>
      <c r="B39" s="222" t="s">
        <v>337</v>
      </c>
      <c r="C39" s="219">
        <v>1</v>
      </c>
      <c r="D39" s="219"/>
      <c r="E39" s="219"/>
      <c r="F39" s="23"/>
      <c r="G39" s="23"/>
      <c r="H39" s="23"/>
      <c r="I39" s="23"/>
    </row>
    <row r="40" spans="1:9" ht="38.25">
      <c r="A40" s="220">
        <v>18</v>
      </c>
      <c r="B40" s="225" t="s">
        <v>343</v>
      </c>
      <c r="C40" s="219"/>
      <c r="D40" s="219"/>
      <c r="E40" s="219"/>
      <c r="F40" s="23"/>
      <c r="G40" s="23"/>
      <c r="H40" s="23"/>
      <c r="I40" s="23"/>
    </row>
    <row r="41" spans="1:9">
      <c r="A41" s="217"/>
      <c r="B41" s="222" t="s">
        <v>17</v>
      </c>
      <c r="C41" s="219">
        <v>1</v>
      </c>
      <c r="D41" s="219"/>
      <c r="E41" s="219"/>
      <c r="F41" s="23"/>
      <c r="G41" s="23"/>
      <c r="H41" s="23"/>
      <c r="I41" s="23"/>
    </row>
    <row r="42" spans="1:9">
      <c r="A42" s="217"/>
      <c r="B42" s="223"/>
      <c r="C42" s="219"/>
      <c r="D42" s="219"/>
      <c r="E42" s="219"/>
      <c r="F42" s="23"/>
      <c r="G42" s="23"/>
      <c r="H42" s="23"/>
      <c r="I42" s="23"/>
    </row>
    <row r="43" spans="1:9">
      <c r="A43" s="217"/>
      <c r="B43" s="226" t="s">
        <v>344</v>
      </c>
      <c r="C43" s="227"/>
      <c r="D43" s="227"/>
      <c r="E43" s="227">
        <f>E41+E39+E37+E35+E33+E31+E29+E27+E25+E23+E21+E19+E17+E15+E13+E11+E9+E7</f>
        <v>0</v>
      </c>
      <c r="F43" s="23"/>
      <c r="G43" s="23"/>
      <c r="H43" s="23"/>
      <c r="I43" s="23"/>
    </row>
    <row r="44" spans="1:9">
      <c r="A44" s="217"/>
      <c r="B44" s="223" t="s">
        <v>148</v>
      </c>
      <c r="C44" s="219"/>
      <c r="D44" s="219"/>
      <c r="E44" s="219">
        <f>E43*0.22</f>
        <v>0</v>
      </c>
      <c r="F44" s="23"/>
      <c r="G44" s="23"/>
      <c r="H44" s="23"/>
      <c r="I44" s="23"/>
    </row>
    <row r="45" spans="1:9">
      <c r="A45" s="217"/>
      <c r="B45" s="226" t="s">
        <v>345</v>
      </c>
      <c r="C45" s="227"/>
      <c r="D45" s="227"/>
      <c r="E45" s="227">
        <f>E43+E44</f>
        <v>0</v>
      </c>
      <c r="F45" s="23"/>
      <c r="G45" s="23"/>
      <c r="H45" s="23"/>
      <c r="I45" s="23" t="s">
        <v>172</v>
      </c>
    </row>
    <row r="46" spans="1:9">
      <c r="A46" s="23"/>
      <c r="B46" s="23"/>
      <c r="C46" s="23"/>
      <c r="D46" s="23"/>
      <c r="E46" s="23"/>
      <c r="F46" s="23"/>
      <c r="G46" s="23"/>
      <c r="H46" s="23"/>
      <c r="I46" s="23"/>
    </row>
    <row r="47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4E66-2FED-4E62-8EA7-8FB4990EE826}">
  <dimension ref="A1:I47"/>
  <sheetViews>
    <sheetView view="pageBreakPreview" zoomScale="90" zoomScaleNormal="100" zoomScaleSheetLayoutView="90" workbookViewId="0">
      <selection activeCell="B6" sqref="B6"/>
    </sheetView>
  </sheetViews>
  <sheetFormatPr defaultRowHeight="12.75"/>
  <cols>
    <col min="1" max="1" width="65.5703125" bestFit="1" customWidth="1"/>
    <col min="2" max="2" width="19.140625" bestFit="1" customWidth="1"/>
  </cols>
  <sheetData>
    <row r="1" spans="1:9">
      <c r="A1" s="23"/>
      <c r="B1" s="23"/>
      <c r="C1" s="23"/>
      <c r="D1" s="23"/>
      <c r="E1" s="23"/>
      <c r="F1" s="23"/>
      <c r="G1" s="23"/>
      <c r="H1" s="23"/>
      <c r="I1" s="23"/>
    </row>
    <row r="2" spans="1:9" ht="15.75">
      <c r="A2" s="204" t="s">
        <v>155</v>
      </c>
      <c r="B2" s="205"/>
      <c r="C2" s="23"/>
      <c r="D2" s="23"/>
      <c r="E2" s="23"/>
      <c r="F2" s="23"/>
      <c r="G2" s="23"/>
      <c r="H2" s="23"/>
      <c r="I2" s="23"/>
    </row>
    <row r="3" spans="1:9" ht="15">
      <c r="A3" s="206" t="s">
        <v>156</v>
      </c>
      <c r="B3" s="207">
        <f>'Predračun VN'!E43</f>
        <v>0</v>
      </c>
      <c r="C3" s="23"/>
      <c r="D3" s="23"/>
      <c r="E3" s="23"/>
      <c r="F3" s="23"/>
      <c r="G3" s="23"/>
      <c r="H3" s="23"/>
      <c r="I3" s="23"/>
    </row>
    <row r="4" spans="1:9" ht="15.75">
      <c r="A4" s="208" t="s">
        <v>147</v>
      </c>
      <c r="B4" s="209">
        <f>SUM(B3:B3)</f>
        <v>0</v>
      </c>
      <c r="C4" s="23"/>
      <c r="D4" s="23"/>
      <c r="E4" s="23"/>
      <c r="F4" s="23"/>
      <c r="G4" s="23"/>
      <c r="H4" s="23"/>
      <c r="I4" s="23"/>
    </row>
    <row r="5" spans="1:9">
      <c r="A5" s="210" t="s">
        <v>148</v>
      </c>
      <c r="B5" s="211">
        <f>B4*0.22</f>
        <v>0</v>
      </c>
      <c r="C5" s="23"/>
      <c r="D5" s="23"/>
      <c r="E5" s="23"/>
      <c r="F5" s="23"/>
      <c r="G5" s="23"/>
      <c r="H5" s="23"/>
      <c r="I5" s="23"/>
    </row>
    <row r="6" spans="1:9" ht="15.75">
      <c r="A6" s="208" t="s">
        <v>149</v>
      </c>
      <c r="B6" s="209">
        <f>B4+B5</f>
        <v>0</v>
      </c>
      <c r="C6" s="23"/>
      <c r="D6" s="23"/>
      <c r="E6" s="23"/>
      <c r="F6" s="23"/>
      <c r="G6" s="23"/>
      <c r="H6" s="23"/>
      <c r="I6" s="23"/>
    </row>
    <row r="7" spans="1:9">
      <c r="A7" s="23"/>
      <c r="B7" s="23"/>
      <c r="C7" s="23"/>
      <c r="D7" s="23"/>
      <c r="E7" s="23"/>
      <c r="F7" s="23"/>
      <c r="G7" s="23"/>
      <c r="H7" s="23"/>
      <c r="I7" s="23"/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>
      <c r="A11" s="23"/>
      <c r="B11" s="23"/>
      <c r="C11" s="23"/>
      <c r="D11" s="23"/>
      <c r="E11" s="23"/>
      <c r="F11" s="23"/>
      <c r="G11" s="23"/>
      <c r="H11" s="23"/>
      <c r="I11" s="23"/>
    </row>
    <row r="12" spans="1:9">
      <c r="A12" s="23"/>
      <c r="B12" s="23"/>
      <c r="C12" s="23"/>
      <c r="D12" s="23"/>
      <c r="E12" s="23"/>
      <c r="F12" s="23"/>
      <c r="G12" s="23"/>
      <c r="H12" s="23"/>
      <c r="I12" s="23"/>
    </row>
    <row r="13" spans="1:9">
      <c r="A13" s="23"/>
      <c r="B13" s="23"/>
      <c r="C13" s="23"/>
      <c r="D13" s="23"/>
      <c r="E13" s="23"/>
      <c r="F13" s="23"/>
      <c r="G13" s="23"/>
      <c r="H13" s="23"/>
      <c r="I13" s="23"/>
    </row>
    <row r="14" spans="1:9">
      <c r="A14" s="23"/>
      <c r="B14" s="23"/>
      <c r="C14" s="23"/>
      <c r="D14" s="23"/>
      <c r="E14" s="23"/>
      <c r="F14" s="23"/>
      <c r="G14" s="23"/>
      <c r="H14" s="23"/>
      <c r="I14" s="23"/>
    </row>
    <row r="15" spans="1:9">
      <c r="A15" s="23"/>
      <c r="B15" s="23"/>
      <c r="C15" s="23"/>
      <c r="D15" s="23"/>
      <c r="E15" s="23"/>
      <c r="F15" s="23"/>
      <c r="G15" s="23"/>
      <c r="H15" s="23"/>
      <c r="I15" s="23"/>
    </row>
    <row r="16" spans="1:9">
      <c r="A16" s="23"/>
      <c r="B16" s="23"/>
      <c r="C16" s="23"/>
      <c r="D16" s="23"/>
      <c r="E16" s="23"/>
      <c r="F16" s="23"/>
      <c r="G16" s="23"/>
      <c r="H16" s="23"/>
      <c r="I16" s="23"/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>
      <c r="A18" s="23"/>
      <c r="B18" s="23"/>
      <c r="C18" s="23"/>
      <c r="D18" s="23"/>
      <c r="E18" s="23"/>
      <c r="F18" s="23"/>
      <c r="G18" s="23"/>
      <c r="H18" s="23"/>
      <c r="I18" s="23"/>
    </row>
    <row r="19" spans="1:9">
      <c r="A19" s="23"/>
      <c r="B19" s="23"/>
      <c r="C19" s="23"/>
      <c r="D19" s="23"/>
      <c r="E19" s="23"/>
      <c r="F19" s="23"/>
      <c r="G19" s="23"/>
      <c r="H19" s="23"/>
      <c r="I19" s="23"/>
    </row>
    <row r="20" spans="1:9">
      <c r="A20" s="23"/>
      <c r="B20" s="23"/>
      <c r="C20" s="23"/>
      <c r="D20" s="23"/>
      <c r="E20" s="23"/>
      <c r="F20" s="23"/>
      <c r="G20" s="23"/>
      <c r="H20" s="23"/>
      <c r="I20" s="23"/>
    </row>
    <row r="21" spans="1:9">
      <c r="A21" s="23"/>
      <c r="B21" s="23"/>
      <c r="C21" s="23"/>
      <c r="D21" s="23"/>
      <c r="E21" s="23"/>
      <c r="F21" s="23"/>
      <c r="G21" s="23"/>
      <c r="H21" s="23"/>
      <c r="I21" s="23"/>
    </row>
    <row r="22" spans="1:9">
      <c r="A22" s="23"/>
      <c r="B22" s="23"/>
      <c r="C22" s="23"/>
      <c r="D22" s="23"/>
      <c r="E22" s="23"/>
      <c r="F22" s="23"/>
      <c r="G22" s="23"/>
      <c r="H22" s="23"/>
      <c r="I22" s="23"/>
    </row>
    <row r="23" spans="1:9">
      <c r="A23" s="23"/>
      <c r="B23" s="23"/>
      <c r="C23" s="23"/>
      <c r="D23" s="23"/>
      <c r="E23" s="23"/>
      <c r="F23" s="23"/>
      <c r="G23" s="23"/>
      <c r="H23" s="23"/>
      <c r="I23" s="23"/>
    </row>
    <row r="24" spans="1:9">
      <c r="A24" s="23"/>
      <c r="B24" s="23"/>
      <c r="C24" s="23"/>
      <c r="D24" s="23"/>
      <c r="E24" s="23"/>
      <c r="F24" s="23"/>
      <c r="G24" s="23"/>
      <c r="H24" s="23"/>
      <c r="I24" s="23"/>
    </row>
    <row r="25" spans="1:9">
      <c r="A25" s="23"/>
      <c r="B25" s="23"/>
      <c r="C25" s="23"/>
      <c r="D25" s="23"/>
      <c r="E25" s="23"/>
      <c r="F25" s="23"/>
      <c r="G25" s="23"/>
      <c r="H25" s="23"/>
      <c r="I25" s="23"/>
    </row>
    <row r="26" spans="1:9">
      <c r="A26" s="23"/>
      <c r="B26" s="23"/>
      <c r="C26" s="23"/>
      <c r="D26" s="23"/>
      <c r="E26" s="23"/>
      <c r="F26" s="23"/>
      <c r="G26" s="23"/>
      <c r="H26" s="23"/>
      <c r="I26" s="23"/>
    </row>
    <row r="27" spans="1:9">
      <c r="A27" s="23"/>
      <c r="B27" s="23"/>
      <c r="C27" s="23"/>
      <c r="D27" s="23"/>
      <c r="E27" s="23"/>
      <c r="F27" s="23"/>
      <c r="G27" s="23"/>
      <c r="H27" s="23"/>
      <c r="I27" s="23"/>
    </row>
    <row r="28" spans="1:9">
      <c r="A28" s="23"/>
      <c r="B28" s="23"/>
      <c r="C28" s="23"/>
      <c r="D28" s="23"/>
      <c r="E28" s="23"/>
      <c r="F28" s="23"/>
      <c r="G28" s="23"/>
      <c r="H28" s="23"/>
      <c r="I28" s="23"/>
    </row>
    <row r="29" spans="1:9">
      <c r="A29" s="23"/>
      <c r="B29" s="23"/>
      <c r="C29" s="23"/>
      <c r="D29" s="23"/>
      <c r="E29" s="23"/>
      <c r="F29" s="23"/>
      <c r="G29" s="23"/>
      <c r="H29" s="23"/>
      <c r="I29" s="23"/>
    </row>
    <row r="30" spans="1:9">
      <c r="A30" s="23"/>
      <c r="B30" s="23"/>
      <c r="C30" s="23"/>
      <c r="D30" s="23"/>
      <c r="E30" s="23"/>
      <c r="F30" s="23"/>
      <c r="G30" s="23"/>
      <c r="H30" s="23"/>
      <c r="I30" s="23"/>
    </row>
    <row r="31" spans="1:9">
      <c r="A31" s="23"/>
      <c r="B31" s="23"/>
      <c r="C31" s="23"/>
      <c r="D31" s="23"/>
      <c r="E31" s="23"/>
      <c r="F31" s="23"/>
      <c r="G31" s="23"/>
      <c r="H31" s="23"/>
      <c r="I31" s="23"/>
    </row>
    <row r="32" spans="1:9">
      <c r="A32" s="23"/>
      <c r="B32" s="23"/>
      <c r="C32" s="23"/>
      <c r="D32" s="23"/>
      <c r="E32" s="23"/>
      <c r="F32" s="23"/>
      <c r="G32" s="23"/>
      <c r="H32" s="23"/>
      <c r="I32" s="23"/>
    </row>
    <row r="33" spans="1:9">
      <c r="A33" s="23"/>
      <c r="B33" s="23"/>
      <c r="C33" s="23"/>
      <c r="D33" s="23"/>
      <c r="E33" s="23"/>
      <c r="F33" s="23"/>
      <c r="G33" s="23"/>
      <c r="H33" s="23"/>
      <c r="I33" s="23"/>
    </row>
    <row r="34" spans="1:9">
      <c r="A34" s="23"/>
      <c r="B34" s="23"/>
      <c r="C34" s="23"/>
      <c r="D34" s="23"/>
      <c r="E34" s="23"/>
      <c r="F34" s="23"/>
      <c r="G34" s="23"/>
      <c r="H34" s="23"/>
      <c r="I34" s="23"/>
    </row>
    <row r="35" spans="1:9">
      <c r="A35" s="23"/>
      <c r="B35" s="23"/>
      <c r="C35" s="23"/>
      <c r="D35" s="23"/>
      <c r="E35" s="23"/>
      <c r="F35" s="23"/>
      <c r="G35" s="23"/>
      <c r="H35" s="23"/>
      <c r="I35" s="23"/>
    </row>
    <row r="36" spans="1:9">
      <c r="A36" s="23"/>
      <c r="B36" s="23"/>
      <c r="C36" s="23"/>
      <c r="D36" s="23"/>
      <c r="E36" s="23"/>
      <c r="F36" s="23"/>
      <c r="G36" s="23"/>
      <c r="H36" s="23"/>
      <c r="I36" s="23"/>
    </row>
    <row r="37" spans="1:9">
      <c r="A37" s="23"/>
      <c r="B37" s="23"/>
      <c r="C37" s="23"/>
      <c r="D37" s="23"/>
      <c r="E37" s="23"/>
      <c r="F37" s="23"/>
      <c r="G37" s="23"/>
      <c r="H37" s="23"/>
      <c r="I37" s="23"/>
    </row>
    <row r="38" spans="1:9">
      <c r="A38" s="23"/>
      <c r="B38" s="23"/>
      <c r="C38" s="23"/>
      <c r="D38" s="23"/>
      <c r="E38" s="23"/>
      <c r="F38" s="23"/>
      <c r="G38" s="23"/>
      <c r="H38" s="23"/>
      <c r="I38" s="23"/>
    </row>
    <row r="39" spans="1:9">
      <c r="A39" s="23"/>
      <c r="B39" s="23"/>
      <c r="C39" s="23"/>
      <c r="D39" s="23"/>
      <c r="E39" s="23"/>
      <c r="F39" s="23"/>
      <c r="G39" s="23"/>
      <c r="H39" s="23"/>
      <c r="I39" s="23"/>
    </row>
    <row r="40" spans="1:9">
      <c r="A40" s="23"/>
      <c r="B40" s="23"/>
      <c r="C40" s="23"/>
      <c r="D40" s="23"/>
      <c r="E40" s="23"/>
      <c r="F40" s="23"/>
      <c r="G40" s="23"/>
      <c r="H40" s="23"/>
      <c r="I40" s="23"/>
    </row>
    <row r="41" spans="1:9">
      <c r="A41" s="23"/>
      <c r="B41" s="23"/>
      <c r="C41" s="23"/>
      <c r="D41" s="23"/>
      <c r="E41" s="23"/>
      <c r="F41" s="23"/>
      <c r="G41" s="23"/>
      <c r="H41" s="23"/>
      <c r="I41" s="23"/>
    </row>
    <row r="42" spans="1:9">
      <c r="A42" s="23"/>
      <c r="B42" s="23"/>
      <c r="C42" s="23"/>
      <c r="D42" s="23"/>
      <c r="E42" s="23"/>
      <c r="F42" s="23"/>
      <c r="G42" s="23"/>
      <c r="H42" s="23"/>
      <c r="I42" s="23"/>
    </row>
    <row r="43" spans="1:9">
      <c r="A43" s="23"/>
      <c r="B43" s="23"/>
      <c r="C43" s="23"/>
      <c r="D43" s="23"/>
      <c r="E43" s="23"/>
      <c r="F43" s="23"/>
      <c r="G43" s="23"/>
      <c r="H43" s="23"/>
      <c r="I43" s="23"/>
    </row>
    <row r="44" spans="1:9">
      <c r="A44" s="23"/>
      <c r="B44" s="23"/>
      <c r="C44" s="23"/>
      <c r="D44" s="23"/>
      <c r="E44" s="23"/>
      <c r="F44" s="23"/>
      <c r="G44" s="23"/>
      <c r="H44" s="23"/>
      <c r="I44" s="23"/>
    </row>
    <row r="45" spans="1:9">
      <c r="A45" s="23"/>
      <c r="B45" s="23"/>
      <c r="C45" s="23"/>
      <c r="D45" s="23"/>
      <c r="E45" s="23"/>
      <c r="F45" s="23"/>
      <c r="G45" s="23"/>
      <c r="H45" s="23"/>
      <c r="I45" s="23" t="s">
        <v>172</v>
      </c>
    </row>
    <row r="46" spans="1:9">
      <c r="A46" s="23"/>
      <c r="B46" s="23"/>
      <c r="C46" s="23"/>
      <c r="D46" s="23"/>
      <c r="E46" s="23"/>
      <c r="F46" s="23"/>
      <c r="G46" s="23"/>
      <c r="H46" s="23"/>
      <c r="I46" s="23"/>
    </row>
    <row r="47" spans="1:9">
      <c r="A47" s="23"/>
      <c r="B47" s="23"/>
      <c r="C47" s="23"/>
      <c r="D47" s="23"/>
      <c r="E47" s="23"/>
      <c r="F47" s="23"/>
      <c r="G47" s="23"/>
      <c r="H47" s="23"/>
      <c r="I47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8</vt:i4>
      </vt:variant>
    </vt:vector>
  </HeadingPairs>
  <TitlesOfParts>
    <vt:vector size="17" baseType="lpstr">
      <vt:lpstr>REKAPITULACIJA PROJEKTA</vt:lpstr>
      <vt:lpstr>Hodnik za pešce</vt:lpstr>
      <vt:lpstr>Rekapitulacija_Hodnik</vt:lpstr>
      <vt:lpstr>Cestna razsvetljava</vt:lpstr>
      <vt:lpstr>Rekapitulacija CR</vt:lpstr>
      <vt:lpstr>Predračun ZPU</vt:lpstr>
      <vt:lpstr>Rekapitulacija ZPU</vt:lpstr>
      <vt:lpstr>Predračun VN</vt:lpstr>
      <vt:lpstr>Rekapitulacija VN</vt:lpstr>
      <vt:lpstr>'Cestna razsvetljava'!Področje_tiskanja</vt:lpstr>
      <vt:lpstr>'Predračun VN'!Področje_tiskanja</vt:lpstr>
      <vt:lpstr>'Rekapitulacija CR'!Področje_tiskanja</vt:lpstr>
      <vt:lpstr>'REKAPITULACIJA PROJEKTA'!Področje_tiskanja</vt:lpstr>
      <vt:lpstr>'Rekapitulacija VN'!Področje_tiskanja</vt:lpstr>
      <vt:lpstr>'Rekapitulacija ZPU'!Področje_tiskanja</vt:lpstr>
      <vt:lpstr>Rekapitulacija_Hodnik!Področje_tiskanja</vt:lpstr>
      <vt:lpstr>'Hodnik za pešce'!Tiskanje_naslovov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Projektiva2</dc:creator>
  <cp:lastModifiedBy>Rudi</cp:lastModifiedBy>
  <cp:lastPrinted>2021-02-12T10:12:44Z</cp:lastPrinted>
  <dcterms:created xsi:type="dcterms:W3CDTF">2019-01-15T06:38:29Z</dcterms:created>
  <dcterms:modified xsi:type="dcterms:W3CDTF">2021-02-12T10:15:48Z</dcterms:modified>
</cp:coreProperties>
</file>