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05" yWindow="-105" windowWidth="24240" windowHeight="13740"/>
  </bookViews>
  <sheets>
    <sheet name="naslovnica" sheetId="2" r:id="rId1"/>
    <sheet name="MOST ČEZ HUDINJO" sheetId="9" r:id="rId2"/>
    <sheet name="MOST ČEZ MLINŠČICO" sheetId="12" r:id="rId3"/>
    <sheet name="CESTA" sheetId="11" r:id="rId4"/>
    <sheet name="VGU" sheetId="7" r:id="rId5"/>
  </sheets>
  <definedNames>
    <definedName name="_xlnm.Print_Area" localSheetId="3">CESTA!$A$1:$F$75</definedName>
    <definedName name="_xlnm.Print_Area" localSheetId="1">'MOST ČEZ HUDINJO'!$A$1:$F$69</definedName>
    <definedName name="_xlnm.Print_Area" localSheetId="2">'MOST ČEZ MLINŠČICO'!$A$1:$F$63</definedName>
    <definedName name="_xlnm.Print_Area" localSheetId="0">naslovnica!$A$1:$F$29</definedName>
    <definedName name="_xlnm.Print_Area" localSheetId="4">VGU!$A$1:$F$43</definedName>
    <definedName name="_xlnm.Print_Titles" localSheetId="3">CESTA!$156:$156</definedName>
    <definedName name="_xlnm.Print_Titles" localSheetId="1">'MOST ČEZ HUDINJO'!$150:$150</definedName>
    <definedName name="_xlnm.Print_Titles" localSheetId="2">'MOST ČEZ MLINŠČICO'!$137:$137</definedName>
    <definedName name="_xlnm.Print_Titles" localSheetId="4">VGU!$122:$122</definedName>
    <definedName name="vert" localSheetId="3">CESTA!$A$1:$F$75</definedName>
    <definedName name="vert" localSheetId="1">'MOST ČEZ HUDINJO'!$A$1:$F$69</definedName>
    <definedName name="vert" localSheetId="2">'MOST ČEZ MLINŠČICO'!$A$1:$F$63</definedName>
    <definedName name="vert" localSheetId="4">VGU!$A$1:$F$43</definedName>
  </definedNames>
  <calcPr calcId="191029"/>
</workbook>
</file>

<file path=xl/calcChain.xml><?xml version="1.0" encoding="utf-8"?>
<calcChain xmlns="http://schemas.openxmlformats.org/spreadsheetml/2006/main">
  <c r="F69" i="11" l="1"/>
  <c r="F68" i="11"/>
  <c r="F70" i="11"/>
  <c r="F67" i="11"/>
  <c r="F66" i="11"/>
  <c r="F65" i="11"/>
  <c r="F64" i="11"/>
  <c r="F63" i="11"/>
  <c r="F8" i="7"/>
  <c r="F29" i="7"/>
  <c r="F54" i="11"/>
  <c r="F55" i="11"/>
  <c r="F56" i="11"/>
  <c r="F60" i="11"/>
  <c r="F61" i="11"/>
  <c r="F57" i="11"/>
  <c r="F59" i="11"/>
  <c r="F58" i="11"/>
  <c r="F7" i="11"/>
  <c r="F6" i="11"/>
  <c r="F62" i="11" l="1"/>
  <c r="F53" i="11"/>
  <c r="F39" i="12" l="1"/>
  <c r="F19" i="12"/>
  <c r="F14" i="12"/>
  <c r="F13" i="12"/>
  <c r="F20" i="9" l="1"/>
  <c r="F14" i="9"/>
  <c r="F60" i="9" l="1"/>
  <c r="F61" i="9"/>
  <c r="F46" i="11"/>
  <c r="F32" i="7" l="1"/>
  <c r="F53" i="12" l="1"/>
  <c r="F29" i="12"/>
  <c r="F28" i="12"/>
  <c r="F27" i="12"/>
  <c r="F54" i="12"/>
  <c r="F58" i="9" l="1"/>
  <c r="F50" i="11" l="1"/>
  <c r="F48" i="11"/>
  <c r="F51" i="11"/>
  <c r="F52" i="11"/>
  <c r="F49" i="11"/>
  <c r="F47" i="11"/>
  <c r="F45" i="11" l="1"/>
  <c r="F13" i="7"/>
  <c r="F44" i="11" l="1"/>
  <c r="F31" i="7" l="1"/>
  <c r="F27" i="7" l="1"/>
  <c r="F28" i="7"/>
  <c r="F30" i="7"/>
  <c r="F42" i="11"/>
  <c r="F41" i="11"/>
  <c r="F43" i="11"/>
  <c r="F46" i="12" l="1"/>
  <c r="F37" i="11"/>
  <c r="F7" i="7" l="1"/>
  <c r="F23" i="12"/>
  <c r="F20" i="11"/>
  <c r="F45" i="12"/>
  <c r="F44" i="12" s="1"/>
  <c r="F61" i="12"/>
  <c r="F60" i="12"/>
  <c r="F59" i="12"/>
  <c r="F57" i="12"/>
  <c r="F56" i="12" s="1"/>
  <c r="F55" i="12"/>
  <c r="F52" i="12"/>
  <c r="F51" i="12"/>
  <c r="F50" i="12"/>
  <c r="F49" i="12"/>
  <c r="F48" i="12"/>
  <c r="F43" i="12"/>
  <c r="F42" i="12"/>
  <c r="F41" i="12"/>
  <c r="F40" i="12"/>
  <c r="F38" i="12"/>
  <c r="F36" i="12"/>
  <c r="F35" i="12"/>
  <c r="F33" i="12"/>
  <c r="F32" i="12"/>
  <c r="F31" i="12"/>
  <c r="F30" i="12"/>
  <c r="F24" i="12"/>
  <c r="F22" i="12"/>
  <c r="F12" i="12"/>
  <c r="F11" i="12" s="1"/>
  <c r="F31" i="9"/>
  <c r="F47" i="9"/>
  <c r="F9" i="11"/>
  <c r="F50" i="9"/>
  <c r="F59" i="9"/>
  <c r="F8" i="11"/>
  <c r="F15" i="9"/>
  <c r="F37" i="12" l="1"/>
  <c r="F47" i="12"/>
  <c r="F20" i="12"/>
  <c r="F21" i="12"/>
  <c r="F34" i="12"/>
  <c r="F25" i="12"/>
  <c r="F15" i="12" l="1"/>
  <c r="E62" i="12" l="1"/>
  <c r="F62" i="12" s="1"/>
  <c r="F58" i="12" s="1"/>
  <c r="F63" i="12" s="1"/>
  <c r="F37" i="7"/>
  <c r="F24" i="2" l="1"/>
  <c r="F36" i="7"/>
  <c r="F35" i="7" s="1"/>
  <c r="A21" i="2" l="1"/>
  <c r="F33" i="7" l="1"/>
  <c r="F73" i="11"/>
  <c r="F72" i="11"/>
  <c r="F40" i="11"/>
  <c r="F39" i="11"/>
  <c r="F36" i="11"/>
  <c r="F35" i="11"/>
  <c r="F34" i="11"/>
  <c r="F32" i="11"/>
  <c r="F31" i="11"/>
  <c r="F29" i="11"/>
  <c r="F28" i="11"/>
  <c r="F27" i="11"/>
  <c r="F26" i="11"/>
  <c r="F24" i="11"/>
  <c r="F22" i="11"/>
  <c r="F21" i="11"/>
  <c r="F19" i="11"/>
  <c r="F18" i="11"/>
  <c r="F13" i="11"/>
  <c r="F12" i="11"/>
  <c r="F11" i="11"/>
  <c r="F10" i="11"/>
  <c r="F38" i="11" l="1"/>
  <c r="F25" i="11"/>
  <c r="F5" i="11"/>
  <c r="F33" i="11"/>
  <c r="F30" i="11" s="1"/>
  <c r="F23" i="11"/>
  <c r="F14" i="11" s="1"/>
  <c r="E74" i="11" l="1"/>
  <c r="F74" i="11" s="1"/>
  <c r="F71" i="11" l="1"/>
  <c r="F75" i="11" s="1"/>
  <c r="F40" i="7"/>
  <c r="F25" i="2" l="1"/>
  <c r="F34" i="7"/>
  <c r="F39" i="7"/>
  <c r="F41" i="7"/>
  <c r="F21" i="7"/>
  <c r="F26" i="7" l="1"/>
  <c r="F14" i="7"/>
  <c r="F23" i="7"/>
  <c r="F25" i="7" l="1"/>
  <c r="F25" i="9"/>
  <c r="F23" i="9"/>
  <c r="F22" i="9"/>
  <c r="F24" i="9"/>
  <c r="F26" i="9"/>
  <c r="F21" i="9"/>
  <c r="F16" i="9" s="1"/>
  <c r="F12" i="7" l="1"/>
  <c r="F11" i="7"/>
  <c r="F10" i="7"/>
  <c r="F56" i="9"/>
  <c r="F38" i="9"/>
  <c r="F51" i="9" l="1"/>
  <c r="F52" i="9" l="1"/>
  <c r="F20" i="7"/>
  <c r="F66" i="9"/>
  <c r="F67" i="9"/>
  <c r="F65" i="9"/>
  <c r="F63" i="9"/>
  <c r="F62" i="9" s="1"/>
  <c r="F57" i="9"/>
  <c r="F55" i="9"/>
  <c r="F54" i="9"/>
  <c r="F53" i="9"/>
  <c r="F49" i="9"/>
  <c r="F46" i="9"/>
  <c r="F44" i="9"/>
  <c r="F45" i="9"/>
  <c r="F43" i="9"/>
  <c r="F42" i="9"/>
  <c r="F41" i="9"/>
  <c r="F39" i="9"/>
  <c r="F37" i="9"/>
  <c r="F35" i="9"/>
  <c r="F34" i="9"/>
  <c r="F33" i="9"/>
  <c r="F32" i="9"/>
  <c r="F30" i="9"/>
  <c r="F29" i="9"/>
  <c r="F13" i="9"/>
  <c r="F12" i="9"/>
  <c r="F11" i="9" s="1"/>
  <c r="F48" i="9" l="1"/>
  <c r="F40" i="9"/>
  <c r="F36" i="9"/>
  <c r="F27" i="9"/>
  <c r="E68" i="9" l="1"/>
  <c r="F24" i="7"/>
  <c r="F9" i="7"/>
  <c r="F19" i="7"/>
  <c r="F6" i="7"/>
  <c r="F68" i="9" l="1"/>
  <c r="F5" i="7"/>
  <c r="F22" i="7" l="1"/>
  <c r="F15" i="7" l="1"/>
  <c r="E42" i="7" s="1"/>
  <c r="F42" i="7" l="1"/>
  <c r="F38" i="7" l="1"/>
  <c r="F43" i="7" s="1"/>
  <c r="F64" i="9" l="1"/>
  <c r="F69" i="9" l="1"/>
  <c r="F23" i="2" s="1"/>
  <c r="F26" i="2"/>
  <c r="F27" i="2" l="1"/>
  <c r="F28" i="2" s="1"/>
  <c r="F29" i="2" s="1"/>
</calcChain>
</file>

<file path=xl/sharedStrings.xml><?xml version="1.0" encoding="utf-8"?>
<sst xmlns="http://schemas.openxmlformats.org/spreadsheetml/2006/main" count="669" uniqueCount="403">
  <si>
    <t>PREDDELA</t>
  </si>
  <si>
    <t>kom</t>
  </si>
  <si>
    <t>ZEMELJSKA DELA</t>
  </si>
  <si>
    <t>m3</t>
  </si>
  <si>
    <t>kg</t>
  </si>
  <si>
    <t>m2</t>
  </si>
  <si>
    <t>m</t>
  </si>
  <si>
    <t>OSTALA DELA</t>
  </si>
  <si>
    <t>ur</t>
  </si>
  <si>
    <t>eur</t>
  </si>
  <si>
    <t>Posek odvečne grmovne zarasti z odstranitvijo na deponijo</t>
  </si>
  <si>
    <t xml:space="preserve">Dobava in vgrajevanje podložnega betona C12/15 (beton kvalitete X0) </t>
  </si>
  <si>
    <t>Dobava in vgradnja betona za izvedbo robnih vencev (vrhnja površina venca je metličena, beton kvalitete C30/37, XD3, XF4, Cl 0,2, Dmax16, S4, PV-III)</t>
  </si>
  <si>
    <t>Dobava in vgradnja mostovnih rezanih granitnih robnikov 20/23 cm</t>
  </si>
  <si>
    <t>OBJEKT:</t>
  </si>
  <si>
    <t>PROVOG, inženirske storitve, d.o.o.</t>
  </si>
  <si>
    <t>VODJA PROJEKTA:</t>
  </si>
  <si>
    <t>Uroš Vogrinc, univ.dipl.inž.grad. G-3810</t>
  </si>
  <si>
    <t>NAROČNIK:</t>
  </si>
  <si>
    <t>DATUM:</t>
  </si>
  <si>
    <t>22,00 % DDV na osnovo:</t>
  </si>
  <si>
    <t>SKUPAJ Z DDV:</t>
  </si>
  <si>
    <t>Skupaj</t>
  </si>
  <si>
    <t>TESARSKA DELA</t>
  </si>
  <si>
    <t>Opaž robnih vencev na monolitni mostni konstrukciji z dodatki za vidni beton.</t>
  </si>
  <si>
    <t>m1</t>
  </si>
  <si>
    <t>Dobava in vgradnja trikotnih letvic v opažu za posnete robove kril, AB plošče in robnih vencev</t>
  </si>
  <si>
    <t>ŽELEZOKRIVSKA DELA</t>
  </si>
  <si>
    <t>DELA Z BETONOM</t>
  </si>
  <si>
    <t>Dobava in vgrajevanje rebraste armature B St 500 B za vse vrste konstrukcijskih elementov s premerom nad 12 mm</t>
  </si>
  <si>
    <t>Dobava in vgrajevanje rebraste armature B St 500 B za vse vrste konstrukcijskih elementov s premerom do 12 mm</t>
  </si>
  <si>
    <t>OPREMA OBJEKTA</t>
  </si>
  <si>
    <t>VOZIŠČNE KONSTRUKCIJE</t>
  </si>
  <si>
    <t>Dobava in polaganje bituminizirane plute za oblikovanje ležišča prehodnih plošč</t>
  </si>
  <si>
    <t xml:space="preserve">Hidroizolacija z bitumenskimi varilnimi trakovi deb. 5mm s poliestrskim filcem na predhodnem premazu z reakcijsko smolo in posipom s kremenčevim peskom, po smernicah TSC 07.                                                                  </t>
  </si>
  <si>
    <t xml:space="preserve">Fuge med robniki  in betonom hodnikov in med fasadnimi elementi hodnika in betonom  hodnikom. Zaliti je potrebno z zalivno maso za fuge - npr."Tiokit".                                       </t>
  </si>
  <si>
    <t>Robne fuge med robniki in asfaltom vozišča - npr."Tiokit".</t>
  </si>
  <si>
    <t>Posek dreves fi 10 - 20 s klesetenjem, razžaganjem, odstranitvijo na deponijo</t>
  </si>
  <si>
    <t>Posek dreves fi 20 - 30 s klesetenjem, razžaganjem, odstranitvijo na deponijo</t>
  </si>
  <si>
    <t>OPREMA CEST</t>
  </si>
  <si>
    <t>kos</t>
  </si>
  <si>
    <t>ARH. ŠT. PROJ.:</t>
  </si>
  <si>
    <t>PROJEKTANT:</t>
  </si>
  <si>
    <t>A.</t>
  </si>
  <si>
    <t>količina</t>
  </si>
  <si>
    <t>Dobava, postavitev in odstranitev dvostranskih gradbenih profilov</t>
  </si>
  <si>
    <t>B.</t>
  </si>
  <si>
    <t>C.</t>
  </si>
  <si>
    <t>E.M.</t>
  </si>
  <si>
    <t>cena/E.M.</t>
  </si>
  <si>
    <t>cena skupaj</t>
  </si>
  <si>
    <t>A.1</t>
  </si>
  <si>
    <t>A.1.1</t>
  </si>
  <si>
    <t>Priprava in organizacija gradbišča z vsemi objekti, instalacijami in orodji,  zagotovitvijo varnostnih, higiensko tehničnih pogojev, predpisanih oznak gradbišča, ureditev dostopov, ureditev gradbiščnih provizorijev, premiki mehanizacije, vključno s končnim čiščenjem gradbišča po končanih delih in vzpostavitvijo prvotnega stanja na prizadetih površinah.</t>
  </si>
  <si>
    <t>A.1.3</t>
  </si>
  <si>
    <t>A.2</t>
  </si>
  <si>
    <t>Ureditev začasne preusmeritve potoka z nasipom iz priročnega materiala</t>
  </si>
  <si>
    <t>A.2.2</t>
  </si>
  <si>
    <t>A.2.3</t>
  </si>
  <si>
    <t>A.2.4</t>
  </si>
  <si>
    <t>Formiranje in planiranje brežin</t>
  </si>
  <si>
    <t>Ozelenitev - zatravitev tangiranih površin</t>
  </si>
  <si>
    <t>A.3</t>
  </si>
  <si>
    <t>GRADBENA DELA</t>
  </si>
  <si>
    <t>A.3.2</t>
  </si>
  <si>
    <t>A.3.3</t>
  </si>
  <si>
    <t>Dobava in vgraditev stebrička za prometni znak iz vroče cinkane jeklene cevi s premerom 64 mm: L= 4000 mm, z vsemi potrebnimi deli.</t>
  </si>
  <si>
    <t>SKUPAJ MOST:</t>
  </si>
  <si>
    <t>B.1</t>
  </si>
  <si>
    <t>B.2</t>
  </si>
  <si>
    <t>B.1.1</t>
  </si>
  <si>
    <t>B.1.2</t>
  </si>
  <si>
    <t>B.1.3</t>
  </si>
  <si>
    <t>B.2.1</t>
  </si>
  <si>
    <t>B.2.2</t>
  </si>
  <si>
    <t>B.2.3</t>
  </si>
  <si>
    <t>B.2.4</t>
  </si>
  <si>
    <t>B.2.5</t>
  </si>
  <si>
    <t>Strojni izkop III.-IV ktg. za izvedbo zavarovanj z odlaganjem na lokaciji.</t>
  </si>
  <si>
    <t>B.3</t>
  </si>
  <si>
    <t>B.3.1</t>
  </si>
  <si>
    <t>B.3.2</t>
  </si>
  <si>
    <t>B.3.4</t>
  </si>
  <si>
    <t>B.3.5</t>
  </si>
  <si>
    <t>B.4</t>
  </si>
  <si>
    <t>B.4.1</t>
  </si>
  <si>
    <t>B.4.2</t>
  </si>
  <si>
    <t>SKUPAJ VGU:</t>
  </si>
  <si>
    <t>C.1</t>
  </si>
  <si>
    <t>C.1.1</t>
  </si>
  <si>
    <t>SKUPAJ CESTA:</t>
  </si>
  <si>
    <t>C.2</t>
  </si>
  <si>
    <t>C.2.1</t>
  </si>
  <si>
    <t>C.2.2</t>
  </si>
  <si>
    <t>C.2.4</t>
  </si>
  <si>
    <t>C.2.5</t>
  </si>
  <si>
    <t>C.2.6</t>
  </si>
  <si>
    <t>C.3</t>
  </si>
  <si>
    <t>C.3.4</t>
  </si>
  <si>
    <t>C.4</t>
  </si>
  <si>
    <t>C.4.1</t>
  </si>
  <si>
    <t>C.4.2</t>
  </si>
  <si>
    <t>C.4.3</t>
  </si>
  <si>
    <t>C.4.4</t>
  </si>
  <si>
    <t>Drobljenec TD63; dobava in vgradnja nosilne plasti v debelini 45cm iz drobljenca frakcije 0-63mm z utrjevanjem do modula stisljivosti ≥ 80 Mpa, vključno z izvedbo meritev zbitosti. Izravnava nasutja z natančnostjo ±3 cm.</t>
  </si>
  <si>
    <t>Strojni izkop III.-IV ktg. za izvedbo ustroja voziščne konstrukcije z odlaganjem na lokaciji</t>
  </si>
  <si>
    <t>C.4.6</t>
  </si>
  <si>
    <t>C.5</t>
  </si>
  <si>
    <t>C.5.1</t>
  </si>
  <si>
    <t>C.5.2</t>
  </si>
  <si>
    <t>C.5.3</t>
  </si>
  <si>
    <t>C.6</t>
  </si>
  <si>
    <t>C.6.1</t>
  </si>
  <si>
    <t>C.6.2</t>
  </si>
  <si>
    <t>A.3.1</t>
  </si>
  <si>
    <t>A.4</t>
  </si>
  <si>
    <t>A.4.1</t>
  </si>
  <si>
    <t>A.4.2</t>
  </si>
  <si>
    <t>A.4.3</t>
  </si>
  <si>
    <t>A.5</t>
  </si>
  <si>
    <t>A.5.1</t>
  </si>
  <si>
    <t>A.5.2</t>
  </si>
  <si>
    <t>A.5.3</t>
  </si>
  <si>
    <t>A.6</t>
  </si>
  <si>
    <t>A.6.1</t>
  </si>
  <si>
    <t>A.6.2</t>
  </si>
  <si>
    <t>A.6.3</t>
  </si>
  <si>
    <t>A.6.4</t>
  </si>
  <si>
    <t>A.6.5</t>
  </si>
  <si>
    <t>A.6.6</t>
  </si>
  <si>
    <t>A.8</t>
  </si>
  <si>
    <t>A.8.1</t>
  </si>
  <si>
    <t>A.9</t>
  </si>
  <si>
    <t>A.9.1</t>
  </si>
  <si>
    <t>A.9.3</t>
  </si>
  <si>
    <t>A.9.4</t>
  </si>
  <si>
    <t>C.6.3</t>
  </si>
  <si>
    <t>C.6.4</t>
  </si>
  <si>
    <t>C.2.3</t>
  </si>
  <si>
    <t>A.3.4</t>
  </si>
  <si>
    <t>A.3.5</t>
  </si>
  <si>
    <t>Izvedba zasipa za mostnimi oporniki in krili s tamponskim materialom frakcije 0/32 mm vključno z utrjevanjem po plasteh</t>
  </si>
  <si>
    <t>Dobava in vgradnja merilnih čepov na prekladni konstrukciji</t>
  </si>
  <si>
    <t>VGU - VODNOGOSPODARSKE UREDITVE</t>
  </si>
  <si>
    <t xml:space="preserve">Izdelava elaborata začasne prometne ureditve med gradnjo ceste, s postavitvijo in vzdrževanjem prometne signalizacije za začasno ureditev prometa za celoten čas gradnje </t>
  </si>
  <si>
    <t>Izvedba zasipa ob opornikih na vodni strani za zavarovanje brežin v območju premostitve s priročnim gramoznim materialom vključno z utrjevanjem po plasteh</t>
  </si>
  <si>
    <t>A.2.1</t>
  </si>
  <si>
    <t>A.3.6</t>
  </si>
  <si>
    <t>Dobava in vgrajevanje distančnega traka AVI, DS12 v prehodne plošče</t>
  </si>
  <si>
    <t>Asfaltiranje mostu z dvoslojnim asfaltom, zasčitni sloj hidroizolacije AC 8 surf PmB 45/80 A3 v debelini 3cm in obrabno zaporni sloj asfaltbetona v debelini 4 cm, frakcije 0-11 mm (AC 11surf B50/70 A3)</t>
  </si>
  <si>
    <t>Posek dreves nad fi 30 s klesetenjem, razžaganjem, odstranitvijo na deponijo</t>
  </si>
  <si>
    <t>cena[€]/E.M.</t>
  </si>
  <si>
    <t>cena[€] skupaj</t>
  </si>
  <si>
    <t>Formiranje in planiranje brežin nad zavarovanjem</t>
  </si>
  <si>
    <t>Humusiranje in zatravitev brežin nad zavarovanjem</t>
  </si>
  <si>
    <t>Strojno nakladanje in odvoz viškov materiala  na urejeno stalno deponijo po izbiri izvajalca, vključno s stroški stalnega deponiranja</t>
  </si>
  <si>
    <t xml:space="preserve">Dobava, postavitev in odstranitev gradbenih profilov z označbami višin planuma, tampona in asfalta
</t>
  </si>
  <si>
    <t>Rezkanje obstoječega asfalta v debelini do 10cm - uporaba materiala za mešanje med spodnji ustroj</t>
  </si>
  <si>
    <t>Zarez obstoječega asfalta v debelini do 10cm in struganje obrabnega sloja v širini 30cm na stikih z obstoječimi površinami</t>
  </si>
  <si>
    <t>C.1.2</t>
  </si>
  <si>
    <t>C.1.3</t>
  </si>
  <si>
    <t>C.1.4</t>
  </si>
  <si>
    <t>C.1.5</t>
  </si>
  <si>
    <t>C.1.6</t>
  </si>
  <si>
    <t>C.1.7</t>
  </si>
  <si>
    <t>Planiranje in valjanje planuma s točnostjo +/-3.00 cm Me2&gt;=30MPa</t>
  </si>
  <si>
    <t>Izdelava bankin z vgradnjo tampona 0-32mm v debelini asfaltnih plasti, izvedba in uvaljanje po projektnem padcu 4%.</t>
  </si>
  <si>
    <t>Tampon 0-22; dobava in vgradnja izravnalno nosilne plasti v debelini 20cm iz drobljenca frakcije 0-22mm z utrjevanjem do modula stisljivosti ≥ 100 Mpa, vključno z izvedbo meritev zbitosti. Izravnava nasutja z natančnostjo ±1 cm.</t>
  </si>
  <si>
    <t>Izdelava voziščne obrabno zaporne plast iz AC 8 surf B50/70 A4 debeline 4cm</t>
  </si>
  <si>
    <t>C.4.5</t>
  </si>
  <si>
    <t>Doplačilo za polaganje radialnih robnikov v radiusu</t>
  </si>
  <si>
    <t xml:space="preserve">Dobava in vgradnja ponižanih robnikov z betonskim temeljem. Robniki izdelani iz zmrzlinsko odpornega betona XF4 in stopnje obrusa XB2, ustrezno zaščiteni. </t>
  </si>
  <si>
    <t>A.3.7</t>
  </si>
  <si>
    <t>A.5.4</t>
  </si>
  <si>
    <t>A.5.5</t>
  </si>
  <si>
    <t>A.5.6</t>
  </si>
  <si>
    <t>A.6.7</t>
  </si>
  <si>
    <t>A.6.8</t>
  </si>
  <si>
    <t>Dobava in vgrajevanje PVC DN125 mm za vodenje kablov</t>
  </si>
  <si>
    <t>Strojni izkop III.- IV.ktg. (70/30) z odlaganjem na lokaciji v mokrem</t>
  </si>
  <si>
    <t>A.2.5</t>
  </si>
  <si>
    <t xml:space="preserve">prekladna plošča </t>
  </si>
  <si>
    <t>robna venca</t>
  </si>
  <si>
    <t>Opaž podložnega betona pod temelji, prehodnimi ploščami</t>
  </si>
  <si>
    <t>Opaž za izvedbo AB temeljev, opornikov, prehodnih plošč in kril - dvostranski</t>
  </si>
  <si>
    <t>Dobava in vgradnja betona za izvedbo temeljev mostu in prehodnih plošč (kvaliteta betona  C25/30, XC2, XF2, Dmax32, PV-I)</t>
  </si>
  <si>
    <t>Ročna obdelava stikov v kamniti zložbi s cementno maltno</t>
  </si>
  <si>
    <t>Ročni izkop za pripravo temeljnih tal za izdelavo zavarovanj, 2% ocena celotnih izkopov</t>
  </si>
  <si>
    <t>A.2.6</t>
  </si>
  <si>
    <t>B.3.3</t>
  </si>
  <si>
    <t>B.3.6</t>
  </si>
  <si>
    <t xml:space="preserve">Dobava in vgradnja ravnih dvignjenih betonskih cestnih robnikov 15/25 cm z betonskim temeljem. Robniki izdelani iz zmrzlinsko odpornega betona XF4 in stopnje obrusa XB2, ustrezno zaščiteni. </t>
  </si>
  <si>
    <t>Ročna zapolnitev stikov v kamnometu s humusom in zatravitev</t>
  </si>
  <si>
    <t>A.9.2</t>
  </si>
  <si>
    <t>Nadomestni most na JP 965521 čez Hudinjo v Polžah</t>
  </si>
  <si>
    <t>IzN št. 022/08</t>
  </si>
  <si>
    <t>UREDITEV CESTE JP965521 IN KRIŽIŠČA</t>
  </si>
  <si>
    <t>C. UREDITEV CESTE JP965521 IN KRIŽIŠČA</t>
  </si>
  <si>
    <t>Pazljiva odstranitev obstoječega kamnitega zidu, vključno z odlaganjem odstranjenega materiala na gradbiščno deponijo ter ščetkanjem kot priprava za ponovno vgradnjo</t>
  </si>
  <si>
    <t xml:space="preserve">Zidanje zidu z obstoječim kamnom v cementni malti po vzorcu obstoječega zidu.. Izdelava minimalnih ščetkanih fug. (ročna obdelava kamna in ročno zidanje sprednjega lica) </t>
  </si>
  <si>
    <t>Dobava kamna za gradnjo zidu</t>
  </si>
  <si>
    <t>Izdelava hodnika za pešce z obrabno zaporno plastjo iz AC 8 surf B70/100 A5 debeline 5cm</t>
  </si>
  <si>
    <t>Mariborska cesta, 3000 Celje</t>
  </si>
  <si>
    <t>Občina Vojnik</t>
  </si>
  <si>
    <t>Keršova 8</t>
  </si>
  <si>
    <t>3212 Vojnik</t>
  </si>
  <si>
    <t>Začasna prestavitev in zaščita komunalnih vodov na območju predvidene rekonstrukcije - po navodilih upravljalca (ocena)</t>
  </si>
  <si>
    <t>Doba in vgradnja kabelskega jaška globine 1.0 m, DN800mm z LTŽ pokrovom C250</t>
  </si>
  <si>
    <t>Dobava in vgradnja betona za izvedbo kril (kvaliteta betona  C30/37, XD3, XF4, Dmax16, PV-III)</t>
  </si>
  <si>
    <t>Obbetoniranje komunalnih vodov, skladno z detajlom iz grafične priloge</t>
  </si>
  <si>
    <t>Dobava in vgrajevanje PVC DN110 mm za vodenje kablov</t>
  </si>
  <si>
    <t>C.1.8</t>
  </si>
  <si>
    <t>Dobava in vgradnja betona za izvedbo prekladne konstrukcije (kvaliteta betona  C35/45, XD1, XF3, Dmax32, S4, VM3, PV-II)</t>
  </si>
  <si>
    <t>Dobava in vgradnja betona za izvedbo mostnih opornikov (kvaliteta betona  C30/37, XD2, XF3, Dmax32, S4, VB3, PV-II)</t>
  </si>
  <si>
    <t>Dobava in vgradnja betona za izvedbo AB stebričkov lesene ograje (beton kvalitete C30/37, XD3, XF4, Cl 0,2, Dmax16, S4, PV-III)</t>
  </si>
  <si>
    <t>Bočni opaž ločne plošče z utori za armaturna sidra.</t>
  </si>
  <si>
    <t xml:space="preserve">Opaž za izvedbo AB jedra stebričkov lesene ograje </t>
  </si>
  <si>
    <t xml:space="preserve">Dobava in vgradnja ravnih dvignjenih in poglobljenih betonskih kolesarskih robnikov 8/25 cm z betonskim temeljem. Robniki izdelani iz zmrzlinsko odpornega betona XF4 in stopnje obrusa XB2, ustrezno zaščiteni. </t>
  </si>
  <si>
    <t>Izdelava voziščne nosilne zaščitna plast iz AC 22 base B50/70 A4 debeline 6cm</t>
  </si>
  <si>
    <t>Nepredvidena dela 10% - obračun po dejanskih stroških</t>
  </si>
  <si>
    <t>MOST ČEZ HUDINJO</t>
  </si>
  <si>
    <t>MOST ČEZ MLINŠČICO</t>
  </si>
  <si>
    <t>D.</t>
  </si>
  <si>
    <t>B. MOST ČEZ MLINŠČICO</t>
  </si>
  <si>
    <t>A. MOST ČEZ HUDINJO</t>
  </si>
  <si>
    <t>D. VGU - VODNOGOSPODARSKE UREDITVE</t>
  </si>
  <si>
    <t>ZIDARSKA IN KAMNOSEŠKA DELA</t>
  </si>
  <si>
    <t>Dobava kamna za gradnjo kamnite obloge opornikov</t>
  </si>
  <si>
    <t>B.5</t>
  </si>
  <si>
    <t>B.5.1</t>
  </si>
  <si>
    <t>B.5.2</t>
  </si>
  <si>
    <t>B.5.3</t>
  </si>
  <si>
    <t>B.5.4</t>
  </si>
  <si>
    <t>Dobava in polaganje granitnih kock 10/10/9 cm za izvedbo cestnih otokov</t>
  </si>
  <si>
    <t>C.4.7</t>
  </si>
  <si>
    <t>Dobava in montaža prometnih znakov novih -  1 x 2102 (stop znak), 2 x 2106 (prednost pred vozili iz nasprotne smeri) in 2 x 2105 (odvzem prednosti pred vozili iz napsrotne smeri), 2 x 2427 (območje umirjenega prometa), 2 x 2232-3 (omejitev hitrosti 30 km/h)</t>
  </si>
  <si>
    <t>Strojni izkop v zemljini V ktg. - pikiranje (70/30) z odlaganjem na lokaciji</t>
  </si>
  <si>
    <t>Dobava in vgradnja kabelskega jaška globine 1.0 m, DN800mm z LTŽ pokrovom C250</t>
  </si>
  <si>
    <t>Izdelava talne označbe - robna prekinjena črta 5122, š=12cm, 5/5/5m, kvaliteta nanosa skladno s standardom SIST EN 1436+A1</t>
  </si>
  <si>
    <t>Izdelava talne označbe - široke prečne črte - zaustavitvena linija 5211-1, š=50cm, kvaliteta nanosa skladno s standardom SIST EN 1436+A1</t>
  </si>
  <si>
    <t>Izdelava talne označbe - ločilna neprekinjena črta 5111, š=15cm, kvaliteta nanosa skladno s standardom SIST EN 1436+A1</t>
  </si>
  <si>
    <t>Dobava in vgradnja lomljenca Dsr=0,40-1,00m v betonu C20/25 (70/30) za zavarovanje pete in brežin (kamnita zložba v betonu), vidne fuge poglobljene, humusirane in zatravljene.</t>
  </si>
  <si>
    <t>B.3.7</t>
  </si>
  <si>
    <t>Zasip temeljne pete in za zavarovanjem brežine</t>
  </si>
  <si>
    <t>Dobava in vgradnja betona za izvedbo robnega venca kamnito betonskega zidu - prepust (vrhnja površina venca je metličena, beton kvalitete C30/37, XD3, XF4, Cl 0,2, Dmax16, S4, PV-III)</t>
  </si>
  <si>
    <t>Dobava in vgrajevanje rebraste armature B St 500 B v zaledje Kamnito betonskega zidu - prepust (mreže Q335)</t>
  </si>
  <si>
    <t>Dobava in vgrajevanje rebraste armature B St 500 B v zaledje Kamnito betonskega zidu - Mlinščica (mreže Q503)</t>
  </si>
  <si>
    <t>C.5.4</t>
  </si>
  <si>
    <t>C.5.5</t>
  </si>
  <si>
    <t>C.5.6</t>
  </si>
  <si>
    <t xml:space="preserve">Dobava in montaža JVO N2W4 ograje </t>
  </si>
  <si>
    <t xml:space="preserve">Dobava, postavitev in odstranitev enostranskih gradbenih profilov
</t>
  </si>
  <si>
    <t>ODVODNJAVANJE</t>
  </si>
  <si>
    <t>Izdelava poševne vtočne ali iztočne glave iz kamna v betonu C25/30 z globokimi fugami (po projektnem detajlu)</t>
  </si>
  <si>
    <t>Opaž za izvedbo AB robnega venca - dvostranski</t>
  </si>
  <si>
    <t>Dobava in vgradnja lomljenca Dsr=0,40-0,60m v betonu C20/25 (60/40) za izvedbo kamnito betonskega zidu - vtok v prepust</t>
  </si>
  <si>
    <t>Izdelava  in dobava prepusta iz AB DN600, vključno s polaganjem na podložni beton C12/15 deb. 10 cm</t>
  </si>
  <si>
    <t>D.1</t>
  </si>
  <si>
    <t>D.1.1</t>
  </si>
  <si>
    <t>D.1.2</t>
  </si>
  <si>
    <t>D.1.3</t>
  </si>
  <si>
    <t>D.1.4</t>
  </si>
  <si>
    <t>D.1.5</t>
  </si>
  <si>
    <t>D.1.6</t>
  </si>
  <si>
    <t>D.1.7</t>
  </si>
  <si>
    <t>D.1.8</t>
  </si>
  <si>
    <t>D.1.9</t>
  </si>
  <si>
    <t>D.2</t>
  </si>
  <si>
    <t>D.2.1</t>
  </si>
  <si>
    <t>D.2.2</t>
  </si>
  <si>
    <t>D.2.3</t>
  </si>
  <si>
    <t>D.2.4</t>
  </si>
  <si>
    <t>D.2.5</t>
  </si>
  <si>
    <t>D.2.6</t>
  </si>
  <si>
    <t>D.3</t>
  </si>
  <si>
    <t>D.3.1</t>
  </si>
  <si>
    <t>D.3.2</t>
  </si>
  <si>
    <t>D.3.3</t>
  </si>
  <si>
    <t>D.3.4</t>
  </si>
  <si>
    <t>D.3.5</t>
  </si>
  <si>
    <t>D.3.6</t>
  </si>
  <si>
    <t>D.3.7</t>
  </si>
  <si>
    <t>D.4</t>
  </si>
  <si>
    <t>D.4.1</t>
  </si>
  <si>
    <t>D.5</t>
  </si>
  <si>
    <t>D.5.1</t>
  </si>
  <si>
    <t>D.4.2</t>
  </si>
  <si>
    <t>D.5.2</t>
  </si>
  <si>
    <t>D.5.3</t>
  </si>
  <si>
    <t>D.5.4</t>
  </si>
  <si>
    <t>C.6.5</t>
  </si>
  <si>
    <t>C.6.6</t>
  </si>
  <si>
    <t>C.6.7</t>
  </si>
  <si>
    <t>C.7</t>
  </si>
  <si>
    <t>C.7.1</t>
  </si>
  <si>
    <t>C.7.2</t>
  </si>
  <si>
    <t>C.7.3</t>
  </si>
  <si>
    <t>C.3.1</t>
  </si>
  <si>
    <t>C.3.2</t>
  </si>
  <si>
    <t>C.3.3</t>
  </si>
  <si>
    <t>B.5.6</t>
  </si>
  <si>
    <t>B.6.1</t>
  </si>
  <si>
    <t>B.6.2</t>
  </si>
  <si>
    <t>B.6</t>
  </si>
  <si>
    <t>B.7</t>
  </si>
  <si>
    <t>B.7.1</t>
  </si>
  <si>
    <t>B.7.4</t>
  </si>
  <si>
    <t>B.7.5</t>
  </si>
  <si>
    <t>B.7.6</t>
  </si>
  <si>
    <t>B.7.8</t>
  </si>
  <si>
    <t>B.8</t>
  </si>
  <si>
    <t>B.8.1</t>
  </si>
  <si>
    <t>B.9</t>
  </si>
  <si>
    <t>B.9.1</t>
  </si>
  <si>
    <t>B.9.2</t>
  </si>
  <si>
    <t>B.9.3</t>
  </si>
  <si>
    <t>B.9.4</t>
  </si>
  <si>
    <t>Izvedba krone zidu s prefabriciranimi betonskimi kapami dim. 27/27cm (videz štokanega betona)</t>
  </si>
  <si>
    <t>A.6.9</t>
  </si>
  <si>
    <t>A.6.10</t>
  </si>
  <si>
    <t xml:space="preserve">Dobava in izdelava lesene varnostne ograje višine 1,20m med AB stebrički  </t>
  </si>
  <si>
    <t>Opaž podložnega betona pod temelji</t>
  </si>
  <si>
    <t>Opaž za izvedbo AB temeljev in opornikov - dvostranski</t>
  </si>
  <si>
    <t>Dobava in vgradnja betona za izvedbo temeljev mostu (kvaliteta betona  C25/30, XC2, XF2, Dmax32, PV-I)</t>
  </si>
  <si>
    <t>Obzidava AB opornikov z delno klesanim kamnom  (kamnitaobloge opornikov) z obstoječim kamnom v cementni malti po vzorcu obstoječega zidu.. Izdelava minimalnih ščetkanih fug. (ročna obdelava kamna in ročno zidanje sprednjega lica) - sidranje kamna v opornik</t>
  </si>
  <si>
    <t>Dobava in vgrajevanje PVC DN160 mm pod strugo Mlinščice za vodenje kablov</t>
  </si>
  <si>
    <t>D.3.8</t>
  </si>
  <si>
    <t>B.7.2</t>
  </si>
  <si>
    <t>B.7.3</t>
  </si>
  <si>
    <t>B.7.7</t>
  </si>
  <si>
    <t>A.1.2</t>
  </si>
  <si>
    <t>A.1.4</t>
  </si>
  <si>
    <t>A.5.7</t>
  </si>
  <si>
    <t>A.6.11</t>
  </si>
  <si>
    <t>Dobava in vgradnja lomljenca Dsr=0,40-0,60m v betonu C25/30 (60/40) za izvedbo pete kamnito betonskega zidu - Mlinščica</t>
  </si>
  <si>
    <t>A.6.12</t>
  </si>
  <si>
    <t>A.6.13</t>
  </si>
  <si>
    <r>
      <t xml:space="preserve">Dobava in vgraditev proti koroziji odporne cevke za odvajanje pronicujoče vode z A4 jekla </t>
    </r>
    <r>
      <rPr>
        <sz val="11"/>
        <color theme="1"/>
        <rFont val="Calibri"/>
        <family val="2"/>
        <charset val="238"/>
      </rPr>
      <t>φ</t>
    </r>
    <r>
      <rPr>
        <sz val="11"/>
        <color theme="1"/>
        <rFont val="Calibri"/>
        <family val="2"/>
      </rPr>
      <t>70</t>
    </r>
  </si>
  <si>
    <t>C.2.7</t>
  </si>
  <si>
    <t>Dobava in vgraditev mostnega izlivnika ali čistilnega kosa z vertikalnim iztokom kot npr. ACO HSD-2; sestavni deli izlivnika so iz sive litine in bituminizirani (po načrtu)</t>
  </si>
  <si>
    <t>V postavkah kjer je predviden odvoz v trajno deponijo, je potrebno zajeti nakladanje materiala na kamion, odvoz na trajno deponijo in vse stroške povezanane s stalnim deponiranjem. Izvajalec je dolžan izročiti investitorju vsa potrebna dokazila o načinu ravnanja in deponiranja gradbenih odpadkov in odvečnega zemeljskega materiala pri izkopih, skladno z veljavno zakonodajo, pravilniki oz. uredbami, ki urejajo evidenco stalno deponiranega materiala;</t>
  </si>
  <si>
    <t>V postavkah kjer je predviden ponovni zasip z izkopanim materialom, je potrebno v ceni upoštevati odmet na rob izkopa oz. nakladanje na kamion z odvozom na najbližjo možno lokacijo za začasno deponiranje, vključno z vsemi stroški urejanja začasne deponije;</t>
  </si>
  <si>
    <t>V ceni je potrebno zajeti morebitne dostopne-gradbiščne ceste in delovne platoje za potrebe dostopov in premikov gradbene mehanizacije in transportnih sredstev pri izvajanju del;</t>
  </si>
  <si>
    <t>Dela se morajo izvajati v skladu z veljavnimi tehničnimi predpisi, standardi, normativi in z upoštevanjem predpisov iz varstva pri delu ter projektno dokumentacijo, ki je sestavni del popisa! Pred vgrajevanjem posameznih nosilnih elementov iz armiranega betona je obvezna kompletna seznanitev izvedbe po projektni dokumentaciji (načrti, tehnično poročilo in navodila projektanta statike).</t>
  </si>
  <si>
    <t>Izvajanje betonskih oz. AB konstrukcij mora biti v skladu s standardom SIST EN 13670:2010, SIST EN 206-1, SIST 1026. Dopustna odstopanja za pravokotnost, površinsko ravnost in dimenzije gradbenih elementov veljajo določila DIN 18202.</t>
  </si>
  <si>
    <t>Tesnost in stabilnost opažev mora biti brezpogojno zagotovljena. Opaž mora biti pripravljen tako, da so po razopaženju betonske ploskve brez deformacij, gladke oziroma v strukturi določeni s projektom in popolnoma zalite brez gnezd ter iztekajočega cementnge mleka. Izvajalec jamči za trdnost, varnost in stabilnost uporabljenih opažev. Vse izpostavljene robove zaključnih konstrukcijskih elementov je potrebno izvesti kot posnete robove (s trikotnimi letvicami dim. 3x3cm - lesene ali iz umetne mase) in ta strošek zajeti v postavki opažev.</t>
  </si>
  <si>
    <t>Betonska jeklena armatura mora biti pred vgradnjo armature oz. betona ustrezno očiščena in mora ustrezati zahtevam projektne dokumentacije (dimenzije, kvaliteta in vgradnja po PZI načrtu armature) ter veljavnim standardom. Pri vgradnji armature je potrebno izvesti:
- zadostne odmike armature od opaža (za zagotovitev zadostnega zaščitnega/krovnega sloja betona) s primernim podložnim materialom;
- z načrtom predvidene medsebojne odmike posameznih slojev armature in zagotoviti stabilnost (pravilna pozicioniranost) vgrajene armature med betoniranjem, ter pri tem uporabiti ustrezen montažni in vezni material, vključno z deli, ki so potrebna za montažo konstruktivne armature.</t>
  </si>
  <si>
    <t>Pri izvedbi upoštevati:
- izvedbo potrebnih prebojev in odprtin (glej ustrezne načrte), naknadna vrtanja in dolbenja niso dovoljena brez predhodnega soglasja projektanta;
- pred pričetkom betoniranja AB konstrukcijskih elementov morata biti opaž in armatura popolnoma pripravljena in armatura pregledana/prevzeta s strani nadzornika;
- višina prostega pada betona pri betoniranju ne sme biti večja od 1m;
- ustrezno negovanje vgrajenega betona, vključno z morebitno zaščito pred škodljivimi vremenskimi vplivi, za dosego ustrezne kvalitete betona;
- zahteve iz projektne dokumentacije, ki je sestavni del popisa, zahteve splošnih določil za betonska dela in zahteve po opisih posameznih postavk;</t>
  </si>
  <si>
    <t>Plačilo stroška geodetske uradne zakoličbe, vključno z zakoličbo profilov in zavarovanje le teh</t>
  </si>
  <si>
    <t>kpl</t>
  </si>
  <si>
    <t>Rušenje obstoječe mostne konstrukcije vključno z vsemi sestavnimi deli in opremo le te. V ceni postavk zajeti nakladanje ruševin na kamion s sortiranjem odpadnega gradbenega materiala in odvozom v obrat za predelavo gradbenih odpadkov z vsemi stroški prevzema odpadkov/ruševin oz. v trajno deponijo z vsemi stroški stalne deponije.</t>
  </si>
  <si>
    <t>Črpanje talne vode s prenosljivo potopno črpalko s primerno kapaciteto (Ocenjena količina črpanja ca. 3000 l/min), vključno z odvajanjem vode. Količina ocenjena.</t>
  </si>
  <si>
    <t>A.2.7</t>
  </si>
  <si>
    <t>Opaženje obsega dobavo in vgraditev ustreznega opažnega materiala, postavitev, odstranitev, čiščenje in skladiščenje. Odri in opaži  morajo omogočiti vgraditev betona v izmerah po projektu. Načrte za odre in opaže z dokazom nosilnosti in stabilnosti si mora pridobiti izvajalec sam, glede na izbran opažni sistem. Obračun opažev je po stični površini z betonom.</t>
  </si>
  <si>
    <t>Opaž prekladne konstrukcije (ločna plošča), vključno z izdelavo ustrezno razširjene podporne konstrukcije in opažem za AB ploščo - vidni beton VB2.</t>
  </si>
  <si>
    <t>Opaž robnih vencev na monolitni mostni konstrukciji z dodatki za vidni beton- vidni beton VB3</t>
  </si>
  <si>
    <t>Delovni odri so zajeti v cenah posameznih postavk in se ne obračunavajo posebej!</t>
  </si>
  <si>
    <t>V popisu morajo biti v vseh postavkah vkalkulirana popolnoma vsa pripravljalna, pomožna in zaključna dela, ki pripadajo k posamezni postavki in so potrebna za nemoteno izvajanje del ter zaključek objekta.</t>
  </si>
  <si>
    <t>SPLOŠNE OPOMBE:
Količine posameznih postavk so prikazane v raščenem ali vgrajenem stanju. Posamezni koeficienti razrahljivosti morajo biti upoštevani v ceni za enoto mere (E.M.)</t>
  </si>
  <si>
    <t>Dobava in vgradnja betona za izvedbo AB stebričkov lesene ograje (beton kvalitete C30/37, XD3, XF4, Cl 0,2, Dmax16, S4, PV-III), po detajlu</t>
  </si>
  <si>
    <t>B.2.6</t>
  </si>
  <si>
    <t>Opaž prekladne konstrukcije, vključno z izdelavo ustrezno razširjene podporne konstrukcije in opažem za AB ploščo - vidni beton VB2.</t>
  </si>
  <si>
    <t>B.5.5</t>
  </si>
  <si>
    <t>Uporaba obstoječega rezkanega asfalta in del obstoječega tampona za vgradnjo v spodnji ustroj, ponovna vgradnja s predpisanim utrjevanjem</t>
  </si>
  <si>
    <t>Dobava in vgraditev geotekstila za ločilno plast, natezne trdnosti nad 12kN/m do 15kN/m</t>
  </si>
  <si>
    <t>PRESTAVITEV ELEKTRO VODOV</t>
  </si>
  <si>
    <t>C.8</t>
  </si>
  <si>
    <t>C.8.1</t>
  </si>
  <si>
    <t>C.8.2</t>
  </si>
  <si>
    <t>C.8.3</t>
  </si>
  <si>
    <t>Nadzor s strani podjetja za distribucijo električne energije pri izvajanju gradbenih in elektromontažnih del</t>
  </si>
  <si>
    <t>Izvedev meritev ter ostalih manipulativnih storitev</t>
  </si>
  <si>
    <t>C.7.4</t>
  </si>
  <si>
    <t>C.7.5</t>
  </si>
  <si>
    <t>C.7.7</t>
  </si>
  <si>
    <t>C.7.8</t>
  </si>
  <si>
    <t>Sidranje obstoječega droga</t>
  </si>
  <si>
    <t>Dobava in polaganje pocinkanega valjanca FeZn v izkopani jarek</t>
  </si>
  <si>
    <t>Dobava in polaganje kabla v EPC cev fi 160 mm, Al vodnik presek do 4x240mm2</t>
  </si>
  <si>
    <t>Odklopi in ponovni priklopi na omrežju vsled priklopa novega kabla</t>
  </si>
  <si>
    <t xml:space="preserve">Dobava in montaža vseh potrebnih manjših elektromontažnih del (križne sponke, spoji valjanca, označevanje kablov, kabelski končniki, </t>
  </si>
  <si>
    <t>Strojno ročni izkop kabelske kanalizacije širine 0,4 m  in globine 0,9 m v terenu III. ktg., vključno z dobavo in vgradnjo EPC cev fi 160 mm, obbetoniranje s suhim betonom C16/20 spodaj in zgoraj v sloju debeline 10 cm, položitev opozorilnega traku, zasip z izkopanim materialom, planiranje, vzpostavitev v prvotno stanje (pri križanjih z ostalimi komunalnimi vodi izkop izvajati s povečano pazljivostjo v kombinaciji z ročnim izkopom) ter odvoz viškov na stalno komunalno urejeno deponijo</t>
  </si>
  <si>
    <t>Dobava in vgradnja lomljenca Dsr=0,40-0,60m v betonu C20/25 (60/40) za izvedbo talnega praga in za izvedbo zaščite območja prečkanja komunalnih vodov - mlinščica</t>
  </si>
  <si>
    <t>Dobava in vgradnja lomljenca Dsr=0,40-0,60m v betonu C20/25 (60/40) za izvedbo popravila obstoječega talnega praga na Hudinji</t>
  </si>
  <si>
    <t>Dobava in vgradnja betona C20/25 (60/40)  za izvedbo kamnito betonskega zidu (kvaliteta betona C25/30, XC2, XF2, Dmax32, PV-I) - Mlinščica</t>
  </si>
  <si>
    <t>D.3.9</t>
  </si>
  <si>
    <t>PROJEKTANTSKI POPIS DEL S PREDRAČUNOM</t>
  </si>
  <si>
    <t>C.7.6</t>
  </si>
  <si>
    <t>JAVNA RAZSVETLJAVA</t>
  </si>
  <si>
    <t>Strojno ročni izkop kabelske kanalizacije širine 0,4 m  in globine 0,9 m v terenu III. ktg., vključno z dobavo in vgradnjo Mapitel cev fi 110 mm in dobavo in vgradnjo peščene posteljice ter obsipa cevi, položitev opozorilnega traku, zasip z izkopanim materialom, planiranje, vzpostavitev v prvotno stanje (pri križanjih z ostalimi komunalnimi vodi izkop izvajati s povečano pazljivostjo v kombinaciji z ročnim izkopom) ter odvoz viškov na stalno komunalno urejeno deponijo</t>
  </si>
  <si>
    <t>Dobava in uvlačenje kabla v zaščitno cev fi 110 mm,  NAYY-J 4x16mm2+1,5mm2</t>
  </si>
  <si>
    <t>Izdelava stojnega mesta za  kandelaber,izkop,postavitev sidrnih vijakov,betoniranje</t>
  </si>
  <si>
    <t>Dobava in vgradnja/postavitev vsadnega kandelabra temno sive grafitne barve višine 5,5m,premera 100 mm, vključno s svetilko kot npr. LED Aerolite ECO S 25W - T4, 3200lm, 3000K</t>
  </si>
  <si>
    <t>Dobava in montaža vseh potrebnih manjših elektromontažnih del (križne sponke, spoji valjanca, označevanje kablov, kabelski končniki, montažna dela, vezni tulci, ozemljitve, zaščitne cevi uvodov v kandelabre…)</t>
  </si>
  <si>
    <t>C.8.4</t>
  </si>
  <si>
    <t>C.8.5</t>
  </si>
  <si>
    <t>C.8.6</t>
  </si>
  <si>
    <t>C.8.7</t>
  </si>
  <si>
    <t>C.8.8</t>
  </si>
  <si>
    <t>Projektantski nadzor (cena fiksirana)</t>
  </si>
  <si>
    <t>Izdelava geodetskega posnetka izvedenih del in projekta izvedenih del (PID) (cena fiksirana)</t>
  </si>
  <si>
    <t>Geotehnični nadzor med gradnjo (cena fiksirana)</t>
  </si>
  <si>
    <t>Odlov rib izvajalca ribiškega upravljanja (po dejanskem obračunu)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</si>
</sst>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_-* #,##0.00\ &quot;SIT&quot;_-;\-* #,##0.00\ &quot;SIT&quot;_-;_-* &quot;-&quot;??\ &quot;SIT&quot;_-;_-@_-"/>
    <numFmt numFmtId="166" formatCode="General_)"/>
  </numFmts>
  <fonts count="47">
    <font>
      <sz val="11"/>
      <color rgb="FF000000"/>
      <name val="Calibri"/>
      <family val="2"/>
      <scheme val="minor"/>
    </font>
    <font>
      <sz val="11"/>
      <color theme="1"/>
      <name val="Calibri"/>
      <family val="2"/>
      <scheme val="minor"/>
    </font>
    <font>
      <sz val="11"/>
      <color rgb="FF000000"/>
      <name val="Calibri"/>
      <family val="2"/>
      <scheme val="minor"/>
    </font>
    <font>
      <sz val="8"/>
      <name val="Calibri"/>
      <family val="2"/>
      <scheme val="minor"/>
    </font>
    <font>
      <sz val="11"/>
      <name val="Calibri"/>
      <family val="2"/>
      <charset val="238"/>
    </font>
    <font>
      <sz val="11"/>
      <color theme="1"/>
      <name val="Calibri"/>
      <family val="2"/>
      <charset val="238"/>
      <scheme val="minor"/>
    </font>
    <font>
      <b/>
      <sz val="16"/>
      <name val="Calibri"/>
      <family val="2"/>
      <charset val="238"/>
    </font>
    <font>
      <b/>
      <sz val="12"/>
      <name val="Calibri"/>
      <family val="2"/>
      <charset val="238"/>
    </font>
    <font>
      <sz val="12"/>
      <name val="Calibri"/>
      <family val="2"/>
      <charset val="238"/>
    </font>
    <font>
      <b/>
      <sz val="14"/>
      <name val="Calibri"/>
      <family val="2"/>
      <charset val="238"/>
    </font>
    <font>
      <b/>
      <sz val="8"/>
      <name val="Calibri"/>
      <family val="2"/>
      <charset val="238"/>
    </font>
    <font>
      <sz val="8"/>
      <name val="Calibri"/>
      <family val="2"/>
      <charset val="238"/>
    </font>
    <font>
      <b/>
      <sz val="11"/>
      <name val="Calibri"/>
      <family val="2"/>
      <charset val="238"/>
    </font>
    <font>
      <sz val="10"/>
      <name val="Calibri"/>
      <family val="2"/>
      <charset val="238"/>
    </font>
    <font>
      <sz val="10"/>
      <name val="Arial CE"/>
      <charset val="238"/>
    </font>
    <font>
      <sz val="9"/>
      <name val="Calibri"/>
      <family val="2"/>
      <charset val="238"/>
    </font>
    <font>
      <sz val="10"/>
      <name val="Arial"/>
      <family val="2"/>
      <charset val="238"/>
    </font>
    <font>
      <sz val="14"/>
      <name val="Calibri"/>
      <family val="2"/>
      <charset val="238"/>
    </font>
    <font>
      <sz val="18"/>
      <name val="Calibri"/>
      <family val="2"/>
      <charset val="238"/>
    </font>
    <font>
      <sz val="8"/>
      <color rgb="FFFF0000"/>
      <name val="Calibri"/>
      <family val="2"/>
      <charset val="238"/>
    </font>
    <font>
      <sz val="11"/>
      <color rgb="FF00B050"/>
      <name val="Calibri"/>
      <family val="2"/>
      <charset val="238"/>
    </font>
    <font>
      <sz val="8"/>
      <color rgb="FF00B050"/>
      <name val="Calibri"/>
      <family val="2"/>
      <charset val="238"/>
    </font>
    <font>
      <sz val="8"/>
      <color rgb="FF00B050"/>
      <name val="Calibri"/>
      <family val="2"/>
    </font>
    <font>
      <u/>
      <sz val="14"/>
      <name val="Calibri"/>
      <family val="2"/>
    </font>
    <font>
      <b/>
      <sz val="14"/>
      <name val="Calibri"/>
      <family val="2"/>
    </font>
    <font>
      <sz val="14"/>
      <name val="Calibri"/>
      <family val="2"/>
    </font>
    <font>
      <sz val="18"/>
      <name val="Calibri"/>
      <family val="2"/>
    </font>
    <font>
      <sz val="9"/>
      <name val="Calibri"/>
      <family val="2"/>
    </font>
    <font>
      <sz val="8"/>
      <name val="Calibri"/>
      <family val="2"/>
    </font>
    <font>
      <b/>
      <sz val="9"/>
      <name val="Calibri"/>
      <family val="2"/>
    </font>
    <font>
      <sz val="11"/>
      <name val="Calibri"/>
      <family val="2"/>
    </font>
    <font>
      <b/>
      <sz val="11"/>
      <name val="Calibri"/>
      <family val="2"/>
    </font>
    <font>
      <sz val="11"/>
      <color theme="1"/>
      <name val="Calibri"/>
      <family val="2"/>
    </font>
    <font>
      <sz val="18"/>
      <color theme="1"/>
      <name val="Calibri"/>
      <family val="2"/>
    </font>
    <font>
      <sz val="8"/>
      <color theme="1"/>
      <name val="Calibri"/>
      <family val="2"/>
    </font>
    <font>
      <sz val="14"/>
      <color theme="1"/>
      <name val="Calibri"/>
      <family val="2"/>
    </font>
    <font>
      <sz val="9"/>
      <color theme="1"/>
      <name val="Calibri"/>
      <family val="2"/>
    </font>
    <font>
      <u/>
      <sz val="14"/>
      <name val="Calibri"/>
      <family val="2"/>
      <charset val="238"/>
    </font>
    <font>
      <b/>
      <sz val="9"/>
      <name val="Calibri"/>
      <family val="2"/>
      <charset val="238"/>
    </font>
    <font>
      <sz val="10"/>
      <name val="Arial CE"/>
      <family val="2"/>
      <charset val="238"/>
    </font>
    <font>
      <u/>
      <sz val="14"/>
      <color theme="1"/>
      <name val="Calibri"/>
      <family val="2"/>
    </font>
    <font>
      <b/>
      <sz val="14"/>
      <color theme="1"/>
      <name val="Calibri"/>
      <family val="2"/>
    </font>
    <font>
      <b/>
      <sz val="9"/>
      <color theme="1"/>
      <name val="Calibri"/>
      <family val="2"/>
    </font>
    <font>
      <b/>
      <sz val="11"/>
      <color theme="1"/>
      <name val="Calibri"/>
      <family val="2"/>
    </font>
    <font>
      <sz val="11"/>
      <name val="Muli"/>
      <charset val="238"/>
    </font>
    <font>
      <sz val="11"/>
      <color theme="1"/>
      <name val="Calibri"/>
      <family val="2"/>
      <charset val="238"/>
    </font>
    <font>
      <sz val="11"/>
      <color rgb="FFFF000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indexed="55"/>
        <bgColor indexed="64"/>
      </patternFill>
    </fill>
    <fill>
      <patternFill patternType="solid">
        <fgColor theme="6" tint="0.7999816888943144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0" fontId="2" fillId="0" borderId="0"/>
    <xf numFmtId="0" fontId="5" fillId="0" borderId="0"/>
    <xf numFmtId="0" fontId="14" fillId="0" borderId="0"/>
    <xf numFmtId="0" fontId="16" fillId="0" borderId="0"/>
    <xf numFmtId="165" fontId="16" fillId="0" borderId="0" applyFont="0" applyFill="0" applyBorder="0" applyAlignment="0" applyProtection="0"/>
    <xf numFmtId="0" fontId="14" fillId="0" borderId="0"/>
  </cellStyleXfs>
  <cellXfs count="210">
    <xf numFmtId="0" fontId="0" fillId="0" borderId="0" xfId="0"/>
    <xf numFmtId="0" fontId="5" fillId="0" borderId="0" xfId="2"/>
    <xf numFmtId="0" fontId="7" fillId="0" borderId="4" xfId="2" applyFont="1" applyBorder="1" applyAlignment="1">
      <alignment horizontal="center" vertical="top" wrapText="1"/>
    </xf>
    <xf numFmtId="0" fontId="8" fillId="0" borderId="0" xfId="2" applyFont="1" applyAlignment="1">
      <alignment horizontal="center" vertical="top" wrapText="1"/>
    </xf>
    <xf numFmtId="0" fontId="8" fillId="0" borderId="5" xfId="2" applyFont="1" applyBorder="1" applyAlignment="1">
      <alignment horizontal="center" vertical="top" wrapText="1"/>
    </xf>
    <xf numFmtId="0" fontId="7" fillId="0" borderId="6" xfId="2" applyFont="1" applyBorder="1" applyAlignment="1">
      <alignment horizontal="left" vertical="top"/>
    </xf>
    <xf numFmtId="0" fontId="8" fillId="0" borderId="7" xfId="2" applyFont="1" applyBorder="1" applyAlignment="1">
      <alignment horizontal="center" vertical="top" wrapText="1"/>
    </xf>
    <xf numFmtId="0" fontId="8" fillId="0" borderId="8" xfId="2" applyFont="1" applyBorder="1" applyAlignment="1">
      <alignment horizontal="center" vertical="top" wrapText="1"/>
    </xf>
    <xf numFmtId="0" fontId="7" fillId="0" borderId="4" xfId="2" applyFont="1" applyBorder="1" applyAlignment="1">
      <alignment horizontal="left" vertical="top"/>
    </xf>
    <xf numFmtId="0" fontId="8" fillId="0" borderId="1" xfId="2" applyFont="1" applyBorder="1" applyAlignment="1">
      <alignment horizontal="center" vertical="top" wrapText="1"/>
    </xf>
    <xf numFmtId="0" fontId="8" fillId="0" borderId="10" xfId="2" applyFont="1" applyBorder="1" applyAlignment="1">
      <alignment horizontal="center" vertical="top" wrapText="1"/>
    </xf>
    <xf numFmtId="0" fontId="7" fillId="0" borderId="11" xfId="2" applyFont="1" applyBorder="1" applyAlignment="1">
      <alignment horizontal="center" vertical="top" wrapText="1"/>
    </xf>
    <xf numFmtId="0" fontId="8" fillId="0" borderId="12" xfId="2" applyFont="1" applyBorder="1" applyAlignment="1">
      <alignment horizontal="center" vertical="top" wrapText="1"/>
    </xf>
    <xf numFmtId="0" fontId="8" fillId="0" borderId="6" xfId="2" applyFont="1" applyBorder="1" applyAlignment="1">
      <alignment horizontal="left" vertical="top"/>
    </xf>
    <xf numFmtId="0" fontId="8" fillId="0" borderId="4" xfId="2" applyFont="1" applyBorder="1" applyAlignment="1">
      <alignment horizontal="left" vertical="top"/>
    </xf>
    <xf numFmtId="0" fontId="7" fillId="0" borderId="9" xfId="2" applyFont="1" applyBorder="1" applyAlignment="1">
      <alignment horizontal="left" vertical="top"/>
    </xf>
    <xf numFmtId="0" fontId="8" fillId="0" borderId="9" xfId="2" applyFont="1" applyBorder="1" applyAlignment="1">
      <alignment horizontal="left" vertical="top"/>
    </xf>
    <xf numFmtId="0" fontId="8" fillId="0" borderId="7" xfId="2" applyFont="1" applyBorder="1" applyAlignment="1">
      <alignment horizontal="left" vertical="top"/>
    </xf>
    <xf numFmtId="0" fontId="10" fillId="0" borderId="11" xfId="2" applyFont="1" applyBorder="1" applyAlignment="1">
      <alignment horizontal="center" vertical="top" wrapText="1"/>
    </xf>
    <xf numFmtId="0" fontId="11" fillId="0" borderId="12" xfId="2" applyFont="1" applyBorder="1" applyAlignment="1">
      <alignment horizontal="center" vertical="top" wrapText="1"/>
    </xf>
    <xf numFmtId="0" fontId="11" fillId="0" borderId="1" xfId="2" applyFont="1" applyBorder="1" applyAlignment="1">
      <alignment horizontal="center" vertical="top" wrapText="1"/>
    </xf>
    <xf numFmtId="0" fontId="11" fillId="0" borderId="10" xfId="2" applyFont="1" applyBorder="1" applyAlignment="1">
      <alignment horizontal="center" vertical="top" wrapText="1"/>
    </xf>
    <xf numFmtId="0" fontId="10" fillId="0" borderId="6" xfId="2" applyFont="1" applyBorder="1" applyAlignment="1">
      <alignment horizontal="left" vertical="top" wrapText="1"/>
    </xf>
    <xf numFmtId="0" fontId="10" fillId="0" borderId="7" xfId="2" applyFont="1" applyBorder="1" applyAlignment="1">
      <alignment horizontal="left" vertical="top" wrapText="1"/>
    </xf>
    <xf numFmtId="17" fontId="11" fillId="0" borderId="7" xfId="2" applyNumberFormat="1" applyFont="1" applyBorder="1" applyAlignment="1">
      <alignment horizontal="left" vertical="top" wrapText="1"/>
    </xf>
    <xf numFmtId="0" fontId="11" fillId="0" borderId="7" xfId="2" applyFont="1" applyBorder="1" applyAlignment="1">
      <alignment horizontal="left" vertical="top" wrapText="1"/>
    </xf>
    <xf numFmtId="0" fontId="11" fillId="0" borderId="8" xfId="2" applyFont="1" applyBorder="1" applyAlignment="1">
      <alignment horizontal="left" vertical="top" wrapText="1"/>
    </xf>
    <xf numFmtId="0" fontId="10" fillId="0" borderId="6" xfId="2" applyFont="1" applyBorder="1" applyAlignment="1">
      <alignment horizontal="center" vertical="top" wrapText="1"/>
    </xf>
    <xf numFmtId="0" fontId="11" fillId="0" borderId="7" xfId="2" applyFont="1" applyBorder="1" applyAlignment="1">
      <alignment horizontal="center" vertical="top" wrapText="1"/>
    </xf>
    <xf numFmtId="0" fontId="11" fillId="0" borderId="8" xfId="2" applyFont="1" applyBorder="1" applyAlignment="1">
      <alignment horizontal="center" vertical="top" wrapText="1"/>
    </xf>
    <xf numFmtId="0" fontId="12" fillId="0" borderId="6" xfId="2" applyFont="1" applyBorder="1" applyAlignment="1">
      <alignment horizontal="center" vertical="top" wrapText="1"/>
    </xf>
    <xf numFmtId="0" fontId="4" fillId="0" borderId="7" xfId="2" applyFont="1" applyBorder="1" applyAlignment="1">
      <alignment horizontal="center" vertical="top" wrapText="1"/>
    </xf>
    <xf numFmtId="0" fontId="4" fillId="0" borderId="8" xfId="2" applyFont="1" applyBorder="1" applyAlignment="1">
      <alignment horizontal="center" vertical="top" wrapText="1"/>
    </xf>
    <xf numFmtId="0" fontId="12" fillId="2" borderId="11" xfId="2" applyFont="1" applyFill="1" applyBorder="1" applyAlignment="1">
      <alignment horizontal="left" vertical="top"/>
    </xf>
    <xf numFmtId="0" fontId="4" fillId="2" borderId="12" xfId="2" applyFont="1" applyFill="1" applyBorder="1" applyAlignment="1">
      <alignment horizontal="center" vertical="top" wrapText="1"/>
    </xf>
    <xf numFmtId="0" fontId="4" fillId="2" borderId="14" xfId="2" applyFont="1" applyFill="1" applyBorder="1" applyAlignment="1">
      <alignment horizontal="center" vertical="top" wrapText="1"/>
    </xf>
    <xf numFmtId="164" fontId="4" fillId="2" borderId="2" xfId="2" applyNumberFormat="1" applyFont="1" applyFill="1" applyBorder="1" applyAlignment="1">
      <alignment horizontal="right" vertical="top" wrapText="1"/>
    </xf>
    <xf numFmtId="164" fontId="12" fillId="2" borderId="8" xfId="2" applyNumberFormat="1" applyFont="1" applyFill="1" applyBorder="1" applyAlignment="1">
      <alignment horizontal="right" vertical="top" wrapText="1"/>
    </xf>
    <xf numFmtId="0" fontId="12" fillId="3" borderId="11" xfId="2" applyFont="1" applyFill="1" applyBorder="1" applyAlignment="1">
      <alignment horizontal="left" vertical="top"/>
    </xf>
    <xf numFmtId="0" fontId="4" fillId="3" borderId="12" xfId="2" applyFont="1" applyFill="1" applyBorder="1" applyAlignment="1">
      <alignment horizontal="center" vertical="top" wrapText="1"/>
    </xf>
    <xf numFmtId="164" fontId="12" fillId="3" borderId="2" xfId="2" applyNumberFormat="1" applyFont="1" applyFill="1" applyBorder="1" applyAlignment="1">
      <alignment horizontal="right" vertical="top" wrapText="1"/>
    </xf>
    <xf numFmtId="0" fontId="7" fillId="0" borderId="0" xfId="2" applyFont="1"/>
    <xf numFmtId="0" fontId="13" fillId="0" borderId="0" xfId="2" applyFont="1"/>
    <xf numFmtId="0" fontId="11" fillId="0" borderId="0" xfId="3" applyFont="1"/>
    <xf numFmtId="0" fontId="12" fillId="2" borderId="11" xfId="2" applyFont="1" applyFill="1" applyBorder="1" applyAlignment="1">
      <alignment horizontal="left" vertical="top" wrapText="1"/>
    </xf>
    <xf numFmtId="0" fontId="12" fillId="2" borderId="12" xfId="2" applyFont="1" applyFill="1" applyBorder="1" applyAlignment="1">
      <alignment horizontal="left" vertical="top"/>
    </xf>
    <xf numFmtId="0" fontId="18" fillId="0" borderId="0" xfId="3" applyFont="1"/>
    <xf numFmtId="0" fontId="15" fillId="0" borderId="0" xfId="3" applyFont="1" applyAlignment="1">
      <alignment horizontal="justify" vertical="top" wrapText="1"/>
    </xf>
    <xf numFmtId="0" fontId="15" fillId="0" borderId="0" xfId="3" applyFont="1"/>
    <xf numFmtId="4" fontId="15" fillId="0" borderId="0" xfId="3" applyNumberFormat="1" applyFont="1"/>
    <xf numFmtId="0" fontId="4" fillId="0" borderId="0" xfId="3" applyFont="1"/>
    <xf numFmtId="0" fontId="15" fillId="0" borderId="0" xfId="3" applyFont="1" applyAlignment="1">
      <alignment horizontal="center"/>
    </xf>
    <xf numFmtId="0" fontId="17" fillId="0" borderId="0" xfId="3" applyFont="1"/>
    <xf numFmtId="4" fontId="4" fillId="0" borderId="8" xfId="2" applyNumberFormat="1" applyFont="1" applyBorder="1" applyAlignment="1">
      <alignment horizontal="right" vertical="top" wrapText="1"/>
    </xf>
    <xf numFmtId="0" fontId="4" fillId="0" borderId="7" xfId="2" applyFont="1" applyBorder="1" applyAlignment="1">
      <alignment horizontal="left" vertical="top" wrapText="1"/>
    </xf>
    <xf numFmtId="0" fontId="21" fillId="0" borderId="0" xfId="3" applyFont="1"/>
    <xf numFmtId="0" fontId="23" fillId="2" borderId="11" xfId="3" applyFont="1" applyFill="1" applyBorder="1" applyAlignment="1">
      <alignment horizontal="justify" vertical="justify"/>
    </xf>
    <xf numFmtId="0" fontId="24" fillId="2" borderId="12" xfId="3" applyFont="1" applyFill="1" applyBorder="1" applyAlignment="1">
      <alignment horizontal="justify" vertical="top"/>
    </xf>
    <xf numFmtId="0" fontId="25" fillId="2" borderId="12" xfId="3" applyFont="1" applyFill="1" applyBorder="1"/>
    <xf numFmtId="4" fontId="25" fillId="2" borderId="12" xfId="3" applyNumberFormat="1" applyFont="1" applyFill="1" applyBorder="1"/>
    <xf numFmtId="4" fontId="25" fillId="2" borderId="14" xfId="3" applyNumberFormat="1" applyFont="1" applyFill="1" applyBorder="1"/>
    <xf numFmtId="0" fontId="26" fillId="0" borderId="0" xfId="3" applyFont="1"/>
    <xf numFmtId="0" fontId="27" fillId="0" borderId="6" xfId="3" applyFont="1" applyBorder="1" applyAlignment="1">
      <alignment horizontal="center"/>
    </xf>
    <xf numFmtId="0" fontId="27" fillId="0" borderId="7" xfId="3" applyFont="1" applyBorder="1" applyAlignment="1">
      <alignment horizontal="justify" vertical="top" wrapText="1"/>
    </xf>
    <xf numFmtId="0" fontId="27" fillId="0" borderId="7" xfId="3" applyFont="1" applyBorder="1"/>
    <xf numFmtId="4" fontId="27" fillId="0" borderId="7" xfId="3" applyNumberFormat="1" applyFont="1" applyBorder="1"/>
    <xf numFmtId="4" fontId="27" fillId="0" borderId="8" xfId="3" applyNumberFormat="1" applyFont="1" applyBorder="1"/>
    <xf numFmtId="0" fontId="28" fillId="0" borderId="0" xfId="3" applyFont="1"/>
    <xf numFmtId="0" fontId="27" fillId="0" borderId="4" xfId="3" applyFont="1" applyBorder="1" applyAlignment="1">
      <alignment horizontal="center"/>
    </xf>
    <xf numFmtId="0" fontId="27" fillId="0" borderId="0" xfId="3" applyFont="1" applyAlignment="1">
      <alignment horizontal="justify" vertical="top" wrapText="1"/>
    </xf>
    <xf numFmtId="0" fontId="27" fillId="0" borderId="0" xfId="3" applyFont="1"/>
    <xf numFmtId="4" fontId="27" fillId="0" borderId="0" xfId="3" applyNumberFormat="1" applyFont="1"/>
    <xf numFmtId="4" fontId="27" fillId="0" borderId="5" xfId="3" applyNumberFormat="1" applyFont="1" applyBorder="1"/>
    <xf numFmtId="0" fontId="29" fillId="0" borderId="11" xfId="3" applyFont="1" applyBorder="1" applyAlignment="1">
      <alignment horizontal="center" vertical="top"/>
    </xf>
    <xf numFmtId="0" fontId="29" fillId="0" borderId="12" xfId="3" applyFont="1" applyBorder="1" applyAlignment="1">
      <alignment horizontal="justify" vertical="top" wrapText="1"/>
    </xf>
    <xf numFmtId="0" fontId="29" fillId="0" borderId="12" xfId="3" applyFont="1" applyBorder="1" applyAlignment="1">
      <alignment horizontal="center" wrapText="1"/>
    </xf>
    <xf numFmtId="4" fontId="29" fillId="0" borderId="12" xfId="3" applyNumberFormat="1" applyFont="1" applyBorder="1" applyAlignment="1">
      <alignment horizontal="right" wrapText="1"/>
    </xf>
    <xf numFmtId="4" fontId="29" fillId="0" borderId="14" xfId="3" applyNumberFormat="1" applyFont="1" applyBorder="1" applyAlignment="1">
      <alignment horizontal="right" wrapText="1"/>
    </xf>
    <xf numFmtId="16" fontId="30" fillId="2" borderId="11" xfId="3" quotePrefix="1" applyNumberFormat="1" applyFont="1" applyFill="1" applyBorder="1" applyAlignment="1">
      <alignment horizontal="center" vertical="top"/>
    </xf>
    <xf numFmtId="0" fontId="31" fillId="2" borderId="12" xfId="3" applyFont="1" applyFill="1" applyBorder="1" applyAlignment="1">
      <alignment horizontal="justify" vertical="top" wrapText="1"/>
    </xf>
    <xf numFmtId="0" fontId="30" fillId="2" borderId="12" xfId="3" applyFont="1" applyFill="1" applyBorder="1" applyAlignment="1">
      <alignment horizontal="center" wrapText="1"/>
    </xf>
    <xf numFmtId="4" fontId="30" fillId="2" borderId="12" xfId="3" applyNumberFormat="1" applyFont="1" applyFill="1" applyBorder="1" applyAlignment="1">
      <alignment wrapText="1"/>
    </xf>
    <xf numFmtId="4" fontId="30" fillId="2" borderId="14" xfId="3" applyNumberFormat="1" applyFont="1" applyFill="1" applyBorder="1" applyAlignment="1">
      <alignment wrapText="1"/>
    </xf>
    <xf numFmtId="0" fontId="30" fillId="0" borderId="0" xfId="3" applyFont="1"/>
    <xf numFmtId="0" fontId="30" fillId="0" borderId="15" xfId="3" quotePrefix="1" applyFont="1" applyBorder="1" applyAlignment="1">
      <alignment horizontal="center" vertical="top"/>
    </xf>
    <xf numFmtId="0" fontId="30" fillId="0" borderId="2" xfId="3" applyFont="1" applyBorder="1" applyAlignment="1">
      <alignment horizontal="justify" vertical="top" wrapText="1"/>
    </xf>
    <xf numFmtId="0" fontId="30" fillId="0" borderId="2" xfId="3" applyFont="1" applyBorder="1" applyAlignment="1">
      <alignment horizontal="center" wrapText="1"/>
    </xf>
    <xf numFmtId="4" fontId="30" fillId="0" borderId="2" xfId="3" applyNumberFormat="1" applyFont="1" applyBorder="1" applyAlignment="1">
      <alignment horizontal="right"/>
    </xf>
    <xf numFmtId="4" fontId="30" fillId="0" borderId="2" xfId="3" applyNumberFormat="1" applyFont="1" applyBorder="1" applyAlignment="1">
      <alignment horizontal="right" wrapText="1"/>
    </xf>
    <xf numFmtId="4" fontId="31" fillId="4" borderId="11" xfId="3" applyNumberFormat="1" applyFont="1" applyFill="1" applyBorder="1" applyAlignment="1">
      <alignment horizontal="left" vertical="top" wrapText="1"/>
    </xf>
    <xf numFmtId="4" fontId="31" fillId="4" borderId="12" xfId="3" applyNumberFormat="1" applyFont="1" applyFill="1" applyBorder="1" applyAlignment="1">
      <alignment horizontal="left" vertical="top" wrapText="1"/>
    </xf>
    <xf numFmtId="4" fontId="30" fillId="4" borderId="12" xfId="3" applyNumberFormat="1" applyFont="1" applyFill="1" applyBorder="1" applyAlignment="1">
      <alignment horizontal="left" vertical="top"/>
    </xf>
    <xf numFmtId="4" fontId="31" fillId="4" borderId="14" xfId="3" applyNumberFormat="1" applyFont="1" applyFill="1" applyBorder="1" applyAlignment="1">
      <alignment horizontal="right" vertical="top" wrapText="1"/>
    </xf>
    <xf numFmtId="0" fontId="27" fillId="0" borderId="0" xfId="3" applyFont="1" applyAlignment="1">
      <alignment horizontal="center"/>
    </xf>
    <xf numFmtId="0" fontId="25" fillId="0" borderId="0" xfId="3" applyFont="1"/>
    <xf numFmtId="0" fontId="33" fillId="0" borderId="0" xfId="3" applyFont="1"/>
    <xf numFmtId="0" fontId="34" fillId="0" borderId="0" xfId="3" applyFont="1"/>
    <xf numFmtId="0" fontId="32" fillId="0" borderId="0" xfId="3" applyFont="1"/>
    <xf numFmtId="0" fontId="35" fillId="0" borderId="0" xfId="3" applyFont="1"/>
    <xf numFmtId="4" fontId="36" fillId="0" borderId="0" xfId="3" applyNumberFormat="1" applyFont="1"/>
    <xf numFmtId="0" fontId="36" fillId="0" borderId="0" xfId="3" applyFont="1"/>
    <xf numFmtId="0" fontId="37" fillId="2" borderId="11" xfId="3" applyFont="1" applyFill="1" applyBorder="1" applyAlignment="1">
      <alignment horizontal="justify" vertical="justify"/>
    </xf>
    <xf numFmtId="0" fontId="9" fillId="2" borderId="12" xfId="3" applyFont="1" applyFill="1" applyBorder="1" applyAlignment="1">
      <alignment horizontal="justify" vertical="top"/>
    </xf>
    <xf numFmtId="0" fontId="17" fillId="2" borderId="12" xfId="3" applyFont="1" applyFill="1" applyBorder="1"/>
    <xf numFmtId="4" fontId="17" fillId="2" borderId="12" xfId="3" applyNumberFormat="1" applyFont="1" applyFill="1" applyBorder="1"/>
    <xf numFmtId="4" fontId="17" fillId="2" borderId="14" xfId="3" applyNumberFormat="1" applyFont="1" applyFill="1" applyBorder="1"/>
    <xf numFmtId="0" fontId="38" fillId="0" borderId="11" xfId="3" applyFont="1" applyBorder="1" applyAlignment="1">
      <alignment horizontal="center" vertical="top"/>
    </xf>
    <xf numFmtId="0" fontId="38" fillId="0" borderId="12" xfId="3" applyFont="1" applyBorder="1" applyAlignment="1">
      <alignment horizontal="justify" vertical="top" wrapText="1"/>
    </xf>
    <xf numFmtId="0" fontId="38" fillId="0" borderId="12" xfId="3" applyFont="1" applyBorder="1" applyAlignment="1">
      <alignment horizontal="center" wrapText="1"/>
    </xf>
    <xf numFmtId="4" fontId="38" fillId="0" borderId="12" xfId="3" applyNumberFormat="1" applyFont="1" applyBorder="1" applyAlignment="1">
      <alignment horizontal="right" wrapText="1"/>
    </xf>
    <xf numFmtId="4" fontId="38" fillId="0" borderId="14" xfId="3" applyNumberFormat="1" applyFont="1" applyBorder="1" applyAlignment="1">
      <alignment horizontal="right" wrapText="1"/>
    </xf>
    <xf numFmtId="16" fontId="4" fillId="2" borderId="11" xfId="3" quotePrefix="1" applyNumberFormat="1" applyFont="1" applyFill="1" applyBorder="1" applyAlignment="1">
      <alignment horizontal="center" vertical="top"/>
    </xf>
    <xf numFmtId="0" fontId="12" fillId="2" borderId="12" xfId="3" applyFont="1" applyFill="1" applyBorder="1" applyAlignment="1">
      <alignment horizontal="justify" vertical="top" wrapText="1"/>
    </xf>
    <xf numFmtId="0" fontId="4" fillId="2" borderId="12" xfId="3" applyFont="1" applyFill="1" applyBorder="1" applyAlignment="1">
      <alignment horizontal="center" wrapText="1"/>
    </xf>
    <xf numFmtId="4" fontId="4" fillId="2" borderId="12" xfId="3" applyNumberFormat="1" applyFont="1" applyFill="1" applyBorder="1" applyAlignment="1">
      <alignment wrapText="1"/>
    </xf>
    <xf numFmtId="4" fontId="4" fillId="2" borderId="14" xfId="3" applyNumberFormat="1" applyFont="1" applyFill="1" applyBorder="1" applyAlignment="1">
      <alignment wrapText="1"/>
    </xf>
    <xf numFmtId="4" fontId="4" fillId="0" borderId="0" xfId="3" applyNumberFormat="1" applyFont="1"/>
    <xf numFmtId="4" fontId="12" fillId="4" borderId="11" xfId="3" applyNumberFormat="1" applyFont="1" applyFill="1" applyBorder="1" applyAlignment="1">
      <alignment horizontal="left" vertical="top" wrapText="1"/>
    </xf>
    <xf numFmtId="4" fontId="12" fillId="4" borderId="12" xfId="3" applyNumberFormat="1" applyFont="1" applyFill="1" applyBorder="1" applyAlignment="1">
      <alignment horizontal="left" vertical="top" wrapText="1"/>
    </xf>
    <xf numFmtId="4" fontId="4" fillId="4" borderId="12" xfId="3" applyNumberFormat="1" applyFont="1" applyFill="1" applyBorder="1" applyAlignment="1">
      <alignment horizontal="left" vertical="top"/>
    </xf>
    <xf numFmtId="4" fontId="12" fillId="4" borderId="14" xfId="3" applyNumberFormat="1" applyFont="1" applyFill="1" applyBorder="1" applyAlignment="1">
      <alignment horizontal="right" vertical="top" wrapText="1"/>
    </xf>
    <xf numFmtId="0" fontId="40" fillId="2" borderId="11" xfId="3" applyFont="1" applyFill="1" applyBorder="1" applyAlignment="1">
      <alignment horizontal="justify" vertical="justify"/>
    </xf>
    <xf numFmtId="0" fontId="41" fillId="2" borderId="12" xfId="3" applyFont="1" applyFill="1" applyBorder="1" applyAlignment="1">
      <alignment horizontal="justify" vertical="top"/>
    </xf>
    <xf numFmtId="0" fontId="35" fillId="2" borderId="12" xfId="3" applyFont="1" applyFill="1" applyBorder="1"/>
    <xf numFmtId="4" fontId="35" fillId="2" borderId="12" xfId="3" applyNumberFormat="1" applyFont="1" applyFill="1" applyBorder="1"/>
    <xf numFmtId="4" fontId="35" fillId="2" borderId="14" xfId="3" applyNumberFormat="1" applyFont="1" applyFill="1" applyBorder="1"/>
    <xf numFmtId="0" fontId="36" fillId="0" borderId="0" xfId="3" applyFont="1" applyAlignment="1">
      <alignment horizontal="justify" vertical="top" wrapText="1"/>
    </xf>
    <xf numFmtId="0" fontId="42" fillId="0" borderId="11" xfId="3" applyFont="1" applyBorder="1" applyAlignment="1">
      <alignment horizontal="center" vertical="top"/>
    </xf>
    <xf numFmtId="0" fontId="42" fillId="0" borderId="12" xfId="3" applyFont="1" applyBorder="1" applyAlignment="1">
      <alignment horizontal="justify" vertical="top" wrapText="1"/>
    </xf>
    <xf numFmtId="0" fontId="42" fillId="0" borderId="12" xfId="3" applyFont="1" applyBorder="1" applyAlignment="1">
      <alignment horizontal="center" wrapText="1"/>
    </xf>
    <xf numFmtId="4" fontId="42" fillId="0" borderId="12" xfId="3" applyNumberFormat="1" applyFont="1" applyBorder="1" applyAlignment="1">
      <alignment horizontal="right" wrapText="1"/>
    </xf>
    <xf numFmtId="4" fontId="42" fillId="0" borderId="14" xfId="3" applyNumberFormat="1" applyFont="1" applyBorder="1" applyAlignment="1">
      <alignment horizontal="right" wrapText="1"/>
    </xf>
    <xf numFmtId="16" fontId="32" fillId="2" borderId="11" xfId="3" quotePrefix="1" applyNumberFormat="1" applyFont="1" applyFill="1" applyBorder="1" applyAlignment="1">
      <alignment horizontal="center" vertical="top"/>
    </xf>
    <xf numFmtId="0" fontId="43" fillId="2" borderId="12" xfId="3" applyFont="1" applyFill="1" applyBorder="1" applyAlignment="1">
      <alignment horizontal="justify" vertical="top" wrapText="1"/>
    </xf>
    <xf numFmtId="0" fontId="32" fillId="2" borderId="12" xfId="3" applyFont="1" applyFill="1" applyBorder="1" applyAlignment="1">
      <alignment horizontal="center" wrapText="1"/>
    </xf>
    <xf numFmtId="4" fontId="32" fillId="2" borderId="12" xfId="3" applyNumberFormat="1" applyFont="1" applyFill="1" applyBorder="1" applyAlignment="1">
      <alignment wrapText="1"/>
    </xf>
    <xf numFmtId="4" fontId="32" fillId="2" borderId="14" xfId="3" applyNumberFormat="1" applyFont="1" applyFill="1" applyBorder="1" applyAlignment="1">
      <alignment wrapText="1"/>
    </xf>
    <xf numFmtId="4" fontId="43" fillId="4" borderId="11" xfId="3" applyNumberFormat="1" applyFont="1" applyFill="1" applyBorder="1" applyAlignment="1">
      <alignment horizontal="left" vertical="top" wrapText="1"/>
    </xf>
    <xf numFmtId="4" fontId="43" fillId="4" borderId="12" xfId="3" applyNumberFormat="1" applyFont="1" applyFill="1" applyBorder="1" applyAlignment="1">
      <alignment horizontal="left" vertical="top" wrapText="1"/>
    </xf>
    <xf numFmtId="4" fontId="32" fillId="4" borderId="12" xfId="3" applyNumberFormat="1" applyFont="1" applyFill="1" applyBorder="1" applyAlignment="1">
      <alignment horizontal="left" vertical="top"/>
    </xf>
    <xf numFmtId="4" fontId="43" fillId="4" borderId="14" xfId="3" applyNumberFormat="1" applyFont="1" applyFill="1" applyBorder="1" applyAlignment="1">
      <alignment horizontal="right" vertical="top" wrapText="1"/>
    </xf>
    <xf numFmtId="0" fontId="36" fillId="0" borderId="0" xfId="3" applyFont="1" applyAlignment="1">
      <alignment horizontal="center"/>
    </xf>
    <xf numFmtId="4" fontId="28" fillId="0" borderId="0" xfId="3" applyNumberFormat="1" applyFont="1"/>
    <xf numFmtId="164" fontId="13" fillId="0" borderId="0" xfId="2" applyNumberFormat="1" applyFont="1"/>
    <xf numFmtId="0" fontId="21" fillId="5" borderId="0" xfId="3" applyFont="1" applyFill="1"/>
    <xf numFmtId="4" fontId="32" fillId="0" borderId="0" xfId="3" applyNumberFormat="1" applyFont="1" applyAlignment="1">
      <alignment horizontal="right"/>
    </xf>
    <xf numFmtId="0" fontId="4" fillId="0" borderId="2" xfId="3" applyFont="1" applyBorder="1" applyAlignment="1">
      <alignment horizontal="justify" vertical="top" wrapText="1"/>
    </xf>
    <xf numFmtId="0" fontId="4" fillId="0" borderId="2" xfId="3" applyFont="1" applyBorder="1" applyAlignment="1">
      <alignment horizontal="center" wrapText="1"/>
    </xf>
    <xf numFmtId="4" fontId="4" fillId="0" borderId="2" xfId="3" applyNumberFormat="1" applyFont="1" applyBorder="1" applyAlignment="1">
      <alignment horizontal="right"/>
    </xf>
    <xf numFmtId="4" fontId="4" fillId="0" borderId="2" xfId="3" applyNumberFormat="1" applyFont="1" applyBorder="1" applyAlignment="1">
      <alignment horizontal="right" wrapText="1"/>
    </xf>
    <xf numFmtId="0" fontId="32" fillId="0" borderId="2" xfId="3" applyFont="1" applyBorder="1" applyAlignment="1">
      <alignment horizontal="justify" vertical="top" wrapText="1"/>
    </xf>
    <xf numFmtId="0" fontId="44" fillId="0" borderId="0" xfId="0" applyFont="1"/>
    <xf numFmtId="0" fontId="30" fillId="0" borderId="2" xfId="3" applyFont="1" applyBorder="1" applyAlignment="1">
      <alignment horizontal="justify" vertical="top"/>
    </xf>
    <xf numFmtId="0" fontId="32" fillId="0" borderId="15" xfId="3" quotePrefix="1" applyFont="1" applyBorder="1" applyAlignment="1">
      <alignment horizontal="center" vertical="top"/>
    </xf>
    <xf numFmtId="0" fontId="32" fillId="0" borderId="12" xfId="3" applyFont="1" applyBorder="1" applyAlignment="1">
      <alignment horizontal="justify" vertical="top" wrapText="1"/>
    </xf>
    <xf numFmtId="0" fontId="32" fillId="0" borderId="2" xfId="3" applyFont="1" applyBorder="1" applyAlignment="1">
      <alignment horizontal="center" wrapText="1"/>
    </xf>
    <xf numFmtId="4" fontId="32" fillId="0" borderId="2" xfId="3" applyNumberFormat="1" applyFont="1" applyBorder="1" applyAlignment="1">
      <alignment horizontal="right"/>
    </xf>
    <xf numFmtId="4" fontId="32" fillId="0" borderId="2" xfId="3" applyNumberFormat="1" applyFont="1" applyBorder="1" applyAlignment="1">
      <alignment horizontal="right" wrapText="1"/>
    </xf>
    <xf numFmtId="0" fontId="30" fillId="0" borderId="2" xfId="3" applyFont="1" applyBorder="1" applyAlignment="1">
      <alignment horizontal="left" vertical="top" wrapText="1"/>
    </xf>
    <xf numFmtId="4" fontId="30" fillId="0" borderId="2" xfId="3" applyNumberFormat="1" applyFont="1" applyBorder="1" applyAlignment="1">
      <alignment horizontal="right" vertical="top"/>
    </xf>
    <xf numFmtId="0" fontId="4" fillId="0" borderId="15" xfId="3" quotePrefix="1" applyFont="1" applyBorder="1" applyAlignment="1">
      <alignment horizontal="center" vertical="top"/>
    </xf>
    <xf numFmtId="0" fontId="39" fillId="0" borderId="2" xfId="3" applyFont="1" applyBorder="1" applyAlignment="1">
      <alignment horizontal="center" wrapText="1"/>
    </xf>
    <xf numFmtId="0" fontId="4" fillId="0" borderId="12" xfId="3" applyFont="1" applyBorder="1" applyAlignment="1">
      <alignment horizontal="justify" vertical="top" wrapText="1"/>
    </xf>
    <xf numFmtId="4" fontId="11" fillId="0" borderId="0" xfId="3" applyNumberFormat="1" applyFont="1"/>
    <xf numFmtId="0" fontId="45" fillId="0" borderId="2" xfId="3" applyFont="1" applyBorder="1" applyAlignment="1">
      <alignment horizontal="justify" vertical="top" wrapText="1"/>
    </xf>
    <xf numFmtId="0" fontId="45" fillId="0" borderId="2" xfId="3" applyFont="1" applyBorder="1" applyAlignment="1">
      <alignment horizontal="center" wrapText="1"/>
    </xf>
    <xf numFmtId="4" fontId="45" fillId="0" borderId="2" xfId="3" applyNumberFormat="1" applyFont="1" applyBorder="1" applyAlignment="1">
      <alignment horizontal="right"/>
    </xf>
    <xf numFmtId="4" fontId="45" fillId="0" borderId="2" xfId="3" applyNumberFormat="1" applyFont="1" applyBorder="1" applyAlignment="1">
      <alignment horizontal="right" wrapText="1"/>
    </xf>
    <xf numFmtId="0" fontId="1" fillId="0" borderId="2" xfId="0" applyFont="1" applyBorder="1" applyAlignment="1">
      <alignment wrapText="1"/>
    </xf>
    <xf numFmtId="0" fontId="1" fillId="0" borderId="2" xfId="0" applyFont="1" applyBorder="1" applyAlignment="1">
      <alignment horizontal="center" vertical="center" wrapText="1"/>
    </xf>
    <xf numFmtId="0" fontId="11" fillId="0" borderId="0" xfId="3" applyFont="1" applyAlignment="1">
      <alignment horizontal="right"/>
    </xf>
    <xf numFmtId="0" fontId="1" fillId="0" borderId="2" xfId="0" applyFont="1" applyBorder="1" applyAlignment="1">
      <alignment horizontal="left" vertical="top" wrapText="1"/>
    </xf>
    <xf numFmtId="0" fontId="19" fillId="0" borderId="0" xfId="3" applyFont="1"/>
    <xf numFmtId="0" fontId="22" fillId="0" borderId="0" xfId="3" applyFont="1"/>
    <xf numFmtId="0" fontId="20" fillId="0" borderId="0" xfId="3" applyFont="1"/>
    <xf numFmtId="0" fontId="46" fillId="0" borderId="15" xfId="6" quotePrefix="1" applyFont="1" applyBorder="1" applyAlignment="1">
      <alignment horizontal="center" vertical="top"/>
    </xf>
    <xf numFmtId="0" fontId="46" fillId="0" borderId="2" xfId="6" applyFont="1" applyBorder="1" applyAlignment="1">
      <alignment horizontal="center" wrapText="1"/>
    </xf>
    <xf numFmtId="4" fontId="46" fillId="0" borderId="2" xfId="6" applyNumberFormat="1" applyFont="1" applyBorder="1" applyAlignment="1">
      <alignment horizontal="right"/>
    </xf>
    <xf numFmtId="4" fontId="46" fillId="0" borderId="2" xfId="6" applyNumberFormat="1" applyFont="1" applyBorder="1" applyAlignment="1">
      <alignment horizontal="right" wrapText="1"/>
    </xf>
    <xf numFmtId="0" fontId="36" fillId="0" borderId="7" xfId="6" applyFont="1" applyBorder="1" applyAlignment="1">
      <alignment horizontal="justify" vertical="top" wrapText="1"/>
    </xf>
    <xf numFmtId="0" fontId="30" fillId="0" borderId="16" xfId="3" quotePrefix="1" applyFont="1" applyBorder="1" applyAlignment="1">
      <alignment horizontal="center" vertical="top"/>
    </xf>
    <xf numFmtId="0" fontId="27" fillId="0" borderId="17" xfId="3" applyFont="1" applyBorder="1" applyAlignment="1">
      <alignment horizontal="justify" vertical="top" wrapText="1"/>
    </xf>
    <xf numFmtId="0" fontId="30" fillId="0" borderId="17" xfId="3" applyFont="1" applyBorder="1" applyAlignment="1">
      <alignment horizontal="center" wrapText="1"/>
    </xf>
    <xf numFmtId="4" fontId="30" fillId="0" borderId="17" xfId="3" applyNumberFormat="1" applyFont="1" applyBorder="1" applyAlignment="1">
      <alignment horizontal="right"/>
    </xf>
    <xf numFmtId="4" fontId="30" fillId="0" borderId="17" xfId="3" applyNumberFormat="1" applyFont="1" applyBorder="1" applyAlignment="1">
      <alignment horizontal="right" wrapText="1"/>
    </xf>
    <xf numFmtId="0" fontId="30" fillId="0" borderId="15" xfId="3" applyFont="1" applyBorder="1" applyAlignment="1">
      <alignment horizontal="justify" vertical="top" wrapText="1"/>
    </xf>
    <xf numFmtId="0" fontId="30" fillId="0" borderId="15" xfId="3" applyFont="1" applyBorder="1" applyAlignment="1">
      <alignment horizontal="center" wrapText="1"/>
    </xf>
    <xf numFmtId="4" fontId="30" fillId="0" borderId="15" xfId="3" applyNumberFormat="1" applyFont="1" applyBorder="1" applyAlignment="1">
      <alignment horizontal="right"/>
    </xf>
    <xf numFmtId="4" fontId="30" fillId="0" borderId="15" xfId="3" applyNumberFormat="1" applyFont="1" applyBorder="1" applyAlignment="1">
      <alignment horizontal="right" wrapText="1"/>
    </xf>
    <xf numFmtId="0" fontId="29" fillId="0" borderId="9" xfId="3" applyFont="1" applyBorder="1" applyAlignment="1">
      <alignment horizontal="center" vertical="top"/>
    </xf>
    <xf numFmtId="0" fontId="29" fillId="0" borderId="1" xfId="3" applyFont="1" applyBorder="1" applyAlignment="1">
      <alignment horizontal="justify" vertical="top" wrapText="1"/>
    </xf>
    <xf numFmtId="0" fontId="29" fillId="0" borderId="1" xfId="3" applyFont="1" applyBorder="1" applyAlignment="1">
      <alignment horizontal="center" wrapText="1"/>
    </xf>
    <xf numFmtId="4" fontId="29" fillId="0" borderId="1" xfId="3" applyNumberFormat="1" applyFont="1" applyBorder="1" applyAlignment="1">
      <alignment horizontal="right" wrapText="1"/>
    </xf>
    <xf numFmtId="4" fontId="29" fillId="0" borderId="10" xfId="3" applyNumberFormat="1" applyFont="1" applyBorder="1" applyAlignment="1">
      <alignment horizontal="right" wrapText="1"/>
    </xf>
    <xf numFmtId="0" fontId="27" fillId="0" borderId="1" xfId="3" applyFont="1" applyBorder="1" applyAlignment="1">
      <alignment horizontal="justify" vertical="top" wrapText="1"/>
    </xf>
    <xf numFmtId="166" fontId="0" fillId="0" borderId="0" xfId="0" applyNumberFormat="1" applyAlignment="1">
      <alignment horizontal="left" wrapText="1"/>
    </xf>
    <xf numFmtId="0" fontId="4" fillId="0" borderId="12" xfId="2" applyFont="1" applyBorder="1" applyAlignment="1">
      <alignment horizontal="left" vertical="top"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12" fillId="0" borderId="2" xfId="2" applyFont="1" applyBorder="1" applyAlignment="1">
      <alignment horizontal="left" vertical="top" wrapText="1"/>
    </xf>
    <xf numFmtId="17" fontId="4" fillId="0" borderId="2" xfId="2" quotePrefix="1" applyNumberFormat="1" applyFont="1" applyBorder="1" applyAlignment="1">
      <alignment horizontal="left" vertical="top" wrapText="1"/>
    </xf>
    <xf numFmtId="0" fontId="4" fillId="0" borderId="2" xfId="2" applyFont="1" applyBorder="1" applyAlignment="1">
      <alignment horizontal="left" vertical="top" wrapText="1"/>
    </xf>
    <xf numFmtId="0" fontId="12" fillId="3" borderId="13" xfId="2" applyFont="1" applyFill="1" applyBorder="1" applyAlignment="1">
      <alignment horizontal="center" vertical="top" wrapText="1"/>
    </xf>
    <xf numFmtId="0" fontId="12" fillId="3" borderId="13" xfId="2" applyFont="1" applyFill="1" applyBorder="1" applyAlignment="1">
      <alignment horizontal="center"/>
    </xf>
    <xf numFmtId="0" fontId="9" fillId="0" borderId="6" xfId="2" applyFont="1" applyBorder="1" applyAlignment="1">
      <alignment horizontal="left" vertical="top" wrapText="1"/>
    </xf>
    <xf numFmtId="0" fontId="9" fillId="0" borderId="7" xfId="2" applyFont="1" applyBorder="1" applyAlignment="1">
      <alignment horizontal="left" vertical="top" wrapText="1"/>
    </xf>
    <xf numFmtId="0" fontId="9" fillId="0" borderId="8" xfId="2" applyFont="1" applyBorder="1" applyAlignment="1">
      <alignment horizontal="left" vertical="top" wrapText="1"/>
    </xf>
    <xf numFmtId="0" fontId="9" fillId="0" borderId="9" xfId="2" applyFont="1" applyBorder="1" applyAlignment="1">
      <alignment horizontal="left" vertical="top" wrapText="1"/>
    </xf>
    <xf numFmtId="0" fontId="9" fillId="0" borderId="1" xfId="2" applyFont="1" applyBorder="1" applyAlignment="1">
      <alignment horizontal="left" vertical="top" wrapText="1"/>
    </xf>
    <xf numFmtId="0" fontId="9" fillId="0" borderId="10" xfId="2" applyFont="1" applyBorder="1" applyAlignment="1">
      <alignment horizontal="left" vertical="top" wrapText="1"/>
    </xf>
  </cellXfs>
  <cellStyles count="7">
    <cellStyle name="Navadno" xfId="0" builtinId="0"/>
    <cellStyle name="Navadno 2" xfId="2"/>
    <cellStyle name="Navadno 2 2" xfId="3"/>
    <cellStyle name="Navadno 2 2 2" xfId="6"/>
    <cellStyle name="Navadno 3" xfId="4"/>
    <cellStyle name="Normal 2" xfId="1"/>
    <cellStyle name="Valuta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CDCDC"/>
      <rgbColor rgb="00808080"/>
      <rgbColor rgb="00696969"/>
      <rgbColor rgb="00FFFFFF"/>
      <rgbColor rgb="00FFFF00"/>
      <rgbColor rgb="00FF00FF"/>
      <rgbColor rgb="0000FFFF"/>
      <rgbColor rgb="00800000"/>
      <rgbColor rgb="00008000"/>
      <rgbColor rgb="00000080"/>
      <rgbColor rgb="00808000"/>
      <rgbColor rgb="00800080"/>
      <rgbColor rgb="00008080"/>
      <rgbColor rgb="00C0C0C0"/>
      <rgbColor rgb="00FF000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abSelected="1" view="pageBreakPreview" zoomScaleNormal="100" zoomScaleSheetLayoutView="100" workbookViewId="0">
      <selection activeCell="J7" sqref="J7"/>
    </sheetView>
  </sheetViews>
  <sheetFormatPr defaultColWidth="8.7109375" defaultRowHeight="15.75"/>
  <cols>
    <col min="1" max="1" width="12.140625" style="41" customWidth="1"/>
    <col min="2" max="2" width="20.42578125" style="42" customWidth="1"/>
    <col min="3" max="5" width="8.7109375" style="42"/>
    <col min="6" max="6" width="38.42578125" style="42" customWidth="1"/>
    <col min="7" max="16384" width="8.7109375" style="1"/>
  </cols>
  <sheetData>
    <row r="1" spans="1:6" ht="14.45" customHeight="1">
      <c r="A1" s="197" t="s">
        <v>386</v>
      </c>
      <c r="B1" s="197"/>
      <c r="C1" s="197"/>
      <c r="D1" s="197"/>
      <c r="E1" s="197"/>
      <c r="F1" s="197"/>
    </row>
    <row r="2" spans="1:6" ht="14.45" customHeight="1">
      <c r="A2" s="197"/>
      <c r="B2" s="197"/>
      <c r="C2" s="197"/>
      <c r="D2" s="197"/>
      <c r="E2" s="197"/>
      <c r="F2" s="197"/>
    </row>
    <row r="3" spans="1:6" ht="15" customHeight="1" thickBot="1">
      <c r="A3" s="198"/>
      <c r="B3" s="198"/>
      <c r="C3" s="198"/>
      <c r="D3" s="198"/>
      <c r="E3" s="198"/>
      <c r="F3" s="198"/>
    </row>
    <row r="4" spans="1:6">
      <c r="A4" s="2"/>
      <c r="B4" s="3"/>
      <c r="C4" s="3"/>
      <c r="D4" s="3"/>
      <c r="E4" s="3"/>
      <c r="F4" s="4"/>
    </row>
    <row r="5" spans="1:6" ht="18.75" customHeight="1">
      <c r="A5" s="5" t="s">
        <v>14</v>
      </c>
      <c r="B5" s="6"/>
      <c r="C5" s="204" t="s">
        <v>194</v>
      </c>
      <c r="D5" s="205"/>
      <c r="E5" s="205"/>
      <c r="F5" s="206"/>
    </row>
    <row r="6" spans="1:6" ht="18.75" customHeight="1">
      <c r="A6" s="8"/>
      <c r="B6" s="3"/>
      <c r="C6" s="207"/>
      <c r="D6" s="208"/>
      <c r="E6" s="208"/>
      <c r="F6" s="209"/>
    </row>
    <row r="7" spans="1:6">
      <c r="A7" s="11"/>
      <c r="B7" s="12"/>
      <c r="C7" s="6"/>
      <c r="D7" s="6"/>
      <c r="E7" s="6"/>
      <c r="F7" s="7"/>
    </row>
    <row r="8" spans="1:6">
      <c r="A8" s="5" t="s">
        <v>41</v>
      </c>
      <c r="B8" s="6"/>
      <c r="C8" s="13" t="s">
        <v>195</v>
      </c>
      <c r="D8" s="6"/>
      <c r="E8" s="6"/>
      <c r="F8" s="7"/>
    </row>
    <row r="9" spans="1:6">
      <c r="A9" s="5" t="s">
        <v>42</v>
      </c>
      <c r="B9" s="3"/>
      <c r="C9" s="14" t="s">
        <v>15</v>
      </c>
      <c r="D9" s="3"/>
      <c r="E9" s="3"/>
      <c r="F9" s="4"/>
    </row>
    <row r="10" spans="1:6">
      <c r="A10" s="15"/>
      <c r="B10" s="9"/>
      <c r="C10" s="16" t="s">
        <v>202</v>
      </c>
      <c r="D10" s="9"/>
      <c r="E10" s="9"/>
      <c r="F10" s="10"/>
    </row>
    <row r="11" spans="1:6">
      <c r="A11" s="11"/>
      <c r="B11" s="12"/>
      <c r="C11" s="9"/>
      <c r="D11" s="9"/>
      <c r="E11" s="9"/>
      <c r="F11" s="10"/>
    </row>
    <row r="12" spans="1:6">
      <c r="A12" s="5" t="s">
        <v>16</v>
      </c>
      <c r="B12" s="7"/>
      <c r="C12" s="17" t="s">
        <v>17</v>
      </c>
      <c r="D12" s="6"/>
      <c r="E12" s="6"/>
      <c r="F12" s="7"/>
    </row>
    <row r="13" spans="1:6">
      <c r="A13" s="11"/>
      <c r="B13" s="12"/>
      <c r="C13" s="6"/>
      <c r="D13" s="6"/>
      <c r="E13" s="6"/>
      <c r="F13" s="7"/>
    </row>
    <row r="14" spans="1:6">
      <c r="A14" s="5" t="s">
        <v>18</v>
      </c>
      <c r="B14" s="6"/>
      <c r="C14" s="13" t="s">
        <v>203</v>
      </c>
      <c r="D14" s="6"/>
      <c r="E14" s="6"/>
      <c r="F14" s="7"/>
    </row>
    <row r="15" spans="1:6">
      <c r="A15" s="8"/>
      <c r="B15" s="3"/>
      <c r="C15" s="14" t="s">
        <v>204</v>
      </c>
      <c r="D15" s="3"/>
      <c r="E15" s="3"/>
      <c r="F15" s="4"/>
    </row>
    <row r="16" spans="1:6">
      <c r="A16" s="8"/>
      <c r="B16" s="3"/>
      <c r="C16" s="16" t="s">
        <v>205</v>
      </c>
      <c r="D16" s="9"/>
      <c r="E16" s="9"/>
      <c r="F16" s="10"/>
    </row>
    <row r="17" spans="1:6" ht="15">
      <c r="A17" s="18"/>
      <c r="B17" s="19"/>
      <c r="C17" s="20"/>
      <c r="D17" s="20"/>
      <c r="E17" s="20"/>
      <c r="F17" s="21"/>
    </row>
    <row r="18" spans="1:6" ht="14.45" customHeight="1">
      <c r="A18" s="199" t="s">
        <v>19</v>
      </c>
      <c r="B18" s="199"/>
      <c r="C18" s="200">
        <v>45292</v>
      </c>
      <c r="D18" s="201"/>
      <c r="E18" s="201"/>
      <c r="F18" s="201"/>
    </row>
    <row r="19" spans="1:6" ht="15">
      <c r="A19" s="22"/>
      <c r="B19" s="23"/>
      <c r="C19" s="24"/>
      <c r="D19" s="25"/>
      <c r="E19" s="25"/>
      <c r="F19" s="26"/>
    </row>
    <row r="20" spans="1:6" thickBot="1">
      <c r="A20" s="27"/>
      <c r="B20" s="28"/>
      <c r="C20" s="28"/>
      <c r="D20" s="28"/>
      <c r="E20" s="28"/>
      <c r="F20" s="29"/>
    </row>
    <row r="21" spans="1:6" ht="14.45" customHeight="1">
      <c r="A21" s="202" t="str">
        <f>"SKUPNA REKAPITULACIJA: "&amp;C5</f>
        <v>SKUPNA REKAPITULACIJA: Nadomestni most na JP 965521 čez Hudinjo v Polžah</v>
      </c>
      <c r="B21" s="202"/>
      <c r="C21" s="202"/>
      <c r="D21" s="203"/>
      <c r="E21" s="203"/>
      <c r="F21" s="203"/>
    </row>
    <row r="22" spans="1:6" ht="15">
      <c r="A22" s="30"/>
      <c r="B22" s="31"/>
      <c r="C22" s="31"/>
      <c r="D22" s="31"/>
      <c r="E22" s="31"/>
      <c r="F22" s="32"/>
    </row>
    <row r="23" spans="1:6" ht="15">
      <c r="A23" s="30" t="s">
        <v>43</v>
      </c>
      <c r="B23" s="54" t="s">
        <v>220</v>
      </c>
      <c r="C23" s="54"/>
      <c r="D23" s="54"/>
      <c r="E23" s="54"/>
      <c r="F23" s="53">
        <f>'MOST ČEZ HUDINJO'!F69</f>
        <v>8382</v>
      </c>
    </row>
    <row r="24" spans="1:6" ht="15">
      <c r="A24" s="30" t="s">
        <v>46</v>
      </c>
      <c r="B24" s="54" t="s">
        <v>221</v>
      </c>
      <c r="C24" s="54"/>
      <c r="D24" s="54"/>
      <c r="E24" s="54"/>
      <c r="F24" s="53">
        <f>'MOST ČEZ MLINŠČICO'!F63</f>
        <v>2948</v>
      </c>
    </row>
    <row r="25" spans="1:6" ht="17.25" customHeight="1">
      <c r="A25" s="30" t="s">
        <v>47</v>
      </c>
      <c r="B25" s="196" t="s">
        <v>196</v>
      </c>
      <c r="C25" s="196"/>
      <c r="D25" s="196"/>
      <c r="E25" s="54"/>
      <c r="F25" s="53">
        <f>CESTA!F75</f>
        <v>3740</v>
      </c>
    </row>
    <row r="26" spans="1:6" ht="15">
      <c r="A26" s="30" t="s">
        <v>222</v>
      </c>
      <c r="B26" s="196" t="s">
        <v>143</v>
      </c>
      <c r="C26" s="196"/>
      <c r="D26" s="196"/>
      <c r="E26" s="196"/>
      <c r="F26" s="53">
        <f>VGU!F43</f>
        <v>3300</v>
      </c>
    </row>
    <row r="27" spans="1:6" ht="15.95" customHeight="1">
      <c r="A27" s="44" t="s">
        <v>22</v>
      </c>
      <c r="B27" s="45"/>
      <c r="C27" s="34"/>
      <c r="D27" s="34"/>
      <c r="E27" s="35"/>
      <c r="F27" s="36">
        <f>SUM(F23:F26)</f>
        <v>18370</v>
      </c>
    </row>
    <row r="28" spans="1:6" ht="15">
      <c r="A28" s="33" t="s">
        <v>20</v>
      </c>
      <c r="B28" s="34"/>
      <c r="C28" s="34"/>
      <c r="D28" s="34"/>
      <c r="E28" s="35"/>
      <c r="F28" s="37">
        <f>F27*0.22</f>
        <v>4041.4</v>
      </c>
    </row>
    <row r="29" spans="1:6" ht="15">
      <c r="A29" s="38" t="s">
        <v>21</v>
      </c>
      <c r="B29" s="39"/>
      <c r="C29" s="39"/>
      <c r="D29" s="39"/>
      <c r="E29" s="39"/>
      <c r="F29" s="40">
        <f>F27+F28</f>
        <v>22411.4</v>
      </c>
    </row>
    <row r="31" spans="1:6">
      <c r="F31" s="143"/>
    </row>
  </sheetData>
  <mergeCells count="7">
    <mergeCell ref="B25:D25"/>
    <mergeCell ref="B26:E26"/>
    <mergeCell ref="A1:F3"/>
    <mergeCell ref="A18:B18"/>
    <mergeCell ref="C18:F18"/>
    <mergeCell ref="A21:F21"/>
    <mergeCell ref="C5:F6"/>
  </mergeCells>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Z152"/>
  <sheetViews>
    <sheetView view="pageBreakPreview" topLeftCell="A4" zoomScaleNormal="100" zoomScaleSheetLayoutView="100" workbookViewId="0">
      <selection activeCell="E12" sqref="E12"/>
    </sheetView>
  </sheetViews>
  <sheetFormatPr defaultColWidth="9.140625" defaultRowHeight="12"/>
  <cols>
    <col min="1" max="1" width="6" style="93" bestFit="1" customWidth="1"/>
    <col min="2" max="2" width="68" style="69" customWidth="1"/>
    <col min="3" max="3" width="5.28515625" style="70" customWidth="1"/>
    <col min="4" max="4" width="10.140625" style="71" customWidth="1"/>
    <col min="5" max="5" width="11.42578125" style="71" customWidth="1"/>
    <col min="6" max="6" width="12" style="71" customWidth="1"/>
    <col min="7" max="8" width="9.140625" style="70"/>
    <col min="9" max="9" width="6.85546875" style="70" customWidth="1"/>
    <col min="10" max="19" width="9.140625" style="70"/>
    <col min="20" max="20" width="9.140625" style="70" customWidth="1"/>
    <col min="21" max="22" width="9.140625" style="70" hidden="1" customWidth="1"/>
    <col min="23" max="16384" width="9.140625" style="70"/>
  </cols>
  <sheetData>
    <row r="1" spans="1:6" s="61" customFormat="1" ht="23.25">
      <c r="A1" s="56"/>
      <c r="B1" s="57" t="s">
        <v>224</v>
      </c>
      <c r="C1" s="58"/>
      <c r="D1" s="59"/>
      <c r="E1" s="59"/>
      <c r="F1" s="60"/>
    </row>
    <row r="2" spans="1:6" s="67" customFormat="1" ht="48">
      <c r="A2" s="62"/>
      <c r="B2" s="63" t="s">
        <v>358</v>
      </c>
      <c r="C2" s="64"/>
      <c r="D2" s="65"/>
      <c r="E2" s="65"/>
      <c r="F2" s="66"/>
    </row>
    <row r="3" spans="1:6" s="67" customFormat="1" ht="36">
      <c r="A3" s="68"/>
      <c r="B3" s="69" t="s">
        <v>357</v>
      </c>
      <c r="C3" s="70"/>
      <c r="D3" s="71"/>
      <c r="E3" s="71"/>
      <c r="F3" s="72"/>
    </row>
    <row r="4" spans="1:6" s="69" customFormat="1" ht="60">
      <c r="B4" s="69" t="s">
        <v>343</v>
      </c>
    </row>
    <row r="5" spans="1:6" s="69" customFormat="1" ht="36">
      <c r="B5" s="69" t="s">
        <v>344</v>
      </c>
    </row>
    <row r="6" spans="1:6" s="69" customFormat="1" ht="84">
      <c r="B6" s="69" t="s">
        <v>345</v>
      </c>
    </row>
    <row r="7" spans="1:6" s="69" customFormat="1" ht="120">
      <c r="B7" s="69" t="s">
        <v>346</v>
      </c>
    </row>
    <row r="8" spans="1:6" s="69" customFormat="1" ht="132">
      <c r="B8" s="69" t="s">
        <v>347</v>
      </c>
    </row>
    <row r="9" spans="1:6" s="69" customFormat="1">
      <c r="A9" s="194"/>
      <c r="B9" s="194" t="s">
        <v>356</v>
      </c>
      <c r="C9" s="194"/>
      <c r="D9" s="194"/>
      <c r="E9" s="194"/>
      <c r="F9" s="194"/>
    </row>
    <row r="10" spans="1:6" s="67" customFormat="1">
      <c r="A10" s="189"/>
      <c r="B10" s="190"/>
      <c r="C10" s="191" t="s">
        <v>48</v>
      </c>
      <c r="D10" s="192" t="s">
        <v>44</v>
      </c>
      <c r="E10" s="192" t="s">
        <v>49</v>
      </c>
      <c r="F10" s="193" t="s">
        <v>50</v>
      </c>
    </row>
    <row r="11" spans="1:6" s="83" customFormat="1" ht="15">
      <c r="A11" s="78" t="s">
        <v>51</v>
      </c>
      <c r="B11" s="79" t="s">
        <v>0</v>
      </c>
      <c r="C11" s="80"/>
      <c r="D11" s="81"/>
      <c r="E11" s="81"/>
      <c r="F11" s="82">
        <f>SUM(F12:F15)</f>
        <v>0</v>
      </c>
    </row>
    <row r="12" spans="1:6" s="67" customFormat="1" ht="75">
      <c r="A12" s="84" t="s">
        <v>52</v>
      </c>
      <c r="B12" s="85" t="s">
        <v>53</v>
      </c>
      <c r="C12" s="86" t="s">
        <v>40</v>
      </c>
      <c r="D12" s="87">
        <v>1</v>
      </c>
      <c r="E12" s="88"/>
      <c r="F12" s="88">
        <f>D12*E12</f>
        <v>0</v>
      </c>
    </row>
    <row r="13" spans="1:6" s="67" customFormat="1" ht="75">
      <c r="A13" s="84" t="s">
        <v>330</v>
      </c>
      <c r="B13" s="158" t="s">
        <v>350</v>
      </c>
      <c r="C13" s="86" t="s">
        <v>3</v>
      </c>
      <c r="D13" s="87">
        <v>1</v>
      </c>
      <c r="E13" s="88"/>
      <c r="F13" s="88">
        <f>ROUND(D13*E13,2)</f>
        <v>0</v>
      </c>
    </row>
    <row r="14" spans="1:6" s="67" customFormat="1" ht="30">
      <c r="A14" s="84" t="s">
        <v>54</v>
      </c>
      <c r="B14" s="150" t="s">
        <v>348</v>
      </c>
      <c r="C14" s="155" t="s">
        <v>349</v>
      </c>
      <c r="D14" s="156">
        <v>1</v>
      </c>
      <c r="E14" s="157"/>
      <c r="F14" s="157">
        <f t="shared" ref="F14" si="0">ROUND(D14*E14,2)</f>
        <v>0</v>
      </c>
    </row>
    <row r="15" spans="1:6" s="151" customFormat="1" ht="38.1" customHeight="1">
      <c r="A15" s="84" t="s">
        <v>331</v>
      </c>
      <c r="B15" s="150" t="s">
        <v>351</v>
      </c>
      <c r="C15" s="86" t="s">
        <v>8</v>
      </c>
      <c r="D15" s="87">
        <v>120</v>
      </c>
      <c r="E15" s="88"/>
      <c r="F15" s="88">
        <f>ROUND(D15*E15,2)</f>
        <v>0</v>
      </c>
    </row>
    <row r="16" spans="1:6" s="83" customFormat="1" ht="15">
      <c r="A16" s="78" t="s">
        <v>55</v>
      </c>
      <c r="B16" s="79" t="s">
        <v>2</v>
      </c>
      <c r="C16" s="80"/>
      <c r="D16" s="81"/>
      <c r="E16" s="81"/>
      <c r="F16" s="82">
        <f>SUM(F20:F26)</f>
        <v>0</v>
      </c>
    </row>
    <row r="17" spans="1:26" s="43" customFormat="1" ht="72">
      <c r="A17" s="175"/>
      <c r="B17" s="179" t="s">
        <v>340</v>
      </c>
      <c r="C17" s="176"/>
      <c r="D17" s="177"/>
      <c r="E17" s="178"/>
      <c r="F17" s="178"/>
      <c r="G17" s="96"/>
      <c r="H17" s="96"/>
      <c r="I17" s="96"/>
      <c r="J17" s="96"/>
      <c r="K17" s="96"/>
      <c r="L17" s="96"/>
      <c r="M17" s="96"/>
      <c r="N17" s="96"/>
      <c r="O17" s="96"/>
      <c r="P17" s="96"/>
      <c r="Q17" s="96"/>
      <c r="R17" s="96"/>
      <c r="S17" s="96"/>
      <c r="T17" s="96"/>
      <c r="U17" s="96"/>
      <c r="V17" s="96"/>
      <c r="W17" s="96"/>
      <c r="X17" s="96"/>
      <c r="Y17" s="96"/>
      <c r="Z17" s="96"/>
    </row>
    <row r="18" spans="1:26" s="43" customFormat="1" ht="48">
      <c r="A18" s="175"/>
      <c r="B18" s="179" t="s">
        <v>341</v>
      </c>
      <c r="C18" s="176"/>
      <c r="D18" s="177"/>
      <c r="E18" s="178"/>
      <c r="F18" s="178"/>
      <c r="G18" s="96"/>
      <c r="H18" s="96"/>
      <c r="I18" s="96"/>
      <c r="J18" s="96"/>
      <c r="K18" s="96"/>
      <c r="L18" s="96"/>
      <c r="M18" s="96"/>
      <c r="N18" s="96"/>
      <c r="O18" s="96"/>
      <c r="P18" s="96"/>
      <c r="Q18" s="96"/>
      <c r="R18" s="96"/>
      <c r="S18" s="96"/>
      <c r="T18" s="96"/>
      <c r="U18" s="96"/>
      <c r="V18" s="96"/>
      <c r="W18" s="96"/>
      <c r="X18" s="96"/>
      <c r="Y18" s="96"/>
      <c r="Z18" s="96"/>
    </row>
    <row r="19" spans="1:26" s="43" customFormat="1" ht="27" customHeight="1">
      <c r="A19" s="175"/>
      <c r="B19" s="179" t="s">
        <v>342</v>
      </c>
      <c r="C19" s="176"/>
      <c r="D19" s="177"/>
      <c r="E19" s="178"/>
      <c r="F19" s="178"/>
      <c r="G19" s="96"/>
      <c r="H19" s="96"/>
      <c r="I19" s="96"/>
      <c r="J19" s="96"/>
      <c r="K19" s="96"/>
      <c r="L19" s="96"/>
      <c r="M19" s="96"/>
      <c r="N19" s="96"/>
      <c r="O19" s="96"/>
      <c r="P19" s="96"/>
      <c r="Q19" s="96"/>
      <c r="R19" s="96"/>
      <c r="S19" s="96"/>
      <c r="T19" s="96"/>
      <c r="U19" s="96"/>
      <c r="V19" s="96"/>
      <c r="W19" s="96"/>
      <c r="X19" s="96"/>
      <c r="Y19" s="96"/>
      <c r="Z19" s="96"/>
    </row>
    <row r="20" spans="1:26" s="55" customFormat="1" ht="18" customHeight="1">
      <c r="A20" s="84" t="s">
        <v>146</v>
      </c>
      <c r="B20" s="150" t="s">
        <v>56</v>
      </c>
      <c r="C20" s="155" t="s">
        <v>3</v>
      </c>
      <c r="D20" s="156">
        <v>40</v>
      </c>
      <c r="E20" s="157"/>
      <c r="F20" s="157">
        <f>ROUND(E20*D20,2)</f>
        <v>0</v>
      </c>
      <c r="G20" s="96"/>
    </row>
    <row r="21" spans="1:26" s="83" customFormat="1" ht="15">
      <c r="A21" s="84" t="s">
        <v>57</v>
      </c>
      <c r="B21" s="85" t="s">
        <v>179</v>
      </c>
      <c r="C21" s="155" t="s">
        <v>3</v>
      </c>
      <c r="D21" s="87">
        <v>777.90000000000009</v>
      </c>
      <c r="E21" s="88"/>
      <c r="F21" s="88">
        <f t="shared" ref="F21:F26" si="1">D21*E21</f>
        <v>0</v>
      </c>
    </row>
    <row r="22" spans="1:26" s="83" customFormat="1" ht="15">
      <c r="A22" s="84" t="s">
        <v>58</v>
      </c>
      <c r="B22" s="85" t="s">
        <v>236</v>
      </c>
      <c r="C22" s="155" t="s">
        <v>3</v>
      </c>
      <c r="D22" s="87">
        <v>72.47999999999999</v>
      </c>
      <c r="E22" s="88"/>
      <c r="F22" s="88">
        <f t="shared" si="1"/>
        <v>0</v>
      </c>
    </row>
    <row r="23" spans="1:26" s="83" customFormat="1" ht="30">
      <c r="A23" s="84" t="s">
        <v>59</v>
      </c>
      <c r="B23" s="85" t="s">
        <v>155</v>
      </c>
      <c r="C23" s="155" t="s">
        <v>3</v>
      </c>
      <c r="D23" s="87">
        <v>764.50500000000011</v>
      </c>
      <c r="E23" s="88"/>
      <c r="F23" s="88">
        <f t="shared" si="1"/>
        <v>0</v>
      </c>
    </row>
    <row r="24" spans="1:26" s="67" customFormat="1" ht="30">
      <c r="A24" s="84" t="s">
        <v>180</v>
      </c>
      <c r="B24" s="85" t="s">
        <v>141</v>
      </c>
      <c r="C24" s="155" t="s">
        <v>3</v>
      </c>
      <c r="D24" s="87">
        <v>185.93999999999997</v>
      </c>
      <c r="E24" s="88"/>
      <c r="F24" s="88">
        <f t="shared" si="1"/>
        <v>0</v>
      </c>
      <c r="I24" s="83"/>
    </row>
    <row r="25" spans="1:26" s="67" customFormat="1" ht="30">
      <c r="A25" s="84" t="s">
        <v>188</v>
      </c>
      <c r="B25" s="85" t="s">
        <v>187</v>
      </c>
      <c r="C25" s="86" t="s">
        <v>3</v>
      </c>
      <c r="D25" s="87">
        <v>15.290100000000002</v>
      </c>
      <c r="E25" s="88"/>
      <c r="F25" s="88">
        <f t="shared" si="1"/>
        <v>0</v>
      </c>
      <c r="I25" s="83"/>
    </row>
    <row r="26" spans="1:26" s="67" customFormat="1" ht="45">
      <c r="A26" s="84" t="s">
        <v>352</v>
      </c>
      <c r="B26" s="85" t="s">
        <v>145</v>
      </c>
      <c r="C26" s="86" t="s">
        <v>3</v>
      </c>
      <c r="D26" s="87">
        <v>85.875</v>
      </c>
      <c r="E26" s="88"/>
      <c r="F26" s="88">
        <f t="shared" si="1"/>
        <v>0</v>
      </c>
      <c r="I26" s="83"/>
    </row>
    <row r="27" spans="1:26" s="67" customFormat="1" ht="15">
      <c r="A27" s="78" t="s">
        <v>62</v>
      </c>
      <c r="B27" s="79" t="s">
        <v>23</v>
      </c>
      <c r="C27" s="80"/>
      <c r="D27" s="81"/>
      <c r="E27" s="81"/>
      <c r="F27" s="82">
        <f>SUM(F28:F35)</f>
        <v>0</v>
      </c>
    </row>
    <row r="28" spans="1:26" s="67" customFormat="1" ht="60">
      <c r="A28" s="180"/>
      <c r="B28" s="181" t="s">
        <v>353</v>
      </c>
      <c r="C28" s="182"/>
      <c r="D28" s="183"/>
      <c r="E28" s="184"/>
      <c r="F28" s="184"/>
    </row>
    <row r="29" spans="1:26" s="67" customFormat="1" ht="15">
      <c r="A29" s="84" t="s">
        <v>114</v>
      </c>
      <c r="B29" s="185" t="s">
        <v>183</v>
      </c>
      <c r="C29" s="186" t="s">
        <v>5</v>
      </c>
      <c r="D29" s="187">
        <v>6.1820000000000004</v>
      </c>
      <c r="E29" s="188"/>
      <c r="F29" s="188">
        <f t="shared" ref="F29:F35" si="2">E29*D29</f>
        <v>0</v>
      </c>
      <c r="I29" s="83"/>
    </row>
    <row r="30" spans="1:26" s="67" customFormat="1" ht="30">
      <c r="A30" s="84" t="s">
        <v>64</v>
      </c>
      <c r="B30" s="85" t="s">
        <v>184</v>
      </c>
      <c r="C30" s="86" t="s">
        <v>5</v>
      </c>
      <c r="D30" s="87">
        <v>261.81560000000002</v>
      </c>
      <c r="E30" s="88"/>
      <c r="F30" s="88">
        <f t="shared" si="2"/>
        <v>0</v>
      </c>
      <c r="I30" s="83"/>
    </row>
    <row r="31" spans="1:26" s="67" customFormat="1" ht="15">
      <c r="A31" s="84" t="s">
        <v>65</v>
      </c>
      <c r="B31" s="85" t="s">
        <v>216</v>
      </c>
      <c r="C31" s="86" t="s">
        <v>5</v>
      </c>
      <c r="D31" s="87">
        <v>31.25</v>
      </c>
      <c r="E31" s="88"/>
      <c r="F31" s="88">
        <f t="shared" si="2"/>
        <v>0</v>
      </c>
    </row>
    <row r="32" spans="1:26" s="67" customFormat="1" ht="45">
      <c r="A32" s="84" t="s">
        <v>139</v>
      </c>
      <c r="B32" s="150" t="s">
        <v>354</v>
      </c>
      <c r="C32" s="86" t="s">
        <v>5</v>
      </c>
      <c r="D32" s="87">
        <v>143.28</v>
      </c>
      <c r="E32" s="88"/>
      <c r="F32" s="88">
        <f t="shared" si="2"/>
        <v>0</v>
      </c>
    </row>
    <row r="33" spans="1:22" s="67" customFormat="1" ht="15">
      <c r="A33" s="84" t="s">
        <v>140</v>
      </c>
      <c r="B33" s="85" t="s">
        <v>215</v>
      </c>
      <c r="C33" s="86" t="s">
        <v>5</v>
      </c>
      <c r="D33" s="87">
        <v>59.147999999999996</v>
      </c>
      <c r="E33" s="88"/>
      <c r="F33" s="88">
        <f t="shared" si="2"/>
        <v>0</v>
      </c>
    </row>
    <row r="34" spans="1:22" s="67" customFormat="1" ht="30">
      <c r="A34" s="84" t="s">
        <v>147</v>
      </c>
      <c r="B34" s="150" t="s">
        <v>355</v>
      </c>
      <c r="C34" s="86" t="s">
        <v>5</v>
      </c>
      <c r="D34" s="87">
        <v>45.871499999999997</v>
      </c>
      <c r="E34" s="88"/>
      <c r="F34" s="88">
        <f t="shared" si="2"/>
        <v>0</v>
      </c>
    </row>
    <row r="35" spans="1:22" s="67" customFormat="1" ht="30">
      <c r="A35" s="84" t="s">
        <v>172</v>
      </c>
      <c r="B35" s="85" t="s">
        <v>26</v>
      </c>
      <c r="C35" s="86" t="s">
        <v>25</v>
      </c>
      <c r="D35" s="87">
        <v>203.96999999999997</v>
      </c>
      <c r="E35" s="88"/>
      <c r="F35" s="88">
        <f t="shared" si="2"/>
        <v>0</v>
      </c>
    </row>
    <row r="36" spans="1:22" s="67" customFormat="1" ht="15">
      <c r="A36" s="78" t="s">
        <v>115</v>
      </c>
      <c r="B36" s="79" t="s">
        <v>27</v>
      </c>
      <c r="C36" s="80"/>
      <c r="D36" s="81"/>
      <c r="E36" s="81"/>
      <c r="F36" s="82">
        <f>SUM(F37:F39)</f>
        <v>0</v>
      </c>
      <c r="V36" s="67" t="s">
        <v>181</v>
      </c>
    </row>
    <row r="37" spans="1:22" s="67" customFormat="1" ht="30">
      <c r="A37" s="84" t="s">
        <v>116</v>
      </c>
      <c r="B37" s="152" t="s">
        <v>30</v>
      </c>
      <c r="C37" s="86" t="s">
        <v>4</v>
      </c>
      <c r="D37" s="87">
        <v>5668.6024799999986</v>
      </c>
      <c r="E37" s="88"/>
      <c r="F37" s="88">
        <f>E37*D37</f>
        <v>0</v>
      </c>
      <c r="V37" s="67" t="s">
        <v>182</v>
      </c>
    </row>
    <row r="38" spans="1:22" s="67" customFormat="1" ht="30">
      <c r="A38" s="84" t="s">
        <v>117</v>
      </c>
      <c r="B38" s="152" t="s">
        <v>29</v>
      </c>
      <c r="C38" s="86" t="s">
        <v>4</v>
      </c>
      <c r="D38" s="87">
        <v>47238.353999999999</v>
      </c>
      <c r="E38" s="88"/>
      <c r="F38" s="88">
        <f>E38*D38</f>
        <v>0</v>
      </c>
    </row>
    <row r="39" spans="1:22" s="67" customFormat="1" ht="18.600000000000001" customHeight="1">
      <c r="A39" s="84" t="s">
        <v>118</v>
      </c>
      <c r="B39" s="152" t="s">
        <v>148</v>
      </c>
      <c r="C39" s="86" t="s">
        <v>4</v>
      </c>
      <c r="D39" s="159">
        <v>65.608824999999996</v>
      </c>
      <c r="E39" s="88"/>
      <c r="F39" s="88">
        <f>E39*D39</f>
        <v>0</v>
      </c>
    </row>
    <row r="40" spans="1:22" s="67" customFormat="1" ht="15">
      <c r="A40" s="78" t="s">
        <v>119</v>
      </c>
      <c r="B40" s="79" t="s">
        <v>28</v>
      </c>
      <c r="C40" s="80"/>
      <c r="D40" s="81"/>
      <c r="E40" s="81"/>
      <c r="F40" s="82">
        <f>SUM(F41:F47)</f>
        <v>0</v>
      </c>
    </row>
    <row r="41" spans="1:22" s="67" customFormat="1" ht="15">
      <c r="A41" s="84" t="s">
        <v>120</v>
      </c>
      <c r="B41" s="85" t="s">
        <v>11</v>
      </c>
      <c r="C41" s="86" t="s">
        <v>3</v>
      </c>
      <c r="D41" s="87">
        <v>8.088000000000001</v>
      </c>
      <c r="E41" s="88"/>
      <c r="F41" s="88">
        <f t="shared" ref="F41:F47" si="3">ROUND(D41*E41,2)</f>
        <v>0</v>
      </c>
    </row>
    <row r="42" spans="1:22" s="67" customFormat="1" ht="30">
      <c r="A42" s="84" t="s">
        <v>121</v>
      </c>
      <c r="B42" s="85" t="s">
        <v>213</v>
      </c>
      <c r="C42" s="86" t="s">
        <v>3</v>
      </c>
      <c r="D42" s="87">
        <v>58.5</v>
      </c>
      <c r="E42" s="88"/>
      <c r="F42" s="88">
        <f t="shared" si="3"/>
        <v>0</v>
      </c>
    </row>
    <row r="43" spans="1:22" s="67" customFormat="1" ht="30">
      <c r="A43" s="84" t="s">
        <v>122</v>
      </c>
      <c r="B43" s="85" t="s">
        <v>212</v>
      </c>
      <c r="C43" s="86" t="s">
        <v>3</v>
      </c>
      <c r="D43" s="87">
        <v>116.7176</v>
      </c>
      <c r="E43" s="88"/>
      <c r="F43" s="88">
        <f t="shared" si="3"/>
        <v>0</v>
      </c>
    </row>
    <row r="44" spans="1:22" s="67" customFormat="1" ht="30">
      <c r="A44" s="84" t="s">
        <v>173</v>
      </c>
      <c r="B44" s="85" t="s">
        <v>185</v>
      </c>
      <c r="C44" s="86" t="s">
        <v>3</v>
      </c>
      <c r="D44" s="87">
        <v>56.080000000000005</v>
      </c>
      <c r="E44" s="88"/>
      <c r="F44" s="88">
        <f t="shared" si="3"/>
        <v>0</v>
      </c>
    </row>
    <row r="45" spans="1:22" s="67" customFormat="1" ht="30">
      <c r="A45" s="84" t="s">
        <v>174</v>
      </c>
      <c r="B45" s="85" t="s">
        <v>208</v>
      </c>
      <c r="C45" s="86" t="s">
        <v>3</v>
      </c>
      <c r="D45" s="87">
        <v>14.349999999999998</v>
      </c>
      <c r="E45" s="88"/>
      <c r="F45" s="88">
        <f t="shared" si="3"/>
        <v>0</v>
      </c>
    </row>
    <row r="46" spans="1:22" s="67" customFormat="1" ht="45">
      <c r="A46" s="84" t="s">
        <v>175</v>
      </c>
      <c r="B46" s="85" t="s">
        <v>12</v>
      </c>
      <c r="C46" s="86" t="s">
        <v>3</v>
      </c>
      <c r="D46" s="87">
        <v>16.787700000000001</v>
      </c>
      <c r="E46" s="88"/>
      <c r="F46" s="88">
        <f t="shared" si="3"/>
        <v>0</v>
      </c>
      <c r="H46" s="142"/>
    </row>
    <row r="47" spans="1:22" s="67" customFormat="1" ht="30">
      <c r="A47" s="84" t="s">
        <v>332</v>
      </c>
      <c r="B47" s="85" t="s">
        <v>359</v>
      </c>
      <c r="C47" s="86" t="s">
        <v>3</v>
      </c>
      <c r="D47" s="87">
        <v>1.875</v>
      </c>
      <c r="E47" s="88"/>
      <c r="F47" s="88">
        <f t="shared" si="3"/>
        <v>0</v>
      </c>
    </row>
    <row r="48" spans="1:22" s="67" customFormat="1" ht="15">
      <c r="A48" s="78" t="s">
        <v>123</v>
      </c>
      <c r="B48" s="79" t="s">
        <v>31</v>
      </c>
      <c r="C48" s="80"/>
      <c r="D48" s="81"/>
      <c r="E48" s="81"/>
      <c r="F48" s="82">
        <f>SUM(F49:F61)</f>
        <v>0</v>
      </c>
    </row>
    <row r="49" spans="1:10" s="67" customFormat="1" ht="15">
      <c r="A49" s="84" t="s">
        <v>124</v>
      </c>
      <c r="B49" s="85" t="s">
        <v>178</v>
      </c>
      <c r="C49" s="86" t="s">
        <v>6</v>
      </c>
      <c r="D49" s="87">
        <v>65.12</v>
      </c>
      <c r="E49" s="88"/>
      <c r="F49" s="88">
        <f t="shared" ref="F49:F58" si="4">D49*E49</f>
        <v>0</v>
      </c>
    </row>
    <row r="50" spans="1:10" s="67" customFormat="1" ht="15">
      <c r="A50" s="84" t="s">
        <v>125</v>
      </c>
      <c r="B50" s="85" t="s">
        <v>210</v>
      </c>
      <c r="C50" s="86" t="s">
        <v>6</v>
      </c>
      <c r="D50" s="87">
        <v>195.36</v>
      </c>
      <c r="E50" s="88"/>
      <c r="F50" s="88">
        <f t="shared" si="4"/>
        <v>0</v>
      </c>
    </row>
    <row r="51" spans="1:10" s="67" customFormat="1" ht="15">
      <c r="A51" s="84" t="s">
        <v>126</v>
      </c>
      <c r="B51" s="85" t="s">
        <v>142</v>
      </c>
      <c r="C51" s="86" t="s">
        <v>1</v>
      </c>
      <c r="D51" s="87">
        <v>6</v>
      </c>
      <c r="E51" s="88"/>
      <c r="F51" s="88">
        <f t="shared" si="4"/>
        <v>0</v>
      </c>
    </row>
    <row r="52" spans="1:10" s="67" customFormat="1" ht="31.5" customHeight="1">
      <c r="A52" s="84" t="s">
        <v>127</v>
      </c>
      <c r="B52" s="85" t="s">
        <v>35</v>
      </c>
      <c r="C52" s="86" t="s">
        <v>6</v>
      </c>
      <c r="D52" s="87">
        <v>46.769999999999996</v>
      </c>
      <c r="E52" s="88"/>
      <c r="F52" s="88">
        <f t="shared" si="4"/>
        <v>0</v>
      </c>
    </row>
    <row r="53" spans="1:10" s="67" customFormat="1" ht="15">
      <c r="A53" s="84" t="s">
        <v>128</v>
      </c>
      <c r="B53" s="85" t="s">
        <v>36</v>
      </c>
      <c r="C53" s="86" t="s">
        <v>6</v>
      </c>
      <c r="D53" s="87">
        <v>49.8</v>
      </c>
      <c r="E53" s="88"/>
      <c r="F53" s="88">
        <f t="shared" si="4"/>
        <v>0</v>
      </c>
    </row>
    <row r="54" spans="1:10" s="67" customFormat="1" ht="45">
      <c r="A54" s="84" t="s">
        <v>129</v>
      </c>
      <c r="B54" s="85" t="s">
        <v>34</v>
      </c>
      <c r="C54" s="86" t="s">
        <v>5</v>
      </c>
      <c r="D54" s="87">
        <v>128.5</v>
      </c>
      <c r="E54" s="88"/>
      <c r="F54" s="88">
        <f t="shared" si="4"/>
        <v>0</v>
      </c>
    </row>
    <row r="55" spans="1:10" s="67" customFormat="1" ht="30">
      <c r="A55" s="84" t="s">
        <v>176</v>
      </c>
      <c r="B55" s="85" t="s">
        <v>33</v>
      </c>
      <c r="C55" s="86" t="s">
        <v>5</v>
      </c>
      <c r="D55" s="87">
        <v>7.8540000000000001</v>
      </c>
      <c r="E55" s="88"/>
      <c r="F55" s="88">
        <f t="shared" si="4"/>
        <v>0</v>
      </c>
    </row>
    <row r="56" spans="1:10" s="67" customFormat="1" ht="15">
      <c r="A56" s="84" t="s">
        <v>177</v>
      </c>
      <c r="B56" s="85" t="s">
        <v>13</v>
      </c>
      <c r="C56" s="86" t="s">
        <v>6</v>
      </c>
      <c r="D56" s="87">
        <v>49.8</v>
      </c>
      <c r="E56" s="88"/>
      <c r="F56" s="88">
        <f t="shared" si="4"/>
        <v>0</v>
      </c>
    </row>
    <row r="57" spans="1:10" s="67" customFormat="1" ht="18.75" customHeight="1">
      <c r="A57" s="84" t="s">
        <v>318</v>
      </c>
      <c r="B57" s="152" t="s">
        <v>320</v>
      </c>
      <c r="C57" s="86" t="s">
        <v>3</v>
      </c>
      <c r="D57" s="87">
        <v>1.74708</v>
      </c>
      <c r="E57" s="88"/>
      <c r="F57" s="88">
        <f t="shared" si="4"/>
        <v>0</v>
      </c>
    </row>
    <row r="58" spans="1:10" s="67" customFormat="1" ht="30">
      <c r="A58" s="84" t="s">
        <v>319</v>
      </c>
      <c r="B58" s="152" t="s">
        <v>317</v>
      </c>
      <c r="C58" s="86" t="s">
        <v>1</v>
      </c>
      <c r="D58" s="87">
        <v>12</v>
      </c>
      <c r="E58" s="88"/>
      <c r="F58" s="88">
        <f t="shared" si="4"/>
        <v>0</v>
      </c>
    </row>
    <row r="59" spans="1:10" s="67" customFormat="1" ht="30">
      <c r="A59" s="84" t="s">
        <v>333</v>
      </c>
      <c r="B59" s="150" t="s">
        <v>237</v>
      </c>
      <c r="C59" s="155" t="s">
        <v>1</v>
      </c>
      <c r="D59" s="156">
        <v>2</v>
      </c>
      <c r="E59" s="157"/>
      <c r="F59" s="157">
        <f>ROUND(D59*E59,2)</f>
        <v>0</v>
      </c>
      <c r="G59" s="96"/>
      <c r="H59" s="96"/>
      <c r="I59" s="97"/>
      <c r="J59" s="96"/>
    </row>
    <row r="60" spans="1:10" s="67" customFormat="1" ht="30">
      <c r="A60" s="84" t="s">
        <v>335</v>
      </c>
      <c r="B60" s="150" t="s">
        <v>337</v>
      </c>
      <c r="C60" s="155" t="s">
        <v>1</v>
      </c>
      <c r="D60" s="156">
        <v>3</v>
      </c>
      <c r="E60" s="157"/>
      <c r="F60" s="157">
        <f t="shared" ref="F60:F61" si="5">ROUND(D60*E60,2)</f>
        <v>0</v>
      </c>
      <c r="G60" s="96"/>
      <c r="H60" s="96"/>
      <c r="I60" s="97"/>
      <c r="J60" s="96"/>
    </row>
    <row r="61" spans="1:10" s="67" customFormat="1" ht="45">
      <c r="A61" s="84" t="s">
        <v>336</v>
      </c>
      <c r="B61" s="150" t="s">
        <v>339</v>
      </c>
      <c r="C61" s="155" t="s">
        <v>1</v>
      </c>
      <c r="D61" s="156">
        <v>2</v>
      </c>
      <c r="E61" s="157"/>
      <c r="F61" s="157">
        <f t="shared" si="5"/>
        <v>0</v>
      </c>
      <c r="G61" s="96"/>
      <c r="H61" s="96"/>
      <c r="I61" s="97"/>
      <c r="J61" s="96"/>
    </row>
    <row r="62" spans="1:10" s="67" customFormat="1" ht="15">
      <c r="A62" s="78" t="s">
        <v>130</v>
      </c>
      <c r="B62" s="79" t="s">
        <v>32</v>
      </c>
      <c r="C62" s="80"/>
      <c r="D62" s="81"/>
      <c r="E62" s="81"/>
      <c r="F62" s="82">
        <f>SUM(F63)</f>
        <v>0</v>
      </c>
    </row>
    <row r="63" spans="1:10" s="67" customFormat="1" ht="45">
      <c r="A63" s="84" t="s">
        <v>131</v>
      </c>
      <c r="B63" s="152" t="s">
        <v>149</v>
      </c>
      <c r="C63" s="86" t="s">
        <v>5</v>
      </c>
      <c r="D63" s="87">
        <v>90.3</v>
      </c>
      <c r="E63" s="88"/>
      <c r="F63" s="88">
        <f>E63*D63</f>
        <v>0</v>
      </c>
    </row>
    <row r="64" spans="1:10" s="83" customFormat="1" ht="15">
      <c r="A64" s="78" t="s">
        <v>132</v>
      </c>
      <c r="B64" s="79" t="s">
        <v>7</v>
      </c>
      <c r="C64" s="80"/>
      <c r="D64" s="81"/>
      <c r="E64" s="81"/>
      <c r="F64" s="82">
        <f>SUM(F65:F68)</f>
        <v>8382</v>
      </c>
    </row>
    <row r="65" spans="1:7" s="67" customFormat="1" ht="15">
      <c r="A65" s="84" t="s">
        <v>133</v>
      </c>
      <c r="B65" s="85" t="s">
        <v>401</v>
      </c>
      <c r="C65" s="86" t="s">
        <v>8</v>
      </c>
      <c r="D65" s="87">
        <v>12</v>
      </c>
      <c r="E65" s="88">
        <v>60</v>
      </c>
      <c r="F65" s="88">
        <f>D65*E65</f>
        <v>720</v>
      </c>
    </row>
    <row r="66" spans="1:7" s="67" customFormat="1" ht="15">
      <c r="A66" s="84" t="s">
        <v>193</v>
      </c>
      <c r="B66" s="85" t="s">
        <v>399</v>
      </c>
      <c r="C66" s="86" t="s">
        <v>8</v>
      </c>
      <c r="D66" s="87">
        <v>40</v>
      </c>
      <c r="E66" s="88">
        <v>60</v>
      </c>
      <c r="F66" s="88">
        <f>D66*E66</f>
        <v>2400</v>
      </c>
    </row>
    <row r="67" spans="1:7" s="67" customFormat="1" ht="30">
      <c r="A67" s="84" t="s">
        <v>134</v>
      </c>
      <c r="B67" s="85" t="s">
        <v>400</v>
      </c>
      <c r="C67" s="86" t="s">
        <v>1</v>
      </c>
      <c r="D67" s="87">
        <v>1</v>
      </c>
      <c r="E67" s="88">
        <v>4500</v>
      </c>
      <c r="F67" s="88">
        <f>D67*E67</f>
        <v>4500</v>
      </c>
      <c r="G67" s="142"/>
    </row>
    <row r="68" spans="1:7" s="67" customFormat="1" ht="15">
      <c r="A68" s="84" t="s">
        <v>135</v>
      </c>
      <c r="B68" s="85" t="s">
        <v>219</v>
      </c>
      <c r="C68" s="86" t="s">
        <v>9</v>
      </c>
      <c r="D68" s="87">
        <v>1</v>
      </c>
      <c r="E68" s="88">
        <f>(F11+F16+F27+F36+F40+F48+F62+SUM(F65:F67))*0.1</f>
        <v>762</v>
      </c>
      <c r="F68" s="88">
        <f>ROUND(D68*E68,2)</f>
        <v>762</v>
      </c>
    </row>
    <row r="69" spans="1:7" s="83" customFormat="1" ht="15">
      <c r="A69" s="89"/>
      <c r="B69" s="90" t="s">
        <v>67</v>
      </c>
      <c r="C69" s="91"/>
      <c r="D69" s="91"/>
      <c r="E69" s="91"/>
      <c r="F69" s="92">
        <f>F64+F62+F48+F40+F36+F27+F16+F11</f>
        <v>8382</v>
      </c>
    </row>
    <row r="70" spans="1:7" s="67" customFormat="1">
      <c r="A70" s="93"/>
      <c r="B70" s="69"/>
      <c r="C70" s="70"/>
      <c r="D70" s="71"/>
      <c r="E70" s="71"/>
      <c r="F70" s="71"/>
    </row>
    <row r="71" spans="1:7" s="67" customFormat="1">
      <c r="A71" s="93"/>
      <c r="B71" s="69"/>
      <c r="C71" s="70"/>
      <c r="D71" s="71"/>
      <c r="E71" s="71"/>
      <c r="F71" s="71"/>
    </row>
    <row r="72" spans="1:7" s="67" customFormat="1">
      <c r="A72" s="93"/>
      <c r="B72" s="69"/>
      <c r="C72" s="70"/>
      <c r="D72" s="71"/>
      <c r="E72" s="71"/>
      <c r="F72" s="71"/>
    </row>
    <row r="77" spans="1:7" s="67" customFormat="1">
      <c r="A77" s="93"/>
      <c r="B77" s="69"/>
      <c r="C77" s="70"/>
      <c r="D77" s="71"/>
      <c r="E77" s="71"/>
      <c r="F77" s="71"/>
    </row>
    <row r="78" spans="1:7" s="67" customFormat="1">
      <c r="A78" s="93"/>
      <c r="B78" s="69"/>
      <c r="C78" s="70"/>
      <c r="D78" s="71"/>
      <c r="E78" s="71"/>
      <c r="F78" s="71"/>
    </row>
    <row r="79" spans="1:7" s="67" customFormat="1">
      <c r="A79" s="93"/>
      <c r="B79" s="69"/>
      <c r="C79" s="70"/>
      <c r="D79" s="71"/>
      <c r="E79" s="71"/>
      <c r="F79" s="71"/>
    </row>
    <row r="80" spans="1:7" s="67" customFormat="1">
      <c r="A80" s="93"/>
      <c r="B80" s="69"/>
      <c r="C80" s="70"/>
      <c r="D80" s="71"/>
      <c r="E80" s="71"/>
      <c r="F80" s="71"/>
    </row>
    <row r="81" spans="1:6" s="67" customFormat="1">
      <c r="A81" s="93"/>
      <c r="B81" s="69"/>
      <c r="C81" s="70"/>
      <c r="D81" s="71"/>
      <c r="E81" s="71"/>
      <c r="F81" s="71"/>
    </row>
    <row r="82" spans="1:6" s="67" customFormat="1">
      <c r="A82" s="93"/>
      <c r="B82" s="69"/>
      <c r="C82" s="70"/>
      <c r="D82" s="71"/>
      <c r="E82" s="71"/>
      <c r="F82" s="71"/>
    </row>
    <row r="83" spans="1:6" s="67" customFormat="1">
      <c r="A83" s="93"/>
      <c r="B83" s="69"/>
      <c r="C83" s="70"/>
      <c r="D83" s="71"/>
      <c r="E83" s="71"/>
      <c r="F83" s="71"/>
    </row>
    <row r="84" spans="1:6" s="67" customFormat="1">
      <c r="A84" s="93"/>
      <c r="B84" s="69"/>
      <c r="C84" s="70"/>
      <c r="D84" s="71"/>
      <c r="E84" s="71"/>
      <c r="F84" s="71"/>
    </row>
    <row r="85" spans="1:6" s="67" customFormat="1">
      <c r="A85" s="93"/>
      <c r="B85" s="69"/>
      <c r="C85" s="70"/>
      <c r="D85" s="71"/>
      <c r="E85" s="71"/>
      <c r="F85" s="71"/>
    </row>
    <row r="86" spans="1:6" s="67" customFormat="1">
      <c r="A86" s="93"/>
      <c r="B86" s="69"/>
      <c r="C86" s="70"/>
      <c r="D86" s="71"/>
      <c r="E86" s="71"/>
      <c r="F86" s="71"/>
    </row>
    <row r="87" spans="1:6" s="67" customFormat="1">
      <c r="A87" s="93"/>
      <c r="B87" s="69"/>
      <c r="C87" s="70"/>
      <c r="D87" s="71"/>
      <c r="E87" s="71"/>
      <c r="F87" s="71"/>
    </row>
    <row r="88" spans="1:6" s="67" customFormat="1">
      <c r="A88" s="93"/>
      <c r="B88" s="69"/>
      <c r="C88" s="70"/>
      <c r="D88" s="71"/>
      <c r="E88" s="71"/>
      <c r="F88" s="71"/>
    </row>
    <row r="89" spans="1:6" s="67" customFormat="1">
      <c r="A89" s="93"/>
      <c r="B89" s="69"/>
      <c r="C89" s="70"/>
      <c r="D89" s="71"/>
      <c r="E89" s="71"/>
      <c r="F89" s="71"/>
    </row>
    <row r="90" spans="1:6" s="67" customFormat="1">
      <c r="A90" s="93"/>
      <c r="B90" s="69"/>
      <c r="C90" s="70"/>
      <c r="D90" s="71"/>
      <c r="E90" s="71"/>
      <c r="F90" s="71"/>
    </row>
    <row r="91" spans="1:6" s="67" customFormat="1">
      <c r="A91" s="93"/>
      <c r="B91" s="69"/>
      <c r="C91" s="70"/>
      <c r="D91" s="71"/>
      <c r="E91" s="71"/>
      <c r="F91" s="71"/>
    </row>
    <row r="92" spans="1:6" s="67" customFormat="1">
      <c r="A92" s="93"/>
      <c r="B92" s="69"/>
      <c r="C92" s="70"/>
      <c r="D92" s="71"/>
      <c r="E92" s="71"/>
      <c r="F92" s="71"/>
    </row>
    <row r="93" spans="1:6" s="67" customFormat="1">
      <c r="A93" s="93"/>
      <c r="B93" s="69"/>
      <c r="C93" s="70"/>
      <c r="D93" s="71"/>
      <c r="E93" s="71"/>
      <c r="F93" s="71"/>
    </row>
    <row r="94" spans="1:6" s="67" customFormat="1">
      <c r="A94" s="93"/>
      <c r="B94" s="69"/>
      <c r="C94" s="70"/>
      <c r="D94" s="71"/>
      <c r="E94" s="71"/>
      <c r="F94" s="71"/>
    </row>
    <row r="95" spans="1:6" s="67" customFormat="1">
      <c r="A95" s="93"/>
      <c r="B95" s="69"/>
      <c r="C95" s="70"/>
      <c r="D95" s="71"/>
      <c r="E95" s="71"/>
      <c r="F95" s="71"/>
    </row>
    <row r="96" spans="1:6" s="67" customFormat="1">
      <c r="A96" s="93"/>
      <c r="B96" s="69"/>
      <c r="C96" s="70"/>
      <c r="D96" s="71"/>
      <c r="E96" s="71"/>
      <c r="F96" s="71"/>
    </row>
    <row r="97" spans="1:6" s="67" customFormat="1">
      <c r="A97" s="93"/>
      <c r="B97" s="69"/>
      <c r="C97" s="70"/>
      <c r="D97" s="71"/>
      <c r="E97" s="71"/>
      <c r="F97" s="71"/>
    </row>
    <row r="98" spans="1:6" s="67" customFormat="1">
      <c r="A98" s="93"/>
      <c r="B98" s="69"/>
      <c r="C98" s="70"/>
      <c r="D98" s="71"/>
      <c r="E98" s="71"/>
      <c r="F98" s="71"/>
    </row>
    <row r="99" spans="1:6" s="67" customFormat="1">
      <c r="A99" s="93"/>
      <c r="B99" s="69"/>
      <c r="C99" s="70"/>
      <c r="D99" s="71"/>
      <c r="E99" s="71"/>
      <c r="F99" s="71"/>
    </row>
    <row r="100" spans="1:6" s="67" customFormat="1">
      <c r="A100" s="93"/>
      <c r="B100" s="69"/>
      <c r="C100" s="70"/>
      <c r="D100" s="71"/>
      <c r="E100" s="71"/>
      <c r="F100" s="71"/>
    </row>
    <row r="101" spans="1:6" s="67" customFormat="1">
      <c r="A101" s="93"/>
      <c r="B101" s="69"/>
      <c r="C101" s="70"/>
      <c r="D101" s="71"/>
      <c r="E101" s="71"/>
      <c r="F101" s="71"/>
    </row>
    <row r="102" spans="1:6" s="67" customFormat="1">
      <c r="A102" s="93"/>
      <c r="B102" s="69"/>
      <c r="C102" s="70"/>
      <c r="D102" s="71"/>
      <c r="E102" s="71"/>
      <c r="F102" s="71"/>
    </row>
    <row r="103" spans="1:6" s="67" customFormat="1">
      <c r="A103" s="93"/>
      <c r="B103" s="69"/>
      <c r="C103" s="70"/>
      <c r="D103" s="71"/>
      <c r="E103" s="71"/>
      <c r="F103" s="71"/>
    </row>
    <row r="104" spans="1:6" s="67" customFormat="1">
      <c r="A104" s="93"/>
      <c r="B104" s="69"/>
      <c r="C104" s="70"/>
      <c r="D104" s="71"/>
      <c r="E104" s="71"/>
      <c r="F104" s="71"/>
    </row>
    <row r="105" spans="1:6" s="67" customFormat="1">
      <c r="A105" s="93"/>
      <c r="B105" s="69"/>
      <c r="C105" s="70"/>
      <c r="D105" s="71"/>
      <c r="E105" s="71"/>
      <c r="F105" s="71"/>
    </row>
    <row r="106" spans="1:6" s="67" customFormat="1">
      <c r="A106" s="93"/>
      <c r="B106" s="69"/>
      <c r="C106" s="70"/>
      <c r="D106" s="71"/>
      <c r="E106" s="71"/>
      <c r="F106" s="71"/>
    </row>
    <row r="107" spans="1:6" s="67" customFormat="1">
      <c r="A107" s="93"/>
      <c r="B107" s="69"/>
      <c r="C107" s="70"/>
      <c r="D107" s="71"/>
      <c r="E107" s="71"/>
      <c r="F107" s="71"/>
    </row>
    <row r="108" spans="1:6" s="67" customFormat="1">
      <c r="A108" s="93"/>
      <c r="B108" s="69"/>
      <c r="C108" s="70"/>
      <c r="D108" s="71"/>
      <c r="E108" s="71"/>
      <c r="F108" s="71"/>
    </row>
    <row r="109" spans="1:6" s="67" customFormat="1">
      <c r="A109" s="93"/>
      <c r="B109" s="69"/>
      <c r="C109" s="70"/>
      <c r="D109" s="71"/>
      <c r="E109" s="71"/>
      <c r="F109" s="71"/>
    </row>
    <row r="110" spans="1:6" s="67" customFormat="1">
      <c r="A110" s="93"/>
      <c r="B110" s="69"/>
      <c r="C110" s="70"/>
      <c r="D110" s="71"/>
      <c r="E110" s="71"/>
      <c r="F110" s="71"/>
    </row>
    <row r="111" spans="1:6" s="67" customFormat="1">
      <c r="A111" s="93"/>
      <c r="B111" s="69"/>
      <c r="C111" s="70"/>
      <c r="D111" s="71"/>
      <c r="E111" s="71"/>
      <c r="F111" s="71"/>
    </row>
    <row r="112" spans="1:6" s="67" customFormat="1">
      <c r="A112" s="93"/>
      <c r="B112" s="69"/>
      <c r="C112" s="70"/>
      <c r="D112" s="71"/>
      <c r="E112" s="71"/>
      <c r="F112" s="71"/>
    </row>
    <row r="113" spans="1:6" s="67" customFormat="1">
      <c r="A113" s="93"/>
      <c r="B113" s="69"/>
      <c r="C113" s="70"/>
      <c r="D113" s="71"/>
      <c r="E113" s="71"/>
      <c r="F113" s="71"/>
    </row>
    <row r="114" spans="1:6" s="67" customFormat="1">
      <c r="A114" s="93"/>
      <c r="B114" s="69"/>
      <c r="C114" s="70"/>
      <c r="D114" s="71"/>
      <c r="E114" s="71"/>
      <c r="F114" s="71"/>
    </row>
    <row r="115" spans="1:6" s="67" customFormat="1">
      <c r="A115" s="93"/>
      <c r="B115" s="69"/>
      <c r="C115" s="70"/>
      <c r="D115" s="71"/>
      <c r="E115" s="71"/>
      <c r="F115" s="71"/>
    </row>
    <row r="116" spans="1:6" s="67" customFormat="1">
      <c r="A116" s="93"/>
      <c r="B116" s="69"/>
      <c r="C116" s="70"/>
      <c r="D116" s="71"/>
      <c r="E116" s="71"/>
      <c r="F116" s="71"/>
    </row>
    <row r="117" spans="1:6" s="67" customFormat="1">
      <c r="A117" s="93"/>
      <c r="B117" s="69"/>
      <c r="C117" s="70"/>
      <c r="D117" s="71"/>
      <c r="E117" s="71"/>
      <c r="F117" s="71"/>
    </row>
    <row r="118" spans="1:6" s="67" customFormat="1">
      <c r="A118" s="93"/>
      <c r="B118" s="69"/>
      <c r="C118" s="70"/>
      <c r="D118" s="71"/>
      <c r="E118" s="71"/>
      <c r="F118" s="71"/>
    </row>
    <row r="119" spans="1:6" s="67" customFormat="1">
      <c r="A119" s="93"/>
      <c r="B119" s="69"/>
      <c r="C119" s="70"/>
      <c r="D119" s="71"/>
      <c r="E119" s="71"/>
      <c r="F119" s="71"/>
    </row>
    <row r="120" spans="1:6" s="67" customFormat="1">
      <c r="A120" s="93"/>
      <c r="B120" s="69"/>
      <c r="C120" s="70"/>
      <c r="D120" s="71"/>
      <c r="E120" s="71"/>
      <c r="F120" s="71"/>
    </row>
    <row r="121" spans="1:6" s="67" customFormat="1">
      <c r="A121" s="93"/>
      <c r="B121" s="69"/>
      <c r="C121" s="70"/>
      <c r="D121" s="71"/>
      <c r="E121" s="71"/>
      <c r="F121" s="71"/>
    </row>
    <row r="122" spans="1:6" s="67" customFormat="1">
      <c r="A122" s="93"/>
      <c r="B122" s="69"/>
      <c r="C122" s="70"/>
      <c r="D122" s="71"/>
      <c r="E122" s="71"/>
      <c r="F122" s="71"/>
    </row>
    <row r="123" spans="1:6" s="67" customFormat="1">
      <c r="A123" s="93"/>
      <c r="B123" s="69"/>
      <c r="C123" s="70"/>
      <c r="D123" s="71"/>
      <c r="E123" s="71"/>
      <c r="F123" s="71"/>
    </row>
    <row r="124" spans="1:6" s="67" customFormat="1">
      <c r="A124" s="93"/>
      <c r="B124" s="69"/>
      <c r="C124" s="70"/>
      <c r="D124" s="71"/>
      <c r="E124" s="71"/>
      <c r="F124" s="71"/>
    </row>
    <row r="125" spans="1:6" s="67" customFormat="1">
      <c r="A125" s="93"/>
      <c r="B125" s="69"/>
      <c r="C125" s="70"/>
      <c r="D125" s="71"/>
      <c r="E125" s="71"/>
      <c r="F125" s="71"/>
    </row>
    <row r="126" spans="1:6" s="67" customFormat="1">
      <c r="A126" s="93"/>
      <c r="B126" s="69"/>
      <c r="C126" s="70"/>
      <c r="D126" s="71"/>
      <c r="E126" s="71"/>
      <c r="F126" s="71"/>
    </row>
    <row r="127" spans="1:6" s="67" customFormat="1">
      <c r="A127" s="93"/>
      <c r="B127" s="69"/>
      <c r="C127" s="70"/>
      <c r="D127" s="71"/>
      <c r="E127" s="71"/>
      <c r="F127" s="71"/>
    </row>
    <row r="128" spans="1:6" s="67" customFormat="1">
      <c r="A128" s="93"/>
      <c r="B128" s="69"/>
      <c r="C128" s="70"/>
      <c r="D128" s="71"/>
      <c r="E128" s="71"/>
      <c r="F128" s="71"/>
    </row>
    <row r="130" spans="1:6" s="94" customFormat="1" ht="18.75">
      <c r="A130" s="93"/>
      <c r="B130" s="69"/>
      <c r="C130" s="70"/>
      <c r="D130" s="71"/>
      <c r="E130" s="71"/>
      <c r="F130" s="71"/>
    </row>
    <row r="132" spans="1:6" s="94" customFormat="1" ht="18.75">
      <c r="A132" s="93"/>
      <c r="B132" s="69"/>
      <c r="C132" s="70"/>
      <c r="D132" s="71"/>
      <c r="E132" s="71"/>
      <c r="F132" s="71"/>
    </row>
    <row r="151" spans="1:3" s="71" customFormat="1">
      <c r="A151" s="93"/>
      <c r="B151" s="69"/>
      <c r="C151" s="70"/>
    </row>
    <row r="152" spans="1:3" s="71" customFormat="1">
      <c r="A152" s="93"/>
      <c r="B152" s="69"/>
      <c r="C152" s="70"/>
    </row>
  </sheetData>
  <phoneticPr fontId="3" type="noConversion"/>
  <pageMargins left="0.78740157480314965" right="0.19685039370078741" top="0.59055118110236227" bottom="0.59055118110236227" header="0" footer="0"/>
  <pageSetup paperSize="9" scale="62" orientation="portrait" r:id="rId1"/>
  <headerFooter>
    <oddHeader>&amp;C&amp;8&amp;F</oddHeader>
    <oddFooter>&amp;L&amp;8&amp;A&amp;C&amp;"Arial CE,Krepko" &amp;"Arial CE,Običajno"&amp;8Vsebino posameznih postavk popisa ni dovoljeno spreminjati!&amp;R&amp;8Stran &amp;P</oddFooter>
  </headerFooter>
  <rowBreaks count="1" manualBreakCount="1">
    <brk id="4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Z139"/>
  <sheetViews>
    <sheetView view="pageBreakPreview" zoomScale="85" zoomScaleNormal="100" zoomScaleSheetLayoutView="85" workbookViewId="0">
      <selection activeCell="E12" sqref="E12"/>
    </sheetView>
  </sheetViews>
  <sheetFormatPr defaultColWidth="9.140625" defaultRowHeight="12"/>
  <cols>
    <col min="1" max="1" width="6" style="93" bestFit="1" customWidth="1"/>
    <col min="2" max="2" width="66.42578125" style="69" customWidth="1"/>
    <col min="3" max="3" width="5.28515625" style="70" customWidth="1"/>
    <col min="4" max="4" width="10.140625" style="71" customWidth="1"/>
    <col min="5" max="5" width="11.42578125" style="71" customWidth="1"/>
    <col min="6" max="6" width="12" style="71" customWidth="1"/>
    <col min="7" max="8" width="9.140625" style="70"/>
    <col min="9" max="9" width="6.85546875" style="70" customWidth="1"/>
    <col min="10" max="19" width="9.140625" style="70"/>
    <col min="20" max="20" width="9.140625" style="70" customWidth="1"/>
    <col min="21" max="22" width="9.140625" style="70" hidden="1" customWidth="1"/>
    <col min="23" max="16384" width="9.140625" style="70"/>
  </cols>
  <sheetData>
    <row r="1" spans="1:26" s="61" customFormat="1" ht="23.25">
      <c r="A1" s="56"/>
      <c r="B1" s="57" t="s">
        <v>223</v>
      </c>
      <c r="C1" s="58"/>
      <c r="D1" s="59"/>
      <c r="E1" s="59"/>
      <c r="F1" s="60"/>
    </row>
    <row r="2" spans="1:26" s="67" customFormat="1" ht="48">
      <c r="A2" s="62"/>
      <c r="B2" s="63" t="s">
        <v>358</v>
      </c>
      <c r="C2" s="64"/>
      <c r="D2" s="65"/>
      <c r="E2" s="65"/>
      <c r="F2" s="66"/>
    </row>
    <row r="3" spans="1:26" s="67" customFormat="1" ht="36">
      <c r="A3" s="68"/>
      <c r="B3" s="69" t="s">
        <v>357</v>
      </c>
      <c r="C3" s="70"/>
      <c r="D3" s="71"/>
      <c r="E3" s="71"/>
      <c r="F3" s="72"/>
    </row>
    <row r="4" spans="1:26" s="69" customFormat="1" ht="72">
      <c r="B4" s="69" t="s">
        <v>343</v>
      </c>
    </row>
    <row r="5" spans="1:26" s="69" customFormat="1" ht="36">
      <c r="B5" s="69" t="s">
        <v>344</v>
      </c>
    </row>
    <row r="6" spans="1:26" s="69" customFormat="1" ht="84">
      <c r="B6" s="69" t="s">
        <v>345</v>
      </c>
    </row>
    <row r="7" spans="1:26" s="69" customFormat="1" ht="120">
      <c r="B7" s="69" t="s">
        <v>346</v>
      </c>
    </row>
    <row r="8" spans="1:26" s="69" customFormat="1" ht="132">
      <c r="B8" s="69" t="s">
        <v>347</v>
      </c>
    </row>
    <row r="9" spans="1:26" s="69" customFormat="1" ht="24">
      <c r="A9" s="194"/>
      <c r="B9" s="194" t="s">
        <v>356</v>
      </c>
      <c r="C9" s="194"/>
      <c r="D9" s="194"/>
      <c r="E9" s="194"/>
      <c r="F9" s="194"/>
    </row>
    <row r="10" spans="1:26" s="67" customFormat="1">
      <c r="A10" s="73"/>
      <c r="B10" s="74"/>
      <c r="C10" s="75" t="s">
        <v>48</v>
      </c>
      <c r="D10" s="76" t="s">
        <v>44</v>
      </c>
      <c r="E10" s="76" t="s">
        <v>49</v>
      </c>
      <c r="F10" s="77" t="s">
        <v>50</v>
      </c>
    </row>
    <row r="11" spans="1:26" s="83" customFormat="1" ht="15">
      <c r="A11" s="78" t="s">
        <v>68</v>
      </c>
      <c r="B11" s="79" t="s">
        <v>0</v>
      </c>
      <c r="C11" s="80"/>
      <c r="D11" s="81"/>
      <c r="E11" s="81"/>
      <c r="F11" s="82">
        <f>SUM(F12:F14)</f>
        <v>0</v>
      </c>
    </row>
    <row r="12" spans="1:26" s="67" customFormat="1" ht="90">
      <c r="A12" s="84" t="s">
        <v>70</v>
      </c>
      <c r="B12" s="85" t="s">
        <v>53</v>
      </c>
      <c r="C12" s="86" t="s">
        <v>40</v>
      </c>
      <c r="D12" s="87">
        <v>1</v>
      </c>
      <c r="E12" s="88"/>
      <c r="F12" s="88">
        <f>D12*E12</f>
        <v>0</v>
      </c>
    </row>
    <row r="13" spans="1:26" s="67" customFormat="1" ht="30">
      <c r="A13" s="84" t="s">
        <v>71</v>
      </c>
      <c r="B13" s="150" t="s">
        <v>348</v>
      </c>
      <c r="C13" s="155" t="s">
        <v>349</v>
      </c>
      <c r="D13" s="156">
        <v>1</v>
      </c>
      <c r="E13" s="157"/>
      <c r="F13" s="157">
        <f t="shared" ref="F13" si="0">ROUND(D13*E13,2)</f>
        <v>0</v>
      </c>
    </row>
    <row r="14" spans="1:26" s="151" customFormat="1" ht="45">
      <c r="A14" s="84" t="s">
        <v>72</v>
      </c>
      <c r="B14" s="150" t="s">
        <v>351</v>
      </c>
      <c r="C14" s="86" t="s">
        <v>8</v>
      </c>
      <c r="D14" s="87">
        <v>60</v>
      </c>
      <c r="E14" s="88"/>
      <c r="F14" s="88">
        <f>ROUND(D14*E14,2)</f>
        <v>0</v>
      </c>
    </row>
    <row r="15" spans="1:26" s="83" customFormat="1" ht="15">
      <c r="A15" s="78" t="s">
        <v>69</v>
      </c>
      <c r="B15" s="79" t="s">
        <v>2</v>
      </c>
      <c r="C15" s="80"/>
      <c r="D15" s="81"/>
      <c r="E15" s="81"/>
      <c r="F15" s="82">
        <f>SUM(F20:F24)</f>
        <v>0</v>
      </c>
    </row>
    <row r="16" spans="1:26" s="43" customFormat="1" ht="72">
      <c r="A16" s="175"/>
      <c r="B16" s="179" t="s">
        <v>340</v>
      </c>
      <c r="C16" s="176"/>
      <c r="D16" s="177"/>
      <c r="E16" s="178"/>
      <c r="F16" s="178"/>
      <c r="G16" s="96"/>
      <c r="H16" s="96"/>
      <c r="I16" s="96"/>
      <c r="J16" s="96"/>
      <c r="K16" s="96"/>
      <c r="L16" s="96"/>
      <c r="M16" s="96"/>
      <c r="N16" s="96"/>
      <c r="O16" s="96"/>
      <c r="P16" s="96"/>
      <c r="Q16" s="96"/>
      <c r="R16" s="96"/>
      <c r="S16" s="96"/>
      <c r="T16" s="96"/>
      <c r="U16" s="96"/>
      <c r="V16" s="96"/>
      <c r="W16" s="96"/>
      <c r="X16" s="96"/>
      <c r="Y16" s="96"/>
      <c r="Z16" s="96"/>
    </row>
    <row r="17" spans="1:26" s="43" customFormat="1" ht="48">
      <c r="A17" s="175"/>
      <c r="B17" s="179" t="s">
        <v>341</v>
      </c>
      <c r="C17" s="176"/>
      <c r="D17" s="177"/>
      <c r="E17" s="178"/>
      <c r="F17" s="178"/>
      <c r="G17" s="96"/>
      <c r="H17" s="96"/>
      <c r="I17" s="96"/>
      <c r="J17" s="96"/>
      <c r="K17" s="96"/>
      <c r="L17" s="96"/>
      <c r="M17" s="96"/>
      <c r="N17" s="96"/>
      <c r="O17" s="96"/>
      <c r="P17" s="96"/>
      <c r="Q17" s="96"/>
      <c r="R17" s="96"/>
      <c r="S17" s="96"/>
      <c r="T17" s="96"/>
      <c r="U17" s="96"/>
      <c r="V17" s="96"/>
      <c r="W17" s="96"/>
      <c r="X17" s="96"/>
      <c r="Y17" s="96"/>
      <c r="Z17" s="96"/>
    </row>
    <row r="18" spans="1:26" s="43" customFormat="1" ht="27" customHeight="1">
      <c r="A18" s="175"/>
      <c r="B18" s="179" t="s">
        <v>342</v>
      </c>
      <c r="C18" s="176"/>
      <c r="D18" s="177"/>
      <c r="E18" s="178"/>
      <c r="F18" s="178"/>
      <c r="G18" s="96"/>
      <c r="H18" s="96"/>
      <c r="I18" s="96"/>
      <c r="J18" s="96"/>
      <c r="K18" s="96"/>
      <c r="L18" s="96"/>
      <c r="M18" s="96"/>
      <c r="N18" s="96"/>
      <c r="O18" s="96"/>
      <c r="P18" s="96"/>
      <c r="Q18" s="96"/>
      <c r="R18" s="96"/>
      <c r="S18" s="96"/>
      <c r="T18" s="96"/>
      <c r="U18" s="96"/>
      <c r="V18" s="96"/>
      <c r="W18" s="96"/>
      <c r="X18" s="96"/>
      <c r="Y18" s="96"/>
      <c r="Z18" s="96"/>
    </row>
    <row r="19" spans="1:26" s="55" customFormat="1" ht="18" customHeight="1">
      <c r="A19" s="84" t="s">
        <v>73</v>
      </c>
      <c r="B19" s="150" t="s">
        <v>56</v>
      </c>
      <c r="C19" s="155" t="s">
        <v>3</v>
      </c>
      <c r="D19" s="156">
        <v>40</v>
      </c>
      <c r="E19" s="157"/>
      <c r="F19" s="157">
        <f>ROUND(E19*D19,2)</f>
        <v>0</v>
      </c>
      <c r="G19" s="96"/>
    </row>
    <row r="20" spans="1:26" s="83" customFormat="1" ht="15">
      <c r="A20" s="84" t="s">
        <v>74</v>
      </c>
      <c r="B20" s="85" t="s">
        <v>179</v>
      </c>
      <c r="C20" s="155" t="s">
        <v>3</v>
      </c>
      <c r="D20" s="87">
        <v>207.28559999999996</v>
      </c>
      <c r="E20" s="88"/>
      <c r="F20" s="88">
        <f t="shared" ref="F20:F24" si="1">D20*E20</f>
        <v>0</v>
      </c>
    </row>
    <row r="21" spans="1:26" s="83" customFormat="1" ht="30">
      <c r="A21" s="84" t="s">
        <v>75</v>
      </c>
      <c r="B21" s="85" t="s">
        <v>155</v>
      </c>
      <c r="C21" s="155" t="s">
        <v>3</v>
      </c>
      <c r="D21" s="87">
        <v>192.28559999999996</v>
      </c>
      <c r="E21" s="88"/>
      <c r="F21" s="88">
        <f t="shared" si="1"/>
        <v>0</v>
      </c>
    </row>
    <row r="22" spans="1:26" s="67" customFormat="1" ht="30">
      <c r="A22" s="84" t="s">
        <v>76</v>
      </c>
      <c r="B22" s="85" t="s">
        <v>141</v>
      </c>
      <c r="C22" s="86" t="s">
        <v>3</v>
      </c>
      <c r="D22" s="87">
        <v>81</v>
      </c>
      <c r="E22" s="88"/>
      <c r="F22" s="88">
        <f t="shared" si="1"/>
        <v>0</v>
      </c>
      <c r="I22" s="83"/>
    </row>
    <row r="23" spans="1:26" s="67" customFormat="1" ht="30">
      <c r="A23" s="84" t="s">
        <v>77</v>
      </c>
      <c r="B23" s="85" t="s">
        <v>187</v>
      </c>
      <c r="C23" s="86" t="s">
        <v>3</v>
      </c>
      <c r="D23" s="87">
        <v>4.1457119999999996</v>
      </c>
      <c r="E23" s="88"/>
      <c r="F23" s="88">
        <f t="shared" si="1"/>
        <v>0</v>
      </c>
      <c r="I23" s="83"/>
    </row>
    <row r="24" spans="1:26" s="67" customFormat="1" ht="45">
      <c r="A24" s="84" t="s">
        <v>360</v>
      </c>
      <c r="B24" s="85" t="s">
        <v>145</v>
      </c>
      <c r="C24" s="86" t="s">
        <v>3</v>
      </c>
      <c r="D24" s="87">
        <v>15</v>
      </c>
      <c r="E24" s="88"/>
      <c r="F24" s="88">
        <f t="shared" si="1"/>
        <v>0</v>
      </c>
      <c r="I24" s="83"/>
    </row>
    <row r="25" spans="1:26" s="67" customFormat="1" ht="15">
      <c r="A25" s="78" t="s">
        <v>79</v>
      </c>
      <c r="B25" s="79" t="s">
        <v>23</v>
      </c>
      <c r="C25" s="80"/>
      <c r="D25" s="81"/>
      <c r="E25" s="81"/>
      <c r="F25" s="82">
        <f>SUM(F26:F33)</f>
        <v>0</v>
      </c>
    </row>
    <row r="26" spans="1:26" s="67" customFormat="1" ht="60">
      <c r="A26" s="84"/>
      <c r="B26" s="181" t="s">
        <v>353</v>
      </c>
      <c r="C26" s="86"/>
      <c r="D26" s="87"/>
      <c r="E26" s="88"/>
      <c r="F26" s="88"/>
    </row>
    <row r="27" spans="1:26" s="67" customFormat="1" ht="15">
      <c r="A27" s="84" t="s">
        <v>80</v>
      </c>
      <c r="B27" s="85" t="s">
        <v>321</v>
      </c>
      <c r="C27" s="86" t="s">
        <v>5</v>
      </c>
      <c r="D27" s="87">
        <v>2.7744000000000004</v>
      </c>
      <c r="E27" s="88"/>
      <c r="F27" s="88">
        <f t="shared" ref="F27:F29" si="2">E27*D27</f>
        <v>0</v>
      </c>
      <c r="I27" s="83"/>
    </row>
    <row r="28" spans="1:26" s="67" customFormat="1" ht="15">
      <c r="A28" s="84" t="s">
        <v>81</v>
      </c>
      <c r="B28" s="85" t="s">
        <v>322</v>
      </c>
      <c r="C28" s="86" t="s">
        <v>5</v>
      </c>
      <c r="D28" s="87">
        <v>30.272000000000002</v>
      </c>
      <c r="E28" s="88"/>
      <c r="F28" s="88">
        <f t="shared" si="2"/>
        <v>0</v>
      </c>
      <c r="I28" s="83"/>
    </row>
    <row r="29" spans="1:26" s="67" customFormat="1" ht="15">
      <c r="A29" s="84" t="s">
        <v>189</v>
      </c>
      <c r="B29" s="85" t="s">
        <v>216</v>
      </c>
      <c r="C29" s="86" t="s">
        <v>5</v>
      </c>
      <c r="D29" s="87">
        <v>10</v>
      </c>
      <c r="E29" s="88"/>
      <c r="F29" s="88">
        <f t="shared" si="2"/>
        <v>0</v>
      </c>
    </row>
    <row r="30" spans="1:26" s="67" customFormat="1" ht="30">
      <c r="A30" s="84" t="s">
        <v>82</v>
      </c>
      <c r="B30" s="150" t="s">
        <v>361</v>
      </c>
      <c r="C30" s="86" t="s">
        <v>5</v>
      </c>
      <c r="D30" s="87">
        <v>21.6</v>
      </c>
      <c r="E30" s="88"/>
      <c r="F30" s="88">
        <f t="shared" ref="F30:F33" si="3">E30*D30</f>
        <v>0</v>
      </c>
    </row>
    <row r="31" spans="1:26" s="67" customFormat="1" ht="15">
      <c r="A31" s="84" t="s">
        <v>83</v>
      </c>
      <c r="B31" s="85" t="s">
        <v>215</v>
      </c>
      <c r="C31" s="86" t="s">
        <v>5</v>
      </c>
      <c r="D31" s="87">
        <v>7.1039999999999992</v>
      </c>
      <c r="E31" s="88"/>
      <c r="F31" s="88">
        <f t="shared" si="3"/>
        <v>0</v>
      </c>
    </row>
    <row r="32" spans="1:26" s="67" customFormat="1" ht="30">
      <c r="A32" s="84" t="s">
        <v>190</v>
      </c>
      <c r="B32" s="85" t="s">
        <v>24</v>
      </c>
      <c r="C32" s="86" t="s">
        <v>5</v>
      </c>
      <c r="D32" s="87">
        <v>11.241</v>
      </c>
      <c r="E32" s="88"/>
      <c r="F32" s="88">
        <f t="shared" si="3"/>
        <v>0</v>
      </c>
    </row>
    <row r="33" spans="1:22" s="67" customFormat="1" ht="30">
      <c r="A33" s="84" t="s">
        <v>242</v>
      </c>
      <c r="B33" s="85" t="s">
        <v>26</v>
      </c>
      <c r="C33" s="86" t="s">
        <v>25</v>
      </c>
      <c r="D33" s="87">
        <v>43.12</v>
      </c>
      <c r="E33" s="88"/>
      <c r="F33" s="88">
        <f t="shared" si="3"/>
        <v>0</v>
      </c>
    </row>
    <row r="34" spans="1:22" s="67" customFormat="1" ht="15">
      <c r="A34" s="78" t="s">
        <v>84</v>
      </c>
      <c r="B34" s="79" t="s">
        <v>27</v>
      </c>
      <c r="C34" s="80"/>
      <c r="D34" s="81"/>
      <c r="E34" s="81"/>
      <c r="F34" s="82">
        <f>SUM(F35:F36)</f>
        <v>0</v>
      </c>
      <c r="V34" s="67" t="s">
        <v>181</v>
      </c>
    </row>
    <row r="35" spans="1:22" s="67" customFormat="1" ht="30">
      <c r="A35" s="84" t="s">
        <v>85</v>
      </c>
      <c r="B35" s="152" t="s">
        <v>30</v>
      </c>
      <c r="C35" s="86" t="s">
        <v>4</v>
      </c>
      <c r="D35" s="87">
        <v>1557.6408000000001</v>
      </c>
      <c r="E35" s="88"/>
      <c r="F35" s="88">
        <f>E35*D35</f>
        <v>0</v>
      </c>
      <c r="V35" s="67" t="s">
        <v>182</v>
      </c>
    </row>
    <row r="36" spans="1:22" s="67" customFormat="1" ht="30">
      <c r="A36" s="84" t="s">
        <v>86</v>
      </c>
      <c r="B36" s="152" t="s">
        <v>29</v>
      </c>
      <c r="C36" s="86" t="s">
        <v>4</v>
      </c>
      <c r="D36" s="87">
        <v>9865.0583999999999</v>
      </c>
      <c r="E36" s="88"/>
      <c r="F36" s="88">
        <f>E36*D36</f>
        <v>0</v>
      </c>
    </row>
    <row r="37" spans="1:22" s="67" customFormat="1" ht="15">
      <c r="A37" s="78" t="s">
        <v>228</v>
      </c>
      <c r="B37" s="79" t="s">
        <v>28</v>
      </c>
      <c r="C37" s="80"/>
      <c r="D37" s="81"/>
      <c r="E37" s="81"/>
      <c r="F37" s="82">
        <f>SUM(F38:F43)</f>
        <v>0</v>
      </c>
    </row>
    <row r="38" spans="1:22" s="67" customFormat="1" ht="15">
      <c r="A38" s="84" t="s">
        <v>229</v>
      </c>
      <c r="B38" s="85" t="s">
        <v>11</v>
      </c>
      <c r="C38" s="86" t="s">
        <v>3</v>
      </c>
      <c r="D38" s="87">
        <v>2.774</v>
      </c>
      <c r="E38" s="88"/>
      <c r="F38" s="88">
        <f t="shared" ref="F38:F43" si="4">ROUND(D38*E38,2)</f>
        <v>0</v>
      </c>
    </row>
    <row r="39" spans="1:22" s="67" customFormat="1" ht="30">
      <c r="A39" s="84" t="s">
        <v>230</v>
      </c>
      <c r="B39" s="85" t="s">
        <v>323</v>
      </c>
      <c r="C39" s="86" t="s">
        <v>3</v>
      </c>
      <c r="D39" s="87">
        <v>19.104000000000003</v>
      </c>
      <c r="E39" s="88"/>
      <c r="F39" s="88">
        <f>ROUND(D39*E39,2)</f>
        <v>0</v>
      </c>
    </row>
    <row r="40" spans="1:22" s="67" customFormat="1" ht="30">
      <c r="A40" s="84" t="s">
        <v>231</v>
      </c>
      <c r="B40" s="85" t="s">
        <v>213</v>
      </c>
      <c r="C40" s="86" t="s">
        <v>3</v>
      </c>
      <c r="D40" s="87">
        <v>11.545500000000001</v>
      </c>
      <c r="E40" s="88"/>
      <c r="F40" s="88">
        <f t="shared" si="4"/>
        <v>0</v>
      </c>
    </row>
    <row r="41" spans="1:22" s="67" customFormat="1" ht="30">
      <c r="A41" s="84" t="s">
        <v>232</v>
      </c>
      <c r="B41" s="85" t="s">
        <v>212</v>
      </c>
      <c r="C41" s="86" t="s">
        <v>3</v>
      </c>
      <c r="D41" s="87">
        <v>9.9232999999999993</v>
      </c>
      <c r="E41" s="88"/>
      <c r="F41" s="88">
        <f t="shared" si="4"/>
        <v>0</v>
      </c>
    </row>
    <row r="42" spans="1:22" s="67" customFormat="1" ht="45">
      <c r="A42" s="84" t="s">
        <v>362</v>
      </c>
      <c r="B42" s="85" t="s">
        <v>12</v>
      </c>
      <c r="C42" s="86" t="s">
        <v>3</v>
      </c>
      <c r="D42" s="87">
        <v>2.6949999999999998</v>
      </c>
      <c r="E42" s="88"/>
      <c r="F42" s="88">
        <f t="shared" si="4"/>
        <v>0</v>
      </c>
      <c r="G42" s="142"/>
    </row>
    <row r="43" spans="1:22" s="67" customFormat="1" ht="30">
      <c r="A43" s="84" t="s">
        <v>300</v>
      </c>
      <c r="B43" s="85" t="s">
        <v>214</v>
      </c>
      <c r="C43" s="86" t="s">
        <v>3</v>
      </c>
      <c r="D43" s="87">
        <v>0.625</v>
      </c>
      <c r="E43" s="88"/>
      <c r="F43" s="88">
        <f t="shared" si="4"/>
        <v>0</v>
      </c>
    </row>
    <row r="44" spans="1:22" s="43" customFormat="1" ht="18" customHeight="1">
      <c r="A44" s="132" t="s">
        <v>303</v>
      </c>
      <c r="B44" s="133" t="s">
        <v>226</v>
      </c>
      <c r="C44" s="134"/>
      <c r="D44" s="135"/>
      <c r="E44" s="135"/>
      <c r="F44" s="136">
        <f>SUM(F45:F46)</f>
        <v>0</v>
      </c>
    </row>
    <row r="45" spans="1:22" s="43" customFormat="1" ht="60">
      <c r="A45" s="153" t="s">
        <v>301</v>
      </c>
      <c r="B45" s="154" t="s">
        <v>324</v>
      </c>
      <c r="C45" s="155" t="s">
        <v>3</v>
      </c>
      <c r="D45" s="156">
        <v>14.3</v>
      </c>
      <c r="E45" s="157"/>
      <c r="F45" s="157">
        <f>ROUND(D45*E45,2)</f>
        <v>0</v>
      </c>
    </row>
    <row r="46" spans="1:22" s="43" customFormat="1" ht="15">
      <c r="A46" s="153" t="s">
        <v>302</v>
      </c>
      <c r="B46" s="150" t="s">
        <v>227</v>
      </c>
      <c r="C46" s="155" t="s">
        <v>3</v>
      </c>
      <c r="D46" s="156">
        <v>4.29</v>
      </c>
      <c r="E46" s="157"/>
      <c r="F46" s="157">
        <f>ROUND(D46*E46,2)</f>
        <v>0</v>
      </c>
    </row>
    <row r="47" spans="1:22" s="67" customFormat="1" ht="15">
      <c r="A47" s="78" t="s">
        <v>304</v>
      </c>
      <c r="B47" s="79" t="s">
        <v>31</v>
      </c>
      <c r="C47" s="80"/>
      <c r="D47" s="81"/>
      <c r="E47" s="81"/>
      <c r="F47" s="82">
        <f>SUM(F48:F55)</f>
        <v>0</v>
      </c>
    </row>
    <row r="48" spans="1:22" s="67" customFormat="1" ht="15">
      <c r="A48" s="84" t="s">
        <v>305</v>
      </c>
      <c r="B48" s="85" t="s">
        <v>178</v>
      </c>
      <c r="C48" s="86" t="s">
        <v>6</v>
      </c>
      <c r="D48" s="87">
        <v>32</v>
      </c>
      <c r="E48" s="88"/>
      <c r="F48" s="88">
        <f>D48*E48</f>
        <v>0</v>
      </c>
    </row>
    <row r="49" spans="1:10" s="67" customFormat="1" ht="48.75" customHeight="1">
      <c r="A49" s="84" t="s">
        <v>327</v>
      </c>
      <c r="B49" s="85" t="s">
        <v>35</v>
      </c>
      <c r="C49" s="86" t="s">
        <v>6</v>
      </c>
      <c r="D49" s="87">
        <v>11</v>
      </c>
      <c r="E49" s="88"/>
      <c r="F49" s="88">
        <f t="shared" ref="F49:F52" si="5">D49*E49</f>
        <v>0</v>
      </c>
    </row>
    <row r="50" spans="1:10" s="67" customFormat="1" ht="15">
      <c r="A50" s="84" t="s">
        <v>328</v>
      </c>
      <c r="B50" s="85" t="s">
        <v>36</v>
      </c>
      <c r="C50" s="86" t="s">
        <v>6</v>
      </c>
      <c r="D50" s="87">
        <v>15</v>
      </c>
      <c r="E50" s="88"/>
      <c r="F50" s="88">
        <f t="shared" si="5"/>
        <v>0</v>
      </c>
    </row>
    <row r="51" spans="1:10" s="67" customFormat="1" ht="45">
      <c r="A51" s="84" t="s">
        <v>306</v>
      </c>
      <c r="B51" s="85" t="s">
        <v>34</v>
      </c>
      <c r="C51" s="86" t="s">
        <v>5</v>
      </c>
      <c r="D51" s="87">
        <v>26.411000000000001</v>
      </c>
      <c r="E51" s="88"/>
      <c r="F51" s="88">
        <f t="shared" si="5"/>
        <v>0</v>
      </c>
    </row>
    <row r="52" spans="1:10" s="67" customFormat="1" ht="15">
      <c r="A52" s="84" t="s">
        <v>307</v>
      </c>
      <c r="B52" s="85" t="s">
        <v>13</v>
      </c>
      <c r="C52" s="86" t="s">
        <v>6</v>
      </c>
      <c r="D52" s="87">
        <v>15</v>
      </c>
      <c r="E52" s="88"/>
      <c r="F52" s="88">
        <f t="shared" si="5"/>
        <v>0</v>
      </c>
    </row>
    <row r="53" spans="1:10" s="67" customFormat="1" ht="18.75" customHeight="1">
      <c r="A53" s="84" t="s">
        <v>308</v>
      </c>
      <c r="B53" s="152" t="s">
        <v>320</v>
      </c>
      <c r="C53" s="86" t="s">
        <v>3</v>
      </c>
      <c r="D53" s="87">
        <v>0.54368000000000005</v>
      </c>
      <c r="E53" s="88"/>
      <c r="F53" s="88">
        <f>D53*E53</f>
        <v>0</v>
      </c>
    </row>
    <row r="54" spans="1:10" s="67" customFormat="1" ht="30">
      <c r="A54" s="84" t="s">
        <v>329</v>
      </c>
      <c r="B54" s="152" t="s">
        <v>317</v>
      </c>
      <c r="C54" s="86" t="s">
        <v>1</v>
      </c>
      <c r="D54" s="87">
        <v>8</v>
      </c>
      <c r="E54" s="88"/>
      <c r="F54" s="88">
        <f>D54*E54</f>
        <v>0</v>
      </c>
    </row>
    <row r="55" spans="1:10" s="67" customFormat="1" ht="30">
      <c r="A55" s="84" t="s">
        <v>309</v>
      </c>
      <c r="B55" s="150" t="s">
        <v>207</v>
      </c>
      <c r="C55" s="155" t="s">
        <v>1</v>
      </c>
      <c r="D55" s="156">
        <v>2</v>
      </c>
      <c r="E55" s="157"/>
      <c r="F55" s="157">
        <f t="shared" ref="F55" si="6">ROUND(D55*E55,2)</f>
        <v>0</v>
      </c>
      <c r="G55" s="96"/>
      <c r="H55" s="96"/>
      <c r="I55" s="97"/>
      <c r="J55" s="96"/>
    </row>
    <row r="56" spans="1:10" s="67" customFormat="1" ht="15">
      <c r="A56" s="78" t="s">
        <v>310</v>
      </c>
      <c r="B56" s="79" t="s">
        <v>32</v>
      </c>
      <c r="C56" s="80"/>
      <c r="D56" s="81"/>
      <c r="E56" s="81"/>
      <c r="F56" s="82">
        <f>SUM(F57)</f>
        <v>0</v>
      </c>
    </row>
    <row r="57" spans="1:10" s="67" customFormat="1" ht="45">
      <c r="A57" s="84" t="s">
        <v>311</v>
      </c>
      <c r="B57" s="152" t="s">
        <v>149</v>
      </c>
      <c r="C57" s="86" t="s">
        <v>5</v>
      </c>
      <c r="D57" s="87">
        <v>21.6</v>
      </c>
      <c r="E57" s="88"/>
      <c r="F57" s="88">
        <f>E57*D57</f>
        <v>0</v>
      </c>
    </row>
    <row r="58" spans="1:10" s="83" customFormat="1" ht="15">
      <c r="A58" s="78" t="s">
        <v>312</v>
      </c>
      <c r="B58" s="79" t="s">
        <v>7</v>
      </c>
      <c r="C58" s="80"/>
      <c r="D58" s="81"/>
      <c r="E58" s="81"/>
      <c r="F58" s="82">
        <f>SUM(F59:F62)</f>
        <v>2948</v>
      </c>
    </row>
    <row r="59" spans="1:10" s="67" customFormat="1" ht="15">
      <c r="A59" s="84" t="s">
        <v>313</v>
      </c>
      <c r="B59" s="85" t="s">
        <v>401</v>
      </c>
      <c r="C59" s="86" t="s">
        <v>8</v>
      </c>
      <c r="D59" s="87">
        <v>8</v>
      </c>
      <c r="E59" s="88">
        <v>60</v>
      </c>
      <c r="F59" s="88">
        <f t="shared" ref="F59" si="7">D59*E59</f>
        <v>480</v>
      </c>
    </row>
    <row r="60" spans="1:10" s="67" customFormat="1" ht="15">
      <c r="A60" s="84" t="s">
        <v>314</v>
      </c>
      <c r="B60" s="85" t="s">
        <v>399</v>
      </c>
      <c r="C60" s="86" t="s">
        <v>8</v>
      </c>
      <c r="D60" s="87">
        <v>10</v>
      </c>
      <c r="E60" s="88">
        <v>60</v>
      </c>
      <c r="F60" s="88">
        <f>D60*E60</f>
        <v>600</v>
      </c>
    </row>
    <row r="61" spans="1:10" s="67" customFormat="1" ht="30">
      <c r="A61" s="84" t="s">
        <v>315</v>
      </c>
      <c r="B61" s="85" t="s">
        <v>400</v>
      </c>
      <c r="C61" s="86" t="s">
        <v>1</v>
      </c>
      <c r="D61" s="87">
        <v>1</v>
      </c>
      <c r="E61" s="88">
        <v>1600</v>
      </c>
      <c r="F61" s="88">
        <f>D61*E61</f>
        <v>1600</v>
      </c>
      <c r="G61" s="142"/>
    </row>
    <row r="62" spans="1:10" s="67" customFormat="1" ht="15">
      <c r="A62" s="84" t="s">
        <v>316</v>
      </c>
      <c r="B62" s="85" t="s">
        <v>219</v>
      </c>
      <c r="C62" s="86" t="s">
        <v>9</v>
      </c>
      <c r="D62" s="87">
        <v>1</v>
      </c>
      <c r="E62" s="88">
        <f>(F11+F15+F25+F34+F37+F44+F47+F56+SUM(F59:F61))*0.1</f>
        <v>268</v>
      </c>
      <c r="F62" s="88">
        <f>ROUND(D62*E62,2)</f>
        <v>268</v>
      </c>
    </row>
    <row r="63" spans="1:10" s="83" customFormat="1" ht="15">
      <c r="A63" s="89"/>
      <c r="B63" s="90" t="s">
        <v>67</v>
      </c>
      <c r="C63" s="91"/>
      <c r="D63" s="91"/>
      <c r="E63" s="91"/>
      <c r="F63" s="92">
        <f>F58+F56+F47+F37+F34+F25+F15+F11</f>
        <v>2948</v>
      </c>
    </row>
    <row r="64" spans="1:10" s="67" customFormat="1">
      <c r="A64" s="93"/>
      <c r="B64" s="69"/>
      <c r="C64" s="70"/>
      <c r="D64" s="71"/>
      <c r="E64" s="71"/>
      <c r="F64" s="71"/>
    </row>
    <row r="65" spans="1:6" s="67" customFormat="1">
      <c r="A65" s="93"/>
      <c r="B65" s="69"/>
      <c r="C65" s="70"/>
      <c r="D65" s="71"/>
      <c r="E65" s="71"/>
      <c r="F65" s="71"/>
    </row>
    <row r="66" spans="1:6" s="67" customFormat="1">
      <c r="A66" s="93"/>
      <c r="B66" s="69"/>
      <c r="C66" s="70"/>
      <c r="D66" s="71"/>
      <c r="E66" s="71"/>
      <c r="F66" s="71"/>
    </row>
    <row r="67" spans="1:6" s="67" customFormat="1">
      <c r="A67" s="93"/>
      <c r="B67" s="69"/>
      <c r="C67" s="70"/>
      <c r="D67" s="71"/>
      <c r="E67" s="71"/>
      <c r="F67" s="71"/>
    </row>
    <row r="68" spans="1:6" s="67" customFormat="1">
      <c r="A68" s="93"/>
      <c r="B68" s="69"/>
      <c r="C68" s="70"/>
      <c r="D68" s="71"/>
      <c r="E68" s="71"/>
      <c r="F68" s="71"/>
    </row>
    <row r="69" spans="1:6" s="67" customFormat="1">
      <c r="A69" s="93"/>
      <c r="B69" s="69"/>
      <c r="C69" s="70"/>
      <c r="D69" s="71"/>
      <c r="E69" s="71"/>
      <c r="F69" s="71"/>
    </row>
    <row r="70" spans="1:6" s="67" customFormat="1">
      <c r="A70" s="93"/>
      <c r="B70" s="69"/>
      <c r="C70" s="70"/>
      <c r="D70" s="71"/>
      <c r="E70" s="71"/>
      <c r="F70" s="71"/>
    </row>
    <row r="71" spans="1:6" s="67" customFormat="1">
      <c r="A71" s="93"/>
      <c r="B71" s="69"/>
      <c r="C71" s="70"/>
      <c r="D71" s="71"/>
      <c r="E71" s="71"/>
      <c r="F71" s="71"/>
    </row>
    <row r="72" spans="1:6" s="67" customFormat="1">
      <c r="A72" s="93"/>
      <c r="B72" s="69"/>
      <c r="C72" s="70"/>
      <c r="D72" s="71"/>
      <c r="E72" s="71"/>
      <c r="F72" s="71"/>
    </row>
    <row r="73" spans="1:6" s="67" customFormat="1">
      <c r="A73" s="93"/>
      <c r="B73" s="69"/>
      <c r="C73" s="70"/>
      <c r="D73" s="71"/>
      <c r="E73" s="71"/>
      <c r="F73" s="71"/>
    </row>
    <row r="74" spans="1:6" s="67" customFormat="1">
      <c r="A74" s="93"/>
      <c r="B74" s="69"/>
      <c r="C74" s="70"/>
      <c r="D74" s="71"/>
      <c r="E74" s="71"/>
      <c r="F74" s="71"/>
    </row>
    <row r="75" spans="1:6" s="67" customFormat="1">
      <c r="A75" s="93"/>
      <c r="B75" s="69"/>
      <c r="C75" s="70"/>
      <c r="D75" s="71"/>
      <c r="E75" s="71"/>
      <c r="F75" s="71"/>
    </row>
    <row r="76" spans="1:6" s="67" customFormat="1">
      <c r="A76" s="93"/>
      <c r="B76" s="69"/>
      <c r="C76" s="70"/>
      <c r="D76" s="71"/>
      <c r="E76" s="71"/>
      <c r="F76" s="71"/>
    </row>
    <row r="77" spans="1:6" s="67" customFormat="1">
      <c r="A77" s="93"/>
      <c r="B77" s="69"/>
      <c r="C77" s="70"/>
      <c r="D77" s="71"/>
      <c r="E77" s="71"/>
      <c r="F77" s="71"/>
    </row>
    <row r="78" spans="1:6" s="67" customFormat="1">
      <c r="A78" s="93"/>
      <c r="B78" s="69"/>
      <c r="C78" s="70"/>
      <c r="D78" s="71"/>
      <c r="E78" s="71"/>
      <c r="F78" s="71"/>
    </row>
    <row r="79" spans="1:6" s="67" customFormat="1">
      <c r="A79" s="93"/>
      <c r="B79" s="69"/>
      <c r="C79" s="70"/>
      <c r="D79" s="71"/>
      <c r="E79" s="71"/>
      <c r="F79" s="71"/>
    </row>
    <row r="80" spans="1:6" s="67" customFormat="1">
      <c r="A80" s="93"/>
      <c r="B80" s="69"/>
      <c r="C80" s="70"/>
      <c r="D80" s="71"/>
      <c r="E80" s="71"/>
      <c r="F80" s="71"/>
    </row>
    <row r="81" spans="1:6" s="67" customFormat="1">
      <c r="A81" s="93"/>
      <c r="B81" s="69"/>
      <c r="C81" s="70"/>
      <c r="D81" s="71"/>
      <c r="E81" s="71"/>
      <c r="F81" s="71"/>
    </row>
    <row r="82" spans="1:6" s="67" customFormat="1">
      <c r="A82" s="93"/>
      <c r="B82" s="69"/>
      <c r="C82" s="70"/>
      <c r="D82" s="71"/>
      <c r="E82" s="71"/>
      <c r="F82" s="71"/>
    </row>
    <row r="83" spans="1:6" s="67" customFormat="1">
      <c r="A83" s="93"/>
      <c r="B83" s="69"/>
      <c r="C83" s="70"/>
      <c r="D83" s="71"/>
      <c r="E83" s="71"/>
      <c r="F83" s="71"/>
    </row>
    <row r="84" spans="1:6" s="67" customFormat="1">
      <c r="A84" s="93"/>
      <c r="B84" s="69"/>
      <c r="C84" s="70"/>
      <c r="D84" s="71"/>
      <c r="E84" s="71"/>
      <c r="F84" s="71"/>
    </row>
    <row r="85" spans="1:6" s="67" customFormat="1">
      <c r="A85" s="93"/>
      <c r="B85" s="69"/>
      <c r="C85" s="70"/>
      <c r="D85" s="71"/>
      <c r="E85" s="71"/>
      <c r="F85" s="71"/>
    </row>
    <row r="86" spans="1:6" s="67" customFormat="1">
      <c r="A86" s="93"/>
      <c r="B86" s="69"/>
      <c r="C86" s="70"/>
      <c r="D86" s="71"/>
      <c r="E86" s="71"/>
      <c r="F86" s="71"/>
    </row>
    <row r="87" spans="1:6" s="67" customFormat="1">
      <c r="A87" s="93"/>
      <c r="B87" s="69"/>
      <c r="C87" s="70"/>
      <c r="D87" s="71"/>
      <c r="E87" s="71"/>
      <c r="F87" s="71"/>
    </row>
    <row r="88" spans="1:6" s="67" customFormat="1">
      <c r="A88" s="93"/>
      <c r="B88" s="69"/>
      <c r="C88" s="70"/>
      <c r="D88" s="71"/>
      <c r="E88" s="71"/>
      <c r="F88" s="71"/>
    </row>
    <row r="89" spans="1:6" s="67" customFormat="1">
      <c r="A89" s="93"/>
      <c r="B89" s="69"/>
      <c r="C89" s="70"/>
      <c r="D89" s="71"/>
      <c r="E89" s="71"/>
      <c r="F89" s="71"/>
    </row>
    <row r="90" spans="1:6" s="67" customFormat="1">
      <c r="A90" s="93"/>
      <c r="B90" s="69"/>
      <c r="C90" s="70"/>
      <c r="D90" s="71"/>
      <c r="E90" s="71"/>
      <c r="F90" s="71"/>
    </row>
    <row r="91" spans="1:6" s="67" customFormat="1">
      <c r="A91" s="93"/>
      <c r="B91" s="69"/>
      <c r="C91" s="70"/>
      <c r="D91" s="71"/>
      <c r="E91" s="71"/>
      <c r="F91" s="71"/>
    </row>
    <row r="92" spans="1:6" s="67" customFormat="1">
      <c r="A92" s="93"/>
      <c r="B92" s="69"/>
      <c r="C92" s="70"/>
      <c r="D92" s="71"/>
      <c r="E92" s="71"/>
      <c r="F92" s="71"/>
    </row>
    <row r="93" spans="1:6" s="67" customFormat="1">
      <c r="A93" s="93"/>
      <c r="B93" s="69"/>
      <c r="C93" s="70"/>
      <c r="D93" s="71"/>
      <c r="E93" s="71"/>
      <c r="F93" s="71"/>
    </row>
    <row r="94" spans="1:6" s="67" customFormat="1">
      <c r="A94" s="93"/>
      <c r="B94" s="69"/>
      <c r="C94" s="70"/>
      <c r="D94" s="71"/>
      <c r="E94" s="71"/>
      <c r="F94" s="71"/>
    </row>
    <row r="95" spans="1:6" s="67" customFormat="1">
      <c r="A95" s="93"/>
      <c r="B95" s="69"/>
      <c r="C95" s="70"/>
      <c r="D95" s="71"/>
      <c r="E95" s="71"/>
      <c r="F95" s="71"/>
    </row>
    <row r="96" spans="1:6" s="67" customFormat="1">
      <c r="A96" s="93"/>
      <c r="B96" s="69"/>
      <c r="C96" s="70"/>
      <c r="D96" s="71"/>
      <c r="E96" s="71"/>
      <c r="F96" s="71"/>
    </row>
    <row r="97" spans="1:6" s="67" customFormat="1">
      <c r="A97" s="93"/>
      <c r="B97" s="69"/>
      <c r="C97" s="70"/>
      <c r="D97" s="71"/>
      <c r="E97" s="71"/>
      <c r="F97" s="71"/>
    </row>
    <row r="98" spans="1:6" s="67" customFormat="1">
      <c r="A98" s="93"/>
      <c r="B98" s="69"/>
      <c r="C98" s="70"/>
      <c r="D98" s="71"/>
      <c r="E98" s="71"/>
      <c r="F98" s="71"/>
    </row>
    <row r="99" spans="1:6" s="67" customFormat="1">
      <c r="A99" s="93"/>
      <c r="B99" s="69"/>
      <c r="C99" s="70"/>
      <c r="D99" s="71"/>
      <c r="E99" s="71"/>
      <c r="F99" s="71"/>
    </row>
    <row r="100" spans="1:6" s="67" customFormat="1">
      <c r="A100" s="93"/>
      <c r="B100" s="69"/>
      <c r="C100" s="70"/>
      <c r="D100" s="71"/>
      <c r="E100" s="71"/>
      <c r="F100" s="71"/>
    </row>
    <row r="101" spans="1:6" s="67" customFormat="1">
      <c r="A101" s="93"/>
      <c r="B101" s="69"/>
      <c r="C101" s="70"/>
      <c r="D101" s="71"/>
      <c r="E101" s="71"/>
      <c r="F101" s="71"/>
    </row>
    <row r="102" spans="1:6" s="67" customFormat="1">
      <c r="A102" s="93"/>
      <c r="B102" s="69"/>
      <c r="C102" s="70"/>
      <c r="D102" s="71"/>
      <c r="E102" s="71"/>
      <c r="F102" s="71"/>
    </row>
    <row r="103" spans="1:6" s="67" customFormat="1">
      <c r="A103" s="93"/>
      <c r="B103" s="69"/>
      <c r="C103" s="70"/>
      <c r="D103" s="71"/>
      <c r="E103" s="71"/>
      <c r="F103" s="71"/>
    </row>
    <row r="104" spans="1:6" s="67" customFormat="1">
      <c r="A104" s="93"/>
      <c r="B104" s="69"/>
      <c r="C104" s="70"/>
      <c r="D104" s="71"/>
      <c r="E104" s="71"/>
      <c r="F104" s="71"/>
    </row>
    <row r="105" spans="1:6" s="67" customFormat="1">
      <c r="A105" s="93"/>
      <c r="B105" s="69"/>
      <c r="C105" s="70"/>
      <c r="D105" s="71"/>
      <c r="E105" s="71"/>
      <c r="F105" s="71"/>
    </row>
    <row r="106" spans="1:6" s="67" customFormat="1">
      <c r="A106" s="93"/>
      <c r="B106" s="69"/>
      <c r="C106" s="70"/>
      <c r="D106" s="71"/>
      <c r="E106" s="71"/>
      <c r="F106" s="71"/>
    </row>
    <row r="107" spans="1:6" s="67" customFormat="1">
      <c r="A107" s="93"/>
      <c r="B107" s="69"/>
      <c r="C107" s="70"/>
      <c r="D107" s="71"/>
      <c r="E107" s="71"/>
      <c r="F107" s="71"/>
    </row>
    <row r="108" spans="1:6" s="67" customFormat="1">
      <c r="A108" s="93"/>
      <c r="B108" s="69"/>
      <c r="C108" s="70"/>
      <c r="D108" s="71"/>
      <c r="E108" s="71"/>
      <c r="F108" s="71"/>
    </row>
    <row r="109" spans="1:6" s="67" customFormat="1">
      <c r="A109" s="93"/>
      <c r="B109" s="69"/>
      <c r="C109" s="70"/>
      <c r="D109" s="71"/>
      <c r="E109" s="71"/>
      <c r="F109" s="71"/>
    </row>
    <row r="110" spans="1:6" s="67" customFormat="1">
      <c r="A110" s="93"/>
      <c r="B110" s="69"/>
      <c r="C110" s="70"/>
      <c r="D110" s="71"/>
      <c r="E110" s="71"/>
      <c r="F110" s="71"/>
    </row>
    <row r="111" spans="1:6" s="67" customFormat="1">
      <c r="A111" s="93"/>
      <c r="B111" s="69"/>
      <c r="C111" s="70"/>
      <c r="D111" s="71"/>
      <c r="E111" s="71"/>
      <c r="F111" s="71"/>
    </row>
    <row r="112" spans="1:6" s="67" customFormat="1">
      <c r="A112" s="93"/>
      <c r="B112" s="69"/>
      <c r="C112" s="70"/>
      <c r="D112" s="71"/>
      <c r="E112" s="71"/>
      <c r="F112" s="71"/>
    </row>
    <row r="113" spans="1:6" s="67" customFormat="1">
      <c r="A113" s="93"/>
      <c r="B113" s="69"/>
      <c r="C113" s="70"/>
      <c r="D113" s="71"/>
      <c r="E113" s="71"/>
      <c r="F113" s="71"/>
    </row>
    <row r="114" spans="1:6" s="67" customFormat="1">
      <c r="A114" s="93"/>
      <c r="B114" s="69"/>
      <c r="C114" s="70"/>
      <c r="D114" s="71"/>
      <c r="E114" s="71"/>
      <c r="F114" s="71"/>
    </row>
    <row r="115" spans="1:6" s="67" customFormat="1">
      <c r="A115" s="93"/>
      <c r="B115" s="69"/>
      <c r="C115" s="70"/>
      <c r="D115" s="71"/>
      <c r="E115" s="71"/>
      <c r="F115" s="71"/>
    </row>
    <row r="117" spans="1:6" s="94" customFormat="1" ht="18.75">
      <c r="A117" s="93"/>
      <c r="B117" s="69"/>
      <c r="C117" s="70"/>
      <c r="D117" s="71"/>
      <c r="E117" s="71"/>
      <c r="F117" s="71"/>
    </row>
    <row r="119" spans="1:6" s="94" customFormat="1" ht="18.75">
      <c r="A119" s="93"/>
      <c r="B119" s="69"/>
      <c r="C119" s="70"/>
      <c r="D119" s="71"/>
      <c r="E119" s="71"/>
      <c r="F119" s="71"/>
    </row>
    <row r="138" spans="1:3" s="71" customFormat="1">
      <c r="A138" s="93"/>
      <c r="B138" s="69"/>
      <c r="C138" s="70"/>
    </row>
    <row r="139" spans="1:3" s="71" customFormat="1">
      <c r="A139" s="93"/>
      <c r="B139" s="69"/>
      <c r="C139" s="70"/>
    </row>
  </sheetData>
  <phoneticPr fontId="3" type="noConversion"/>
  <pageMargins left="0.78740157480314965" right="0.19685039370078741" top="0.59055118110236227" bottom="0.59055118110236227" header="0" footer="0"/>
  <pageSetup paperSize="9" scale="62" orientation="portrait" r:id="rId1"/>
  <headerFooter>
    <oddHeader>&amp;C&amp;8&amp;F</oddHeader>
    <oddFooter>&amp;L&amp;8&amp;A&amp;C&amp;"Arial CE,Krepko" &amp;"Arial CE,Običajno"&amp;8Vsebino posameznih postavk popisa ni dovoljeno spreminjati!&amp;R&amp;8Stran &amp;P</oddFooter>
  </headerFooter>
  <rowBreaks count="1" manualBreakCount="1">
    <brk id="4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158"/>
  <sheetViews>
    <sheetView view="pageBreakPreview" zoomScaleNormal="100" zoomScaleSheetLayoutView="100" workbookViewId="0">
      <selection activeCell="E6" sqref="E6"/>
    </sheetView>
  </sheetViews>
  <sheetFormatPr defaultColWidth="9.140625" defaultRowHeight="12"/>
  <cols>
    <col min="1" max="1" width="6" style="51" bestFit="1" customWidth="1"/>
    <col min="2" max="2" width="76" style="47" customWidth="1"/>
    <col min="3" max="3" width="5.28515625" style="48" customWidth="1"/>
    <col min="4" max="4" width="10.140625" style="49" customWidth="1"/>
    <col min="5" max="5" width="10.5703125" style="49" customWidth="1"/>
    <col min="6" max="6" width="12" style="49" customWidth="1"/>
    <col min="7" max="7" width="12" style="48" customWidth="1"/>
    <col min="8" max="8" width="15.5703125" style="48" customWidth="1"/>
    <col min="9" max="16384" width="9.140625" style="48"/>
  </cols>
  <sheetData>
    <row r="1" spans="1:26" s="46" customFormat="1" ht="23.25">
      <c r="A1" s="101"/>
      <c r="B1" s="102" t="s">
        <v>197</v>
      </c>
      <c r="C1" s="103"/>
      <c r="D1" s="104"/>
      <c r="E1" s="104"/>
      <c r="F1" s="105"/>
    </row>
    <row r="2" spans="1:26" s="67" customFormat="1" ht="36">
      <c r="A2" s="62"/>
      <c r="B2" s="63" t="s">
        <v>358</v>
      </c>
      <c r="C2" s="64"/>
      <c r="D2" s="65"/>
      <c r="E2" s="65"/>
      <c r="F2" s="66"/>
    </row>
    <row r="3" spans="1:26" s="67" customFormat="1" ht="36">
      <c r="A3" s="68"/>
      <c r="B3" s="69" t="s">
        <v>357</v>
      </c>
      <c r="C3" s="70"/>
      <c r="D3" s="71"/>
      <c r="E3" s="71"/>
      <c r="F3" s="72"/>
    </row>
    <row r="4" spans="1:26" s="43" customFormat="1">
      <c r="A4" s="106"/>
      <c r="B4" s="107"/>
      <c r="C4" s="108" t="s">
        <v>48</v>
      </c>
      <c r="D4" s="109" t="s">
        <v>44</v>
      </c>
      <c r="E4" s="109" t="s">
        <v>49</v>
      </c>
      <c r="F4" s="110" t="s">
        <v>50</v>
      </c>
    </row>
    <row r="5" spans="1:26" s="50" customFormat="1" ht="15">
      <c r="A5" s="111" t="s">
        <v>88</v>
      </c>
      <c r="B5" s="112" t="s">
        <v>0</v>
      </c>
      <c r="C5" s="113"/>
      <c r="D5" s="114"/>
      <c r="E5" s="114"/>
      <c r="F5" s="115">
        <f>SUM(F6:F13)</f>
        <v>0</v>
      </c>
    </row>
    <row r="6" spans="1:26" s="43" customFormat="1" ht="75">
      <c r="A6" s="160" t="s">
        <v>89</v>
      </c>
      <c r="B6" s="85" t="s">
        <v>53</v>
      </c>
      <c r="C6" s="86" t="s">
        <v>40</v>
      </c>
      <c r="D6" s="87">
        <v>1</v>
      </c>
      <c r="E6" s="88"/>
      <c r="F6" s="88">
        <f>D6*E6</f>
        <v>0</v>
      </c>
    </row>
    <row r="7" spans="1:26" s="43" customFormat="1" ht="30">
      <c r="A7" s="160" t="s">
        <v>159</v>
      </c>
      <c r="B7" s="150" t="s">
        <v>348</v>
      </c>
      <c r="C7" s="155" t="s">
        <v>349</v>
      </c>
      <c r="D7" s="156">
        <v>1</v>
      </c>
      <c r="E7" s="157"/>
      <c r="F7" s="157">
        <f t="shared" ref="F7" si="0">ROUND(D7*E7,2)</f>
        <v>0</v>
      </c>
    </row>
    <row r="8" spans="1:26" s="67" customFormat="1" ht="30">
      <c r="A8" s="160" t="s">
        <v>160</v>
      </c>
      <c r="B8" s="150" t="s">
        <v>206</v>
      </c>
      <c r="C8" s="147" t="s">
        <v>1</v>
      </c>
      <c r="D8" s="87">
        <v>5</v>
      </c>
      <c r="E8" s="88"/>
      <c r="F8" s="88">
        <f>ROUND(D8*E8,2)</f>
        <v>0</v>
      </c>
      <c r="G8" s="96"/>
      <c r="H8" s="96"/>
      <c r="I8" s="96"/>
      <c r="J8" s="96"/>
    </row>
    <row r="9" spans="1:26" s="67" customFormat="1" ht="15">
      <c r="A9" s="160" t="s">
        <v>161</v>
      </c>
      <c r="B9" s="150" t="s">
        <v>209</v>
      </c>
      <c r="C9" s="147" t="s">
        <v>25</v>
      </c>
      <c r="D9" s="156">
        <v>65</v>
      </c>
      <c r="E9" s="157"/>
      <c r="F9" s="157">
        <f>ROUND(D9*E9,2)</f>
        <v>0</v>
      </c>
      <c r="G9" s="96"/>
      <c r="H9" s="96"/>
      <c r="I9" s="97"/>
      <c r="J9" s="96"/>
    </row>
    <row r="10" spans="1:26" s="43" customFormat="1" ht="45">
      <c r="A10" s="160" t="s">
        <v>162</v>
      </c>
      <c r="B10" s="146" t="s">
        <v>156</v>
      </c>
      <c r="C10" s="147" t="s">
        <v>40</v>
      </c>
      <c r="D10" s="148">
        <v>15</v>
      </c>
      <c r="E10" s="149"/>
      <c r="F10" s="149">
        <f>D10*E10</f>
        <v>0</v>
      </c>
    </row>
    <row r="11" spans="1:26" s="43" customFormat="1" ht="45">
      <c r="A11" s="160" t="s">
        <v>163</v>
      </c>
      <c r="B11" s="146" t="s">
        <v>144</v>
      </c>
      <c r="C11" s="147" t="s">
        <v>1</v>
      </c>
      <c r="D11" s="148">
        <v>1</v>
      </c>
      <c r="E11" s="149"/>
      <c r="F11" s="149">
        <f t="shared" ref="F11" si="1">ROUND(D11*E11,2)</f>
        <v>0</v>
      </c>
    </row>
    <row r="12" spans="1:26" s="43" customFormat="1" ht="30">
      <c r="A12" s="160" t="s">
        <v>164</v>
      </c>
      <c r="B12" s="146" t="s">
        <v>157</v>
      </c>
      <c r="C12" s="147" t="s">
        <v>5</v>
      </c>
      <c r="D12" s="148">
        <v>720</v>
      </c>
      <c r="E12" s="149"/>
      <c r="F12" s="149">
        <f t="shared" ref="F12:F13" si="2">D12*E12</f>
        <v>0</v>
      </c>
    </row>
    <row r="13" spans="1:26" s="43" customFormat="1" ht="30">
      <c r="A13" s="160" t="s">
        <v>211</v>
      </c>
      <c r="B13" s="146" t="s">
        <v>158</v>
      </c>
      <c r="C13" s="147" t="s">
        <v>25</v>
      </c>
      <c r="D13" s="148">
        <v>13.299999999999999</v>
      </c>
      <c r="E13" s="149"/>
      <c r="F13" s="149">
        <f t="shared" si="2"/>
        <v>0</v>
      </c>
    </row>
    <row r="14" spans="1:26" s="50" customFormat="1" ht="15">
      <c r="A14" s="111" t="s">
        <v>91</v>
      </c>
      <c r="B14" s="112" t="s">
        <v>2</v>
      </c>
      <c r="C14" s="113"/>
      <c r="D14" s="114"/>
      <c r="E14" s="114"/>
      <c r="F14" s="115">
        <f>SUM(F18:F24)</f>
        <v>0</v>
      </c>
    </row>
    <row r="15" spans="1:26" s="43" customFormat="1" ht="72">
      <c r="A15" s="175"/>
      <c r="B15" s="179" t="s">
        <v>340</v>
      </c>
      <c r="C15" s="176"/>
      <c r="D15" s="177"/>
      <c r="E15" s="178"/>
      <c r="F15" s="178"/>
      <c r="G15" s="96"/>
      <c r="H15" s="96"/>
      <c r="I15" s="96"/>
      <c r="J15" s="96"/>
      <c r="K15" s="96"/>
      <c r="L15" s="96"/>
      <c r="M15" s="96"/>
      <c r="N15" s="96"/>
      <c r="O15" s="96"/>
      <c r="P15" s="96"/>
      <c r="Q15" s="96"/>
      <c r="R15" s="96"/>
      <c r="S15" s="96"/>
      <c r="T15" s="96"/>
      <c r="U15" s="96"/>
      <c r="V15" s="96"/>
      <c r="W15" s="96"/>
      <c r="X15" s="96"/>
      <c r="Y15" s="96"/>
      <c r="Z15" s="96"/>
    </row>
    <row r="16" spans="1:26" s="43" customFormat="1" ht="36">
      <c r="A16" s="175"/>
      <c r="B16" s="179" t="s">
        <v>341</v>
      </c>
      <c r="C16" s="176"/>
      <c r="D16" s="177"/>
      <c r="E16" s="178"/>
      <c r="F16" s="178"/>
      <c r="G16" s="96"/>
      <c r="H16" s="96"/>
      <c r="I16" s="96"/>
      <c r="J16" s="96"/>
      <c r="K16" s="96"/>
      <c r="L16" s="96"/>
      <c r="M16" s="96"/>
      <c r="N16" s="96"/>
      <c r="O16" s="96"/>
      <c r="P16" s="96"/>
      <c r="Q16" s="96"/>
      <c r="R16" s="96"/>
      <c r="S16" s="96"/>
      <c r="T16" s="96"/>
      <c r="U16" s="96"/>
      <c r="V16" s="96"/>
      <c r="W16" s="96"/>
      <c r="X16" s="96"/>
      <c r="Y16" s="96"/>
      <c r="Z16" s="96"/>
    </row>
    <row r="17" spans="1:26" s="43" customFormat="1" ht="27" customHeight="1">
      <c r="A17" s="175"/>
      <c r="B17" s="179" t="s">
        <v>342</v>
      </c>
      <c r="C17" s="176"/>
      <c r="D17" s="177"/>
      <c r="E17" s="178"/>
      <c r="F17" s="178"/>
      <c r="G17" s="96"/>
      <c r="H17" s="96"/>
      <c r="I17" s="96"/>
      <c r="J17" s="96"/>
      <c r="K17" s="96"/>
      <c r="L17" s="96"/>
      <c r="M17" s="96"/>
      <c r="N17" s="96"/>
      <c r="O17" s="96"/>
      <c r="P17" s="96"/>
      <c r="Q17" s="96"/>
      <c r="R17" s="96"/>
      <c r="S17" s="96"/>
      <c r="T17" s="96"/>
      <c r="U17" s="96"/>
      <c r="V17" s="96"/>
      <c r="W17" s="96"/>
      <c r="X17" s="96"/>
      <c r="Y17" s="96"/>
      <c r="Z17" s="96"/>
    </row>
    <row r="18" spans="1:26" s="43" customFormat="1" ht="30">
      <c r="A18" s="160" t="s">
        <v>92</v>
      </c>
      <c r="B18" s="146" t="s">
        <v>105</v>
      </c>
      <c r="C18" s="147" t="s">
        <v>3</v>
      </c>
      <c r="D18" s="148">
        <v>709.50000000000011</v>
      </c>
      <c r="E18" s="149"/>
      <c r="F18" s="149">
        <f t="shared" ref="F18:F24" si="3">ROUND(D18*E18,2)</f>
        <v>0</v>
      </c>
    </row>
    <row r="19" spans="1:26" s="43" customFormat="1" ht="30">
      <c r="A19" s="160" t="s">
        <v>93</v>
      </c>
      <c r="B19" s="146" t="s">
        <v>155</v>
      </c>
      <c r="C19" s="147" t="s">
        <v>3</v>
      </c>
      <c r="D19" s="148">
        <v>493.50000000000011</v>
      </c>
      <c r="E19" s="149"/>
      <c r="F19" s="149">
        <f t="shared" si="3"/>
        <v>0</v>
      </c>
    </row>
    <row r="20" spans="1:26" ht="32.450000000000003" customHeight="1">
      <c r="A20" s="160" t="s">
        <v>138</v>
      </c>
      <c r="B20" s="146" t="s">
        <v>363</v>
      </c>
      <c r="C20" s="147" t="s">
        <v>3</v>
      </c>
      <c r="D20" s="149">
        <v>216</v>
      </c>
      <c r="E20" s="149"/>
      <c r="F20" s="149">
        <f>D20*E20</f>
        <v>0</v>
      </c>
    </row>
    <row r="21" spans="1:26" s="43" customFormat="1" ht="18" customHeight="1">
      <c r="A21" s="160" t="s">
        <v>94</v>
      </c>
      <c r="B21" s="146" t="s">
        <v>165</v>
      </c>
      <c r="C21" s="161" t="s">
        <v>5</v>
      </c>
      <c r="D21" s="149">
        <v>761.5</v>
      </c>
      <c r="E21" s="149"/>
      <c r="F21" s="149">
        <f t="shared" ref="F21" si="4">D21*E21</f>
        <v>0</v>
      </c>
    </row>
    <row r="22" spans="1:26" s="43" customFormat="1" ht="30">
      <c r="A22" s="160" t="s">
        <v>95</v>
      </c>
      <c r="B22" s="146" t="s">
        <v>364</v>
      </c>
      <c r="C22" s="147" t="s">
        <v>5</v>
      </c>
      <c r="D22" s="148">
        <v>761.5</v>
      </c>
      <c r="E22" s="149"/>
      <c r="F22" s="149">
        <f>E22*D22</f>
        <v>0</v>
      </c>
    </row>
    <row r="23" spans="1:26" s="43" customFormat="1" ht="15">
      <c r="A23" s="160" t="s">
        <v>96</v>
      </c>
      <c r="B23" s="146" t="s">
        <v>60</v>
      </c>
      <c r="C23" s="147" t="s">
        <v>5</v>
      </c>
      <c r="D23" s="148">
        <v>224</v>
      </c>
      <c r="E23" s="149"/>
      <c r="F23" s="149">
        <f t="shared" si="3"/>
        <v>0</v>
      </c>
    </row>
    <row r="24" spans="1:26" s="43" customFormat="1" ht="15">
      <c r="A24" s="160" t="s">
        <v>338</v>
      </c>
      <c r="B24" s="146" t="s">
        <v>61</v>
      </c>
      <c r="C24" s="147" t="s">
        <v>5</v>
      </c>
      <c r="D24" s="148">
        <v>224</v>
      </c>
      <c r="E24" s="149"/>
      <c r="F24" s="149">
        <f t="shared" si="3"/>
        <v>0</v>
      </c>
    </row>
    <row r="25" spans="1:26" s="43" customFormat="1" ht="15">
      <c r="A25" s="111" t="s">
        <v>97</v>
      </c>
      <c r="B25" s="112" t="s">
        <v>63</v>
      </c>
      <c r="C25" s="113"/>
      <c r="D25" s="114"/>
      <c r="E25" s="114"/>
      <c r="F25" s="115">
        <f>SUM(F26:F29)</f>
        <v>0</v>
      </c>
    </row>
    <row r="26" spans="1:26" s="43" customFormat="1" ht="45">
      <c r="A26" s="160" t="s">
        <v>297</v>
      </c>
      <c r="B26" s="162" t="s">
        <v>191</v>
      </c>
      <c r="C26" s="147" t="s">
        <v>25</v>
      </c>
      <c r="D26" s="148">
        <v>26.5</v>
      </c>
      <c r="E26" s="149"/>
      <c r="F26" s="149">
        <f t="shared" ref="F26:F29" si="5">ROUND(D26*E26,2)</f>
        <v>0</v>
      </c>
    </row>
    <row r="27" spans="1:26" s="43" customFormat="1" ht="45">
      <c r="A27" s="160" t="s">
        <v>298</v>
      </c>
      <c r="B27" s="162" t="s">
        <v>217</v>
      </c>
      <c r="C27" s="147" t="s">
        <v>25</v>
      </c>
      <c r="D27" s="148">
        <v>25.5</v>
      </c>
      <c r="E27" s="149"/>
      <c r="F27" s="149">
        <f t="shared" si="5"/>
        <v>0</v>
      </c>
    </row>
    <row r="28" spans="1:26" s="43" customFormat="1" ht="30">
      <c r="A28" s="160" t="s">
        <v>299</v>
      </c>
      <c r="B28" s="162" t="s">
        <v>171</v>
      </c>
      <c r="C28" s="147" t="s">
        <v>25</v>
      </c>
      <c r="D28" s="148">
        <v>1</v>
      </c>
      <c r="E28" s="149"/>
      <c r="F28" s="149">
        <f t="shared" si="5"/>
        <v>0</v>
      </c>
    </row>
    <row r="29" spans="1:26" s="43" customFormat="1" ht="15">
      <c r="A29" s="160" t="s">
        <v>98</v>
      </c>
      <c r="B29" s="162" t="s">
        <v>170</v>
      </c>
      <c r="C29" s="147" t="s">
        <v>25</v>
      </c>
      <c r="D29" s="148">
        <v>10</v>
      </c>
      <c r="E29" s="149"/>
      <c r="F29" s="149">
        <f t="shared" si="5"/>
        <v>0</v>
      </c>
    </row>
    <row r="30" spans="1:26" s="50" customFormat="1" ht="15">
      <c r="A30" s="111" t="s">
        <v>99</v>
      </c>
      <c r="B30" s="112" t="s">
        <v>32</v>
      </c>
      <c r="C30" s="113"/>
      <c r="D30" s="114"/>
      <c r="E30" s="114"/>
      <c r="F30" s="115">
        <f>SUM(F31:F37)</f>
        <v>0</v>
      </c>
    </row>
    <row r="31" spans="1:26" s="43" customFormat="1" ht="45">
      <c r="A31" s="160" t="s">
        <v>100</v>
      </c>
      <c r="B31" s="146" t="s">
        <v>167</v>
      </c>
      <c r="C31" s="147" t="s">
        <v>3</v>
      </c>
      <c r="D31" s="149">
        <v>289.20000000000005</v>
      </c>
      <c r="E31" s="149"/>
      <c r="F31" s="149">
        <f t="shared" ref="F31:F37" si="6">D31*E31</f>
        <v>0</v>
      </c>
    </row>
    <row r="32" spans="1:26" s="43" customFormat="1" ht="45">
      <c r="A32" s="160" t="s">
        <v>101</v>
      </c>
      <c r="B32" s="146" t="s">
        <v>104</v>
      </c>
      <c r="C32" s="147" t="s">
        <v>3</v>
      </c>
      <c r="D32" s="149">
        <v>425.70000000000005</v>
      </c>
      <c r="E32" s="149"/>
      <c r="F32" s="149">
        <f t="shared" si="6"/>
        <v>0</v>
      </c>
      <c r="G32" s="163"/>
    </row>
    <row r="33" spans="1:9" s="43" customFormat="1" ht="15">
      <c r="A33" s="160" t="s">
        <v>102</v>
      </c>
      <c r="B33" s="146" t="s">
        <v>218</v>
      </c>
      <c r="C33" s="147" t="s">
        <v>5</v>
      </c>
      <c r="D33" s="148">
        <v>717.78000000000009</v>
      </c>
      <c r="E33" s="149"/>
      <c r="F33" s="149">
        <f t="shared" si="6"/>
        <v>0</v>
      </c>
    </row>
    <row r="34" spans="1:9" s="43" customFormat="1" ht="15">
      <c r="A34" s="160" t="s">
        <v>103</v>
      </c>
      <c r="B34" s="146" t="s">
        <v>168</v>
      </c>
      <c r="C34" s="147" t="s">
        <v>5</v>
      </c>
      <c r="D34" s="148">
        <v>717.78000000000009</v>
      </c>
      <c r="E34" s="149"/>
      <c r="F34" s="149">
        <f t="shared" si="6"/>
        <v>0</v>
      </c>
    </row>
    <row r="35" spans="1:9" s="43" customFormat="1" ht="15.6" customHeight="1">
      <c r="A35" s="160" t="s">
        <v>169</v>
      </c>
      <c r="B35" s="146" t="s">
        <v>201</v>
      </c>
      <c r="C35" s="147" t="s">
        <v>5</v>
      </c>
      <c r="D35" s="148">
        <v>41.79</v>
      </c>
      <c r="E35" s="149"/>
      <c r="F35" s="149">
        <f t="shared" si="6"/>
        <v>0</v>
      </c>
    </row>
    <row r="36" spans="1:9" s="43" customFormat="1" ht="30">
      <c r="A36" s="160" t="s">
        <v>106</v>
      </c>
      <c r="B36" s="146" t="s">
        <v>166</v>
      </c>
      <c r="C36" s="147" t="s">
        <v>5</v>
      </c>
      <c r="D36" s="148">
        <v>140.81100000000001</v>
      </c>
      <c r="E36" s="149"/>
      <c r="F36" s="149">
        <f t="shared" si="6"/>
        <v>0</v>
      </c>
    </row>
    <row r="37" spans="1:9" s="43" customFormat="1" ht="15">
      <c r="A37" s="160" t="s">
        <v>234</v>
      </c>
      <c r="B37" s="162" t="s">
        <v>233</v>
      </c>
      <c r="C37" s="147" t="s">
        <v>5</v>
      </c>
      <c r="D37" s="148">
        <v>5.55</v>
      </c>
      <c r="E37" s="149"/>
      <c r="F37" s="149">
        <f t="shared" si="6"/>
        <v>0</v>
      </c>
    </row>
    <row r="38" spans="1:9" s="50" customFormat="1" ht="15">
      <c r="A38" s="111" t="s">
        <v>107</v>
      </c>
      <c r="B38" s="112" t="s">
        <v>39</v>
      </c>
      <c r="C38" s="113"/>
      <c r="D38" s="114"/>
      <c r="E38" s="114"/>
      <c r="F38" s="115">
        <f>SUM(F39:F44)</f>
        <v>0</v>
      </c>
    </row>
    <row r="39" spans="1:9" s="43" customFormat="1" ht="30">
      <c r="A39" s="160" t="s">
        <v>108</v>
      </c>
      <c r="B39" s="146" t="s">
        <v>66</v>
      </c>
      <c r="C39" s="147" t="s">
        <v>40</v>
      </c>
      <c r="D39" s="148">
        <v>8</v>
      </c>
      <c r="E39" s="149"/>
      <c r="F39" s="149">
        <f t="shared" ref="F39:F40" si="7">D39*E39</f>
        <v>0</v>
      </c>
    </row>
    <row r="40" spans="1:9" s="43" customFormat="1" ht="60">
      <c r="A40" s="160" t="s">
        <v>109</v>
      </c>
      <c r="B40" s="146" t="s">
        <v>235</v>
      </c>
      <c r="C40" s="147" t="s">
        <v>40</v>
      </c>
      <c r="D40" s="148">
        <v>9</v>
      </c>
      <c r="E40" s="149"/>
      <c r="F40" s="149">
        <f t="shared" si="7"/>
        <v>0</v>
      </c>
    </row>
    <row r="41" spans="1:9" s="43" customFormat="1" ht="33.75" customHeight="1">
      <c r="A41" s="160" t="s">
        <v>110</v>
      </c>
      <c r="B41" s="164" t="s">
        <v>239</v>
      </c>
      <c r="C41" s="165" t="s">
        <v>25</v>
      </c>
      <c r="D41" s="166">
        <v>3</v>
      </c>
      <c r="E41" s="167"/>
      <c r="F41" s="167">
        <f t="shared" ref="F41" si="8">ROUND(E41*D41,2)</f>
        <v>0</v>
      </c>
      <c r="G41" s="96"/>
      <c r="H41" s="96"/>
    </row>
    <row r="42" spans="1:9" s="43" customFormat="1" ht="30">
      <c r="A42" s="160" t="s">
        <v>247</v>
      </c>
      <c r="B42" s="146" t="s">
        <v>240</v>
      </c>
      <c r="C42" s="147" t="s">
        <v>25</v>
      </c>
      <c r="D42" s="148">
        <v>3</v>
      </c>
      <c r="E42" s="149"/>
      <c r="F42" s="149">
        <f>D42*E42</f>
        <v>0</v>
      </c>
    </row>
    <row r="43" spans="1:9" s="43" customFormat="1" ht="30">
      <c r="A43" s="160" t="s">
        <v>248</v>
      </c>
      <c r="B43" s="146" t="s">
        <v>238</v>
      </c>
      <c r="C43" s="147" t="s">
        <v>25</v>
      </c>
      <c r="D43" s="148">
        <v>290</v>
      </c>
      <c r="E43" s="149"/>
      <c r="F43" s="149">
        <f>D43*E43</f>
        <v>0</v>
      </c>
    </row>
    <row r="44" spans="1:9" s="50" customFormat="1" ht="15">
      <c r="A44" s="160" t="s">
        <v>249</v>
      </c>
      <c r="B44" s="146" t="s">
        <v>250</v>
      </c>
      <c r="C44" s="147" t="s">
        <v>25</v>
      </c>
      <c r="D44" s="148">
        <v>4</v>
      </c>
      <c r="E44" s="149"/>
      <c r="F44" s="149">
        <f>D44*E44</f>
        <v>0</v>
      </c>
    </row>
    <row r="45" spans="1:9" s="50" customFormat="1" ht="15">
      <c r="A45" s="111" t="s">
        <v>111</v>
      </c>
      <c r="B45" s="112" t="s">
        <v>252</v>
      </c>
      <c r="C45" s="113"/>
      <c r="D45" s="114"/>
      <c r="E45" s="114"/>
      <c r="F45" s="115">
        <f>SUM(F46:F52)</f>
        <v>0</v>
      </c>
    </row>
    <row r="46" spans="1:9" s="67" customFormat="1" ht="30">
      <c r="A46" s="160" t="s">
        <v>112</v>
      </c>
      <c r="B46" s="85" t="s">
        <v>256</v>
      </c>
      <c r="C46" s="86" t="s">
        <v>6</v>
      </c>
      <c r="D46" s="87">
        <v>11</v>
      </c>
      <c r="E46" s="88"/>
      <c r="F46" s="149">
        <f t="shared" ref="F46:F47" si="9">(D46*E46)</f>
        <v>0</v>
      </c>
      <c r="I46" s="83"/>
    </row>
    <row r="47" spans="1:9" s="67" customFormat="1" ht="30">
      <c r="A47" s="160" t="s">
        <v>113</v>
      </c>
      <c r="B47" s="85" t="s">
        <v>253</v>
      </c>
      <c r="C47" s="86" t="s">
        <v>40</v>
      </c>
      <c r="D47" s="87">
        <v>1</v>
      </c>
      <c r="E47" s="88"/>
      <c r="F47" s="149">
        <f t="shared" si="9"/>
        <v>0</v>
      </c>
      <c r="I47" s="83"/>
    </row>
    <row r="48" spans="1:9" s="67" customFormat="1" ht="15">
      <c r="A48" s="160" t="s">
        <v>136</v>
      </c>
      <c r="B48" s="85" t="s">
        <v>254</v>
      </c>
      <c r="C48" s="86" t="s">
        <v>5</v>
      </c>
      <c r="D48" s="87">
        <v>0.66</v>
      </c>
      <c r="E48" s="88"/>
      <c r="F48" s="149">
        <f t="shared" ref="F48" si="10">E48*D48</f>
        <v>0</v>
      </c>
      <c r="I48" s="83"/>
    </row>
    <row r="49" spans="1:9" s="43" customFormat="1" ht="30">
      <c r="A49" s="160" t="s">
        <v>137</v>
      </c>
      <c r="B49" s="150" t="s">
        <v>255</v>
      </c>
      <c r="C49" s="155" t="s">
        <v>3</v>
      </c>
      <c r="D49" s="156">
        <v>17.05</v>
      </c>
      <c r="E49" s="157"/>
      <c r="F49" s="149">
        <f>ROUND(D49*E49,2)</f>
        <v>0</v>
      </c>
    </row>
    <row r="50" spans="1:9" s="67" customFormat="1" ht="46.5" customHeight="1">
      <c r="A50" s="160" t="s">
        <v>290</v>
      </c>
      <c r="B50" s="85" t="s">
        <v>244</v>
      </c>
      <c r="C50" s="86" t="s">
        <v>3</v>
      </c>
      <c r="D50" s="156">
        <v>0.5</v>
      </c>
      <c r="E50" s="88"/>
      <c r="F50" s="149">
        <f>ROUND(D50*E50,2)</f>
        <v>0</v>
      </c>
    </row>
    <row r="51" spans="1:9" s="67" customFormat="1" ht="30">
      <c r="A51" s="160" t="s">
        <v>291</v>
      </c>
      <c r="B51" s="152" t="s">
        <v>30</v>
      </c>
      <c r="C51" s="86" t="s">
        <v>4</v>
      </c>
      <c r="D51" s="87">
        <v>23.292000000000002</v>
      </c>
      <c r="E51" s="88"/>
      <c r="F51" s="149">
        <f>E51*D51</f>
        <v>0</v>
      </c>
    </row>
    <row r="52" spans="1:9" s="43" customFormat="1" ht="30">
      <c r="A52" s="160" t="s">
        <v>292</v>
      </c>
      <c r="B52" s="164" t="s">
        <v>245</v>
      </c>
      <c r="C52" s="165" t="s">
        <v>4</v>
      </c>
      <c r="D52" s="166">
        <v>70.3</v>
      </c>
      <c r="E52" s="167"/>
      <c r="F52" s="149">
        <f>ROUND(D52*E52,2)</f>
        <v>0</v>
      </c>
    </row>
    <row r="53" spans="1:9" s="50" customFormat="1" ht="15">
      <c r="A53" s="111" t="s">
        <v>293</v>
      </c>
      <c r="B53" s="112" t="s">
        <v>365</v>
      </c>
      <c r="C53" s="113"/>
      <c r="D53" s="114"/>
      <c r="E53" s="114"/>
      <c r="F53" s="115">
        <f>SUM(F54:F61)</f>
        <v>0</v>
      </c>
      <c r="H53" s="116"/>
      <c r="I53" s="116"/>
    </row>
    <row r="54" spans="1:9" s="43" customFormat="1" ht="105">
      <c r="A54" s="160" t="s">
        <v>294</v>
      </c>
      <c r="B54" s="146" t="s">
        <v>381</v>
      </c>
      <c r="C54" s="155" t="s">
        <v>25</v>
      </c>
      <c r="D54" s="156">
        <v>155</v>
      </c>
      <c r="E54" s="149"/>
      <c r="F54" s="149">
        <f>D54*E54</f>
        <v>0</v>
      </c>
      <c r="H54" s="116"/>
      <c r="I54" s="116"/>
    </row>
    <row r="55" spans="1:9" s="43" customFormat="1" ht="15">
      <c r="A55" s="160" t="s">
        <v>295</v>
      </c>
      <c r="B55" s="146" t="s">
        <v>379</v>
      </c>
      <c r="C55" s="147" t="s">
        <v>40</v>
      </c>
      <c r="D55" s="148">
        <v>1</v>
      </c>
      <c r="E55" s="149"/>
      <c r="F55" s="149">
        <f t="shared" ref="F55:F56" si="11">D55*E55</f>
        <v>0</v>
      </c>
      <c r="H55" s="116"/>
      <c r="I55" s="116"/>
    </row>
    <row r="56" spans="1:9" s="43" customFormat="1" ht="15">
      <c r="A56" s="160" t="s">
        <v>296</v>
      </c>
      <c r="B56" s="146" t="s">
        <v>377</v>
      </c>
      <c r="C56" s="147" t="s">
        <v>6</v>
      </c>
      <c r="D56" s="148">
        <v>155</v>
      </c>
      <c r="E56" s="149"/>
      <c r="F56" s="149">
        <f t="shared" si="11"/>
        <v>0</v>
      </c>
      <c r="H56" s="116"/>
      <c r="I56" s="116"/>
    </row>
    <row r="57" spans="1:9" s="43" customFormat="1" ht="15">
      <c r="A57" s="160" t="s">
        <v>372</v>
      </c>
      <c r="B57" s="146" t="s">
        <v>378</v>
      </c>
      <c r="C57" s="147" t="s">
        <v>6</v>
      </c>
      <c r="D57" s="148">
        <v>155</v>
      </c>
      <c r="E57" s="149"/>
      <c r="F57" s="149">
        <f>D57*E57</f>
        <v>0</v>
      </c>
      <c r="G57" s="116"/>
      <c r="H57" s="116"/>
      <c r="I57" s="116"/>
    </row>
    <row r="58" spans="1:9" s="43" customFormat="1" ht="30">
      <c r="A58" s="160" t="s">
        <v>373</v>
      </c>
      <c r="B58" s="146" t="s">
        <v>380</v>
      </c>
      <c r="C58" s="147" t="s">
        <v>40</v>
      </c>
      <c r="D58" s="148">
        <v>1</v>
      </c>
      <c r="E58" s="149"/>
      <c r="F58" s="149">
        <f>D58*E58</f>
        <v>0</v>
      </c>
      <c r="H58" s="116"/>
      <c r="I58" s="116"/>
    </row>
    <row r="59" spans="1:9" s="43" customFormat="1" ht="30">
      <c r="A59" s="160" t="s">
        <v>387</v>
      </c>
      <c r="B59" s="146" t="s">
        <v>370</v>
      </c>
      <c r="C59" s="147" t="s">
        <v>349</v>
      </c>
      <c r="D59" s="148">
        <v>1</v>
      </c>
      <c r="E59" s="149"/>
      <c r="F59" s="149">
        <f>D59*E59</f>
        <v>0</v>
      </c>
      <c r="G59" s="116"/>
      <c r="H59" s="116"/>
      <c r="I59" s="116"/>
    </row>
    <row r="60" spans="1:9" s="43" customFormat="1" ht="15">
      <c r="A60" s="160" t="s">
        <v>374</v>
      </c>
      <c r="B60" s="146" t="s">
        <v>371</v>
      </c>
      <c r="C60" s="147" t="s">
        <v>349</v>
      </c>
      <c r="D60" s="148">
        <v>1</v>
      </c>
      <c r="E60" s="149"/>
      <c r="F60" s="149">
        <f>D60*E60</f>
        <v>0</v>
      </c>
      <c r="G60" s="116"/>
      <c r="H60" s="116"/>
      <c r="I60" s="116"/>
    </row>
    <row r="61" spans="1:9" s="43" customFormat="1" ht="15">
      <c r="A61" s="160" t="s">
        <v>375</v>
      </c>
      <c r="B61" s="146" t="s">
        <v>376</v>
      </c>
      <c r="C61" s="147" t="s">
        <v>349</v>
      </c>
      <c r="D61" s="148">
        <v>2</v>
      </c>
      <c r="E61" s="149"/>
      <c r="F61" s="149">
        <f>D61*E61</f>
        <v>0</v>
      </c>
      <c r="G61" s="116"/>
      <c r="H61" s="116"/>
      <c r="I61" s="116"/>
    </row>
    <row r="62" spans="1:9" s="50" customFormat="1" ht="15">
      <c r="A62" s="111" t="s">
        <v>366</v>
      </c>
      <c r="B62" s="112" t="s">
        <v>388</v>
      </c>
      <c r="C62" s="113"/>
      <c r="D62" s="114"/>
      <c r="E62" s="114"/>
      <c r="F62" s="115">
        <f>SUM(F63:F70)</f>
        <v>0</v>
      </c>
      <c r="H62" s="116"/>
      <c r="I62" s="116"/>
    </row>
    <row r="63" spans="1:9" s="43" customFormat="1" ht="90">
      <c r="A63" s="160" t="s">
        <v>367</v>
      </c>
      <c r="B63" s="146" t="s">
        <v>389</v>
      </c>
      <c r="C63" s="155" t="s">
        <v>25</v>
      </c>
      <c r="D63" s="156">
        <v>120</v>
      </c>
      <c r="E63" s="149"/>
      <c r="F63" s="149">
        <f>D63*E63</f>
        <v>0</v>
      </c>
      <c r="H63" s="116"/>
      <c r="I63" s="116"/>
    </row>
    <row r="64" spans="1:9" s="43" customFormat="1" ht="15">
      <c r="A64" s="160" t="s">
        <v>368</v>
      </c>
      <c r="B64" s="146" t="s">
        <v>379</v>
      </c>
      <c r="C64" s="147" t="s">
        <v>40</v>
      </c>
      <c r="D64" s="148">
        <v>1</v>
      </c>
      <c r="E64" s="149"/>
      <c r="F64" s="149">
        <f t="shared" ref="F64:F65" si="12">D64*E64</f>
        <v>0</v>
      </c>
      <c r="H64" s="116"/>
      <c r="I64" s="116"/>
    </row>
    <row r="65" spans="1:9" s="43" customFormat="1" ht="15">
      <c r="A65" s="160" t="s">
        <v>369</v>
      </c>
      <c r="B65" s="146" t="s">
        <v>377</v>
      </c>
      <c r="C65" s="147" t="s">
        <v>6</v>
      </c>
      <c r="D65" s="148">
        <v>120</v>
      </c>
      <c r="E65" s="149"/>
      <c r="F65" s="149">
        <f t="shared" si="12"/>
        <v>0</v>
      </c>
      <c r="H65" s="116"/>
      <c r="I65" s="116"/>
    </row>
    <row r="66" spans="1:9" s="43" customFormat="1" ht="15">
      <c r="A66" s="160" t="s">
        <v>394</v>
      </c>
      <c r="B66" s="146" t="s">
        <v>390</v>
      </c>
      <c r="C66" s="147" t="s">
        <v>6</v>
      </c>
      <c r="D66" s="148">
        <v>120</v>
      </c>
      <c r="E66" s="149"/>
      <c r="F66" s="149">
        <f>D66*E66</f>
        <v>0</v>
      </c>
      <c r="G66" s="116"/>
      <c r="H66" s="116"/>
      <c r="I66" s="116"/>
    </row>
    <row r="67" spans="1:9" s="43" customFormat="1" ht="45">
      <c r="A67" s="160" t="s">
        <v>395</v>
      </c>
      <c r="B67" s="146" t="s">
        <v>393</v>
      </c>
      <c r="C67" s="147" t="s">
        <v>349</v>
      </c>
      <c r="D67" s="148">
        <v>1</v>
      </c>
      <c r="E67" s="149"/>
      <c r="F67" s="149">
        <f>D67*E67</f>
        <v>0</v>
      </c>
      <c r="H67" s="116"/>
      <c r="I67" s="116"/>
    </row>
    <row r="68" spans="1:9" s="43" customFormat="1" ht="30">
      <c r="A68" s="160" t="s">
        <v>396</v>
      </c>
      <c r="B68" s="146" t="s">
        <v>391</v>
      </c>
      <c r="C68" s="147" t="s">
        <v>40</v>
      </c>
      <c r="D68" s="148">
        <v>5</v>
      </c>
      <c r="E68" s="149"/>
      <c r="F68" s="149">
        <f>D68*E68</f>
        <v>0</v>
      </c>
      <c r="G68" s="116"/>
      <c r="H68" s="116"/>
      <c r="I68" s="116"/>
    </row>
    <row r="69" spans="1:9" s="43" customFormat="1" ht="45">
      <c r="A69" s="160" t="s">
        <v>397</v>
      </c>
      <c r="B69" s="195" t="s">
        <v>392</v>
      </c>
      <c r="C69" s="147" t="s">
        <v>40</v>
      </c>
      <c r="D69" s="148">
        <v>5</v>
      </c>
      <c r="E69" s="149"/>
      <c r="F69" s="149">
        <f>D69*E69</f>
        <v>0</v>
      </c>
      <c r="G69" s="116"/>
      <c r="H69" s="116"/>
      <c r="I69" s="116"/>
    </row>
    <row r="70" spans="1:9" s="43" customFormat="1" ht="15">
      <c r="A70" s="160" t="s">
        <v>398</v>
      </c>
      <c r="B70" s="146" t="s">
        <v>371</v>
      </c>
      <c r="C70" s="147" t="s">
        <v>349</v>
      </c>
      <c r="D70" s="148">
        <v>1</v>
      </c>
      <c r="E70" s="149"/>
      <c r="F70" s="149">
        <f>D70*E70</f>
        <v>0</v>
      </c>
      <c r="G70" s="116"/>
      <c r="H70" s="116"/>
      <c r="I70" s="116"/>
    </row>
    <row r="71" spans="1:9" s="50" customFormat="1" ht="15">
      <c r="A71" s="111" t="s">
        <v>366</v>
      </c>
      <c r="B71" s="112" t="s">
        <v>7</v>
      </c>
      <c r="C71" s="113"/>
      <c r="D71" s="114"/>
      <c r="E71" s="114"/>
      <c r="F71" s="115">
        <f>SUM(F72:F74)</f>
        <v>3740</v>
      </c>
      <c r="H71" s="116"/>
      <c r="I71" s="116"/>
    </row>
    <row r="72" spans="1:9" s="43" customFormat="1" ht="15">
      <c r="A72" s="160" t="s">
        <v>367</v>
      </c>
      <c r="B72" s="146" t="s">
        <v>399</v>
      </c>
      <c r="C72" s="147" t="s">
        <v>8</v>
      </c>
      <c r="D72" s="148">
        <v>10</v>
      </c>
      <c r="E72" s="149">
        <v>60</v>
      </c>
      <c r="F72" s="149">
        <f>D72*E72</f>
        <v>600</v>
      </c>
      <c r="H72" s="116"/>
      <c r="I72" s="116"/>
    </row>
    <row r="73" spans="1:9" s="43" customFormat="1" ht="30">
      <c r="A73" s="160" t="s">
        <v>368</v>
      </c>
      <c r="B73" s="146" t="s">
        <v>400</v>
      </c>
      <c r="C73" s="147" t="s">
        <v>1</v>
      </c>
      <c r="D73" s="148">
        <v>1</v>
      </c>
      <c r="E73" s="149">
        <v>2800</v>
      </c>
      <c r="F73" s="149">
        <f>D73*E73</f>
        <v>2800</v>
      </c>
      <c r="G73" s="116"/>
      <c r="H73" s="116"/>
      <c r="I73" s="116"/>
    </row>
    <row r="74" spans="1:9" s="43" customFormat="1" ht="15">
      <c r="A74" s="160" t="s">
        <v>369</v>
      </c>
      <c r="B74" s="146" t="s">
        <v>219</v>
      </c>
      <c r="C74" s="147" t="s">
        <v>9</v>
      </c>
      <c r="D74" s="148">
        <v>1</v>
      </c>
      <c r="E74" s="149">
        <f>(F5+F14+F25+F30+F38+F45+F53+SUM(F72:F73))*0.1</f>
        <v>340</v>
      </c>
      <c r="F74" s="149">
        <f>D74*E74</f>
        <v>340</v>
      </c>
      <c r="H74" s="116"/>
      <c r="I74" s="116"/>
    </row>
    <row r="75" spans="1:9" s="50" customFormat="1" ht="15">
      <c r="A75" s="117"/>
      <c r="B75" s="118" t="s">
        <v>90</v>
      </c>
      <c r="C75" s="119"/>
      <c r="D75" s="119"/>
      <c r="E75" s="119"/>
      <c r="F75" s="120">
        <f>F5+F14+F25+F38+F30+F45+F53+F71+F62</f>
        <v>3740</v>
      </c>
      <c r="H75" s="83"/>
      <c r="I75" s="116"/>
    </row>
    <row r="76" spans="1:9" s="43" customFormat="1" ht="15">
      <c r="A76" s="51"/>
      <c r="B76" s="47"/>
      <c r="C76" s="48"/>
      <c r="D76" s="49"/>
      <c r="E76" s="49"/>
      <c r="F76" s="49"/>
      <c r="H76" s="116"/>
      <c r="I76" s="116"/>
    </row>
    <row r="77" spans="1:9" s="43" customFormat="1">
      <c r="A77" s="51"/>
      <c r="B77" s="47"/>
      <c r="C77" s="48"/>
      <c r="D77" s="49"/>
      <c r="E77" s="49"/>
      <c r="F77" s="49"/>
    </row>
    <row r="78" spans="1:9" s="43" customFormat="1">
      <c r="A78" s="51"/>
      <c r="B78" s="47"/>
      <c r="C78" s="48"/>
      <c r="D78" s="49"/>
      <c r="E78" s="49"/>
      <c r="F78" s="49"/>
    </row>
    <row r="79" spans="1:9" s="43" customFormat="1">
      <c r="A79" s="51"/>
      <c r="B79" s="47"/>
      <c r="C79" s="48"/>
      <c r="D79" s="49"/>
      <c r="E79" s="49"/>
      <c r="F79" s="49"/>
    </row>
    <row r="80" spans="1:9" s="43" customFormat="1">
      <c r="A80" s="51"/>
      <c r="B80" s="47"/>
      <c r="C80" s="48"/>
      <c r="D80" s="49"/>
      <c r="E80" s="49"/>
      <c r="F80" s="49"/>
    </row>
    <row r="81" spans="1:6" s="43" customFormat="1">
      <c r="A81" s="51"/>
      <c r="B81" s="47"/>
      <c r="C81" s="48"/>
      <c r="D81" s="49"/>
      <c r="E81" s="49"/>
      <c r="F81" s="49"/>
    </row>
    <row r="82" spans="1:6" s="43" customFormat="1">
      <c r="A82" s="51"/>
      <c r="B82" s="47"/>
      <c r="C82" s="48"/>
      <c r="D82" s="49"/>
      <c r="E82" s="49"/>
      <c r="F82" s="49"/>
    </row>
    <row r="83" spans="1:6" s="43" customFormat="1">
      <c r="A83" s="51"/>
      <c r="B83" s="47"/>
      <c r="C83" s="48"/>
      <c r="D83" s="49"/>
      <c r="E83" s="49"/>
      <c r="F83" s="49"/>
    </row>
    <row r="84" spans="1:6" s="43" customFormat="1">
      <c r="A84" s="51"/>
      <c r="B84" s="47"/>
      <c r="C84" s="48"/>
      <c r="D84" s="49"/>
      <c r="E84" s="49"/>
      <c r="F84" s="49"/>
    </row>
    <row r="85" spans="1:6" s="43" customFormat="1">
      <c r="A85" s="51"/>
      <c r="B85" s="47"/>
      <c r="C85" s="48"/>
      <c r="D85" s="49"/>
      <c r="E85" s="49"/>
      <c r="F85" s="49"/>
    </row>
    <row r="86" spans="1:6" s="43" customFormat="1">
      <c r="A86" s="51"/>
      <c r="B86" s="47"/>
      <c r="C86" s="48"/>
      <c r="D86" s="49"/>
      <c r="E86" s="49"/>
      <c r="F86" s="49"/>
    </row>
    <row r="87" spans="1:6" s="43" customFormat="1">
      <c r="A87" s="51"/>
      <c r="B87" s="47"/>
      <c r="C87" s="48"/>
      <c r="D87" s="49"/>
      <c r="E87" s="49"/>
      <c r="F87" s="49"/>
    </row>
    <row r="88" spans="1:6" s="43" customFormat="1">
      <c r="A88" s="51"/>
      <c r="B88" s="47"/>
      <c r="C88" s="48"/>
      <c r="D88" s="49"/>
      <c r="E88" s="49"/>
      <c r="F88" s="49"/>
    </row>
    <row r="89" spans="1:6" s="43" customFormat="1">
      <c r="A89" s="51"/>
      <c r="B89" s="47"/>
      <c r="C89" s="48"/>
      <c r="D89" s="49"/>
      <c r="E89" s="49"/>
      <c r="F89" s="49"/>
    </row>
    <row r="90" spans="1:6" s="43" customFormat="1">
      <c r="A90" s="51"/>
      <c r="B90" s="47"/>
      <c r="C90" s="48"/>
      <c r="D90" s="49"/>
      <c r="E90" s="49"/>
      <c r="F90" s="49"/>
    </row>
    <row r="91" spans="1:6" s="43" customFormat="1">
      <c r="A91" s="51"/>
      <c r="B91" s="47"/>
      <c r="C91" s="48"/>
      <c r="D91" s="49"/>
      <c r="E91" s="49"/>
      <c r="F91" s="49"/>
    </row>
    <row r="92" spans="1:6" s="43" customFormat="1">
      <c r="A92" s="51"/>
      <c r="B92" s="47"/>
      <c r="C92" s="48"/>
      <c r="D92" s="49"/>
      <c r="E92" s="49"/>
      <c r="F92" s="49"/>
    </row>
    <row r="93" spans="1:6" s="43" customFormat="1">
      <c r="A93" s="51"/>
      <c r="B93" s="47"/>
      <c r="C93" s="48"/>
      <c r="D93" s="49"/>
      <c r="E93" s="49"/>
      <c r="F93" s="49"/>
    </row>
    <row r="94" spans="1:6" s="43" customFormat="1">
      <c r="A94" s="51"/>
      <c r="B94" s="47"/>
      <c r="C94" s="48"/>
      <c r="D94" s="49"/>
      <c r="E94" s="49"/>
      <c r="F94" s="49"/>
    </row>
    <row r="95" spans="1:6" s="43" customFormat="1">
      <c r="A95" s="51"/>
      <c r="B95" s="47"/>
      <c r="C95" s="48"/>
      <c r="D95" s="49"/>
      <c r="E95" s="49"/>
      <c r="F95" s="49"/>
    </row>
    <row r="96" spans="1:6" s="43" customFormat="1">
      <c r="A96" s="51"/>
      <c r="B96" s="47"/>
      <c r="C96" s="48"/>
      <c r="D96" s="49"/>
      <c r="E96" s="49"/>
      <c r="F96" s="49"/>
    </row>
    <row r="97" spans="1:6" s="43" customFormat="1">
      <c r="A97" s="51"/>
      <c r="B97" s="47"/>
      <c r="C97" s="48"/>
      <c r="D97" s="49"/>
      <c r="E97" s="49"/>
      <c r="F97" s="49"/>
    </row>
    <row r="98" spans="1:6" s="43" customFormat="1">
      <c r="A98" s="51"/>
      <c r="B98" s="47"/>
      <c r="C98" s="48"/>
      <c r="D98" s="49"/>
      <c r="E98" s="49"/>
      <c r="F98" s="49"/>
    </row>
    <row r="99" spans="1:6" s="43" customFormat="1">
      <c r="A99" s="51"/>
      <c r="B99" s="47"/>
      <c r="C99" s="48"/>
      <c r="D99" s="49"/>
      <c r="E99" s="49"/>
      <c r="F99" s="49"/>
    </row>
    <row r="100" spans="1:6" s="43" customFormat="1">
      <c r="A100" s="51"/>
      <c r="B100" s="47"/>
      <c r="C100" s="48"/>
      <c r="D100" s="49"/>
      <c r="E100" s="49"/>
      <c r="F100" s="49"/>
    </row>
    <row r="101" spans="1:6" s="43" customFormat="1">
      <c r="A101" s="51"/>
      <c r="B101" s="47"/>
      <c r="C101" s="48"/>
      <c r="D101" s="49"/>
      <c r="E101" s="49"/>
      <c r="F101" s="49"/>
    </row>
    <row r="102" spans="1:6" s="43" customFormat="1">
      <c r="A102" s="51"/>
      <c r="B102" s="47"/>
      <c r="C102" s="48"/>
      <c r="D102" s="49"/>
      <c r="E102" s="49"/>
      <c r="F102" s="49"/>
    </row>
    <row r="103" spans="1:6" s="43" customFormat="1">
      <c r="A103" s="51"/>
      <c r="B103" s="47"/>
      <c r="C103" s="48"/>
      <c r="D103" s="49"/>
      <c r="E103" s="49"/>
      <c r="F103" s="49"/>
    </row>
    <row r="104" spans="1:6" s="43" customFormat="1">
      <c r="A104" s="51"/>
      <c r="B104" s="47"/>
      <c r="C104" s="48"/>
      <c r="D104" s="49"/>
      <c r="E104" s="49"/>
      <c r="F104" s="49"/>
    </row>
    <row r="105" spans="1:6" s="43" customFormat="1">
      <c r="A105" s="51"/>
      <c r="B105" s="47"/>
      <c r="C105" s="48"/>
      <c r="D105" s="49"/>
      <c r="E105" s="49"/>
      <c r="F105" s="49"/>
    </row>
    <row r="106" spans="1:6" s="43" customFormat="1">
      <c r="A106" s="51"/>
      <c r="B106" s="47"/>
      <c r="C106" s="48"/>
      <c r="D106" s="49"/>
      <c r="E106" s="49"/>
      <c r="F106" s="49"/>
    </row>
    <row r="107" spans="1:6" s="43" customFormat="1">
      <c r="A107" s="51"/>
      <c r="B107" s="47"/>
      <c r="C107" s="48"/>
      <c r="D107" s="49"/>
      <c r="E107" s="49"/>
      <c r="F107" s="49"/>
    </row>
    <row r="108" spans="1:6" s="43" customFormat="1">
      <c r="A108" s="51"/>
      <c r="B108" s="47"/>
      <c r="C108" s="48"/>
      <c r="D108" s="49"/>
      <c r="E108" s="49"/>
      <c r="F108" s="49"/>
    </row>
    <row r="109" spans="1:6" s="43" customFormat="1">
      <c r="A109" s="51"/>
      <c r="B109" s="47"/>
      <c r="C109" s="48"/>
      <c r="D109" s="49"/>
      <c r="E109" s="49"/>
      <c r="F109" s="49"/>
    </row>
    <row r="110" spans="1:6" s="43" customFormat="1">
      <c r="A110" s="51"/>
      <c r="B110" s="47"/>
      <c r="C110" s="48"/>
      <c r="D110" s="49"/>
      <c r="E110" s="49"/>
      <c r="F110" s="49"/>
    </row>
    <row r="111" spans="1:6" s="43" customFormat="1">
      <c r="A111" s="51"/>
      <c r="B111" s="47"/>
      <c r="C111" s="48"/>
      <c r="D111" s="49"/>
      <c r="E111" s="49"/>
      <c r="F111" s="49"/>
    </row>
    <row r="112" spans="1:6" s="43" customFormat="1">
      <c r="A112" s="51"/>
      <c r="B112" s="47"/>
      <c r="C112" s="48"/>
      <c r="D112" s="49"/>
      <c r="E112" s="49"/>
      <c r="F112" s="49"/>
    </row>
    <row r="113" spans="1:6" s="43" customFormat="1">
      <c r="A113" s="51"/>
      <c r="B113" s="47"/>
      <c r="C113" s="48"/>
      <c r="D113" s="49"/>
      <c r="E113" s="49"/>
      <c r="F113" s="49"/>
    </row>
    <row r="114" spans="1:6" s="43" customFormat="1">
      <c r="A114" s="51"/>
      <c r="B114" s="47"/>
      <c r="C114" s="48"/>
      <c r="D114" s="49"/>
      <c r="E114" s="49"/>
      <c r="F114" s="49"/>
    </row>
    <row r="115" spans="1:6" s="43" customFormat="1">
      <c r="A115" s="51"/>
      <c r="B115" s="47"/>
      <c r="C115" s="48"/>
      <c r="D115" s="49"/>
      <c r="E115" s="49"/>
      <c r="F115" s="49"/>
    </row>
    <row r="116" spans="1:6" s="43" customFormat="1">
      <c r="A116" s="51"/>
      <c r="B116" s="47"/>
      <c r="C116" s="48"/>
      <c r="D116" s="49"/>
      <c r="E116" s="49"/>
      <c r="F116" s="49"/>
    </row>
    <row r="117" spans="1:6" s="43" customFormat="1">
      <c r="A117" s="51"/>
      <c r="B117" s="47"/>
      <c r="C117" s="48"/>
      <c r="D117" s="49"/>
      <c r="E117" s="49"/>
      <c r="F117" s="49"/>
    </row>
    <row r="118" spans="1:6" s="43" customFormat="1">
      <c r="A118" s="51"/>
      <c r="B118" s="47"/>
      <c r="C118" s="48"/>
      <c r="D118" s="49"/>
      <c r="E118" s="49"/>
      <c r="F118" s="49"/>
    </row>
    <row r="119" spans="1:6" s="43" customFormat="1">
      <c r="A119" s="51"/>
      <c r="B119" s="47"/>
      <c r="C119" s="48"/>
      <c r="D119" s="49"/>
      <c r="E119" s="49"/>
      <c r="F119" s="49"/>
    </row>
    <row r="120" spans="1:6" s="43" customFormat="1">
      <c r="A120" s="51"/>
      <c r="B120" s="47"/>
      <c r="C120" s="48"/>
      <c r="D120" s="49"/>
      <c r="E120" s="49"/>
      <c r="F120" s="49"/>
    </row>
    <row r="121" spans="1:6" s="43" customFormat="1">
      <c r="A121" s="51"/>
      <c r="B121" s="47"/>
      <c r="C121" s="48"/>
      <c r="D121" s="49"/>
      <c r="E121" s="49"/>
      <c r="F121" s="49"/>
    </row>
    <row r="122" spans="1:6" s="43" customFormat="1">
      <c r="A122" s="51"/>
      <c r="B122" s="47"/>
      <c r="C122" s="48"/>
      <c r="D122" s="49"/>
      <c r="E122" s="49"/>
      <c r="F122" s="49"/>
    </row>
    <row r="123" spans="1:6" s="43" customFormat="1">
      <c r="A123" s="51"/>
      <c r="B123" s="47"/>
      <c r="C123" s="48"/>
      <c r="D123" s="49"/>
      <c r="E123" s="49"/>
      <c r="F123" s="49"/>
    </row>
    <row r="124" spans="1:6" s="43" customFormat="1">
      <c r="A124" s="51"/>
      <c r="B124" s="47"/>
      <c r="C124" s="48"/>
      <c r="D124" s="49"/>
      <c r="E124" s="49"/>
      <c r="F124" s="49"/>
    </row>
    <row r="125" spans="1:6" s="43" customFormat="1">
      <c r="A125" s="51"/>
      <c r="B125" s="47"/>
      <c r="C125" s="48"/>
      <c r="D125" s="49"/>
      <c r="E125" s="49"/>
      <c r="F125" s="49"/>
    </row>
    <row r="126" spans="1:6" s="43" customFormat="1">
      <c r="A126" s="51"/>
      <c r="B126" s="47"/>
      <c r="C126" s="48"/>
      <c r="D126" s="49"/>
      <c r="E126" s="49"/>
      <c r="F126" s="49"/>
    </row>
    <row r="127" spans="1:6" s="43" customFormat="1">
      <c r="A127" s="51"/>
      <c r="B127" s="47"/>
      <c r="C127" s="48"/>
      <c r="D127" s="49"/>
      <c r="E127" s="49"/>
      <c r="F127" s="49"/>
    </row>
    <row r="128" spans="1:6" s="43" customFormat="1">
      <c r="A128" s="51"/>
      <c r="B128" s="47"/>
      <c r="C128" s="48"/>
      <c r="D128" s="49"/>
      <c r="E128" s="49"/>
      <c r="F128" s="49"/>
    </row>
    <row r="129" spans="1:6" s="43" customFormat="1">
      <c r="A129" s="51"/>
      <c r="B129" s="47"/>
      <c r="C129" s="48"/>
      <c r="D129" s="49"/>
      <c r="E129" s="49"/>
      <c r="F129" s="49"/>
    </row>
    <row r="130" spans="1:6" s="43" customFormat="1">
      <c r="A130" s="51"/>
      <c r="B130" s="47"/>
      <c r="C130" s="48"/>
      <c r="D130" s="49"/>
      <c r="E130" s="49"/>
      <c r="F130" s="49"/>
    </row>
    <row r="131" spans="1:6" s="43" customFormat="1">
      <c r="A131" s="51"/>
      <c r="B131" s="47"/>
      <c r="C131" s="48"/>
      <c r="D131" s="49"/>
      <c r="E131" s="49"/>
      <c r="F131" s="49"/>
    </row>
    <row r="132" spans="1:6" s="43" customFormat="1">
      <c r="A132" s="51"/>
      <c r="B132" s="47"/>
      <c r="C132" s="48"/>
      <c r="D132" s="49"/>
      <c r="E132" s="49"/>
      <c r="F132" s="49"/>
    </row>
    <row r="133" spans="1:6" s="43" customFormat="1">
      <c r="A133" s="51"/>
      <c r="B133" s="47"/>
      <c r="C133" s="48"/>
      <c r="D133" s="49"/>
      <c r="E133" s="49"/>
      <c r="F133" s="49"/>
    </row>
    <row r="134" spans="1:6" s="43" customFormat="1">
      <c r="A134" s="51"/>
      <c r="B134" s="47"/>
      <c r="C134" s="48"/>
      <c r="D134" s="49"/>
      <c r="E134" s="49"/>
      <c r="F134" s="49"/>
    </row>
    <row r="136" spans="1:6" s="52" customFormat="1" ht="18.75">
      <c r="A136" s="51"/>
      <c r="B136" s="47"/>
      <c r="C136" s="48"/>
      <c r="D136" s="49"/>
      <c r="E136" s="49"/>
      <c r="F136" s="49"/>
    </row>
    <row r="138" spans="1:6" s="52" customFormat="1" ht="18.75">
      <c r="A138" s="51"/>
      <c r="B138" s="47"/>
      <c r="C138" s="48"/>
      <c r="D138" s="49"/>
      <c r="E138" s="49"/>
      <c r="F138" s="49"/>
    </row>
    <row r="157" spans="1:3" s="49" customFormat="1">
      <c r="A157" s="51"/>
      <c r="B157" s="47"/>
      <c r="C157" s="48"/>
    </row>
    <row r="158" spans="1:3" s="49" customFormat="1">
      <c r="A158" s="51"/>
      <c r="B158" s="47"/>
      <c r="C158" s="48"/>
    </row>
  </sheetData>
  <protectedRanges>
    <protectedRange sqref="E39:E40" name="Obseg1_4"/>
    <protectedRange sqref="E21" name="Obseg1" securityDescriptor="O:WDG:WDD:(A;;CC;;;WD)"/>
    <protectedRange sqref="E43:E44" name="Obseg1_5"/>
    <protectedRange sqref="E42" name="Obseg1_5_1"/>
    <protectedRange sqref="E46:E52" name="Obseg1_1"/>
  </protectedRanges>
  <phoneticPr fontId="3" type="noConversion"/>
  <pageMargins left="0.78740157480314965" right="0.19685039370078741" top="0.59055118110236227" bottom="0.59055118110236227" header="0" footer="0"/>
  <pageSetup paperSize="9" scale="64" orientation="portrait" r:id="rId1"/>
  <headerFooter>
    <oddHeader>&amp;C&amp;8&amp;F</oddHeader>
    <oddFooter>&amp;L&amp;8&amp;A&amp;C&amp;"Arial CE,Krepko" &amp;"Arial CE,Običajno"&amp;8Vsebino posameznih postavk popisa ni dovoljeno spreminjati!&amp;R&amp;8Stran &amp;P</oddFooter>
  </headerFooter>
  <rowBreaks count="1" manualBreakCount="1">
    <brk id="2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124"/>
  <sheetViews>
    <sheetView view="pageBreakPreview" zoomScale="85" zoomScaleNormal="100" zoomScaleSheetLayoutView="85" workbookViewId="0">
      <selection activeCell="E6" sqref="E6"/>
    </sheetView>
  </sheetViews>
  <sheetFormatPr defaultColWidth="9.140625" defaultRowHeight="12"/>
  <cols>
    <col min="1" max="1" width="8.5703125" style="141" bestFit="1" customWidth="1"/>
    <col min="2" max="2" width="78.140625" style="126" customWidth="1"/>
    <col min="3" max="3" width="6.42578125" style="100" customWidth="1"/>
    <col min="4" max="4" width="10.140625" style="99" customWidth="1"/>
    <col min="5" max="5" width="10.5703125" style="99" customWidth="1"/>
    <col min="6" max="6" width="12" style="99" customWidth="1"/>
    <col min="7" max="19" width="9.140625" style="100"/>
    <col min="20" max="20" width="10.140625" style="100" customWidth="1"/>
    <col min="21" max="26" width="9.140625" style="100"/>
    <col min="27" max="16384" width="9.140625" style="48"/>
  </cols>
  <sheetData>
    <row r="1" spans="1:26" s="95" customFormat="1" ht="23.25">
      <c r="A1" s="121"/>
      <c r="B1" s="122" t="s">
        <v>225</v>
      </c>
      <c r="C1" s="123"/>
      <c r="D1" s="124"/>
      <c r="E1" s="124"/>
      <c r="F1" s="125"/>
    </row>
    <row r="2" spans="1:26" s="67" customFormat="1" ht="36">
      <c r="A2" s="62"/>
      <c r="B2" s="63" t="s">
        <v>358</v>
      </c>
      <c r="C2" s="64"/>
      <c r="D2" s="65"/>
      <c r="E2" s="65"/>
      <c r="F2" s="66"/>
    </row>
    <row r="3" spans="1:26" s="67" customFormat="1" ht="36">
      <c r="A3" s="68"/>
      <c r="B3" s="69" t="s">
        <v>357</v>
      </c>
      <c r="C3" s="70"/>
      <c r="D3" s="71"/>
      <c r="E3" s="71"/>
      <c r="F3" s="72"/>
    </row>
    <row r="4" spans="1:26" s="96" customFormat="1">
      <c r="A4" s="127"/>
      <c r="B4" s="128"/>
      <c r="C4" s="129" t="s">
        <v>48</v>
      </c>
      <c r="D4" s="130" t="s">
        <v>44</v>
      </c>
      <c r="E4" s="130" t="s">
        <v>151</v>
      </c>
      <c r="F4" s="131" t="s">
        <v>152</v>
      </c>
    </row>
    <row r="5" spans="1:26" s="97" customFormat="1" ht="15">
      <c r="A5" s="132" t="s">
        <v>257</v>
      </c>
      <c r="B5" s="133" t="s">
        <v>0</v>
      </c>
      <c r="C5" s="134"/>
      <c r="D5" s="135"/>
      <c r="E5" s="135"/>
      <c r="F5" s="136">
        <f>SUM(F6:F14)</f>
        <v>0</v>
      </c>
    </row>
    <row r="6" spans="1:26" s="96" customFormat="1" ht="75">
      <c r="A6" s="153" t="s">
        <v>258</v>
      </c>
      <c r="B6" s="150" t="s">
        <v>53</v>
      </c>
      <c r="C6" s="155" t="s">
        <v>40</v>
      </c>
      <c r="D6" s="156">
        <v>1</v>
      </c>
      <c r="E6" s="157"/>
      <c r="F6" s="157">
        <f>D6*E6</f>
        <v>0</v>
      </c>
    </row>
    <row r="7" spans="1:26" s="43" customFormat="1" ht="15" customHeight="1">
      <c r="A7" s="153" t="s">
        <v>259</v>
      </c>
      <c r="B7" s="150" t="s">
        <v>198</v>
      </c>
      <c r="C7" s="155" t="s">
        <v>3</v>
      </c>
      <c r="D7" s="87">
        <v>16.362000000000002</v>
      </c>
      <c r="E7" s="157"/>
      <c r="F7" s="157">
        <f>D7*E7</f>
        <v>0</v>
      </c>
    </row>
    <row r="8" spans="1:26" s="96" customFormat="1" ht="18" customHeight="1">
      <c r="A8" s="153" t="s">
        <v>260</v>
      </c>
      <c r="B8" s="150" t="s">
        <v>348</v>
      </c>
      <c r="C8" s="155" t="s">
        <v>349</v>
      </c>
      <c r="D8" s="156">
        <v>1</v>
      </c>
      <c r="E8" s="157"/>
      <c r="F8" s="157">
        <f t="shared" ref="F8" si="0">ROUND(D8*E8,2)</f>
        <v>0</v>
      </c>
    </row>
    <row r="9" spans="1:26" s="96" customFormat="1" ht="18" customHeight="1">
      <c r="A9" s="153" t="s">
        <v>261</v>
      </c>
      <c r="B9" s="150" t="s">
        <v>10</v>
      </c>
      <c r="C9" s="155" t="s">
        <v>5</v>
      </c>
      <c r="D9" s="156">
        <v>135</v>
      </c>
      <c r="E9" s="157"/>
      <c r="F9" s="157">
        <f>ROUND(D9*E9,2)</f>
        <v>0</v>
      </c>
    </row>
    <row r="10" spans="1:26" s="96" customFormat="1" ht="18" customHeight="1">
      <c r="A10" s="153" t="s">
        <v>262</v>
      </c>
      <c r="B10" s="168" t="s">
        <v>37</v>
      </c>
      <c r="C10" s="169" t="s">
        <v>1</v>
      </c>
      <c r="D10" s="156">
        <v>10</v>
      </c>
      <c r="E10" s="157"/>
      <c r="F10" s="157">
        <f>IFERROR(ROUND(D10*E10,2),"")</f>
        <v>0</v>
      </c>
    </row>
    <row r="11" spans="1:26" s="96" customFormat="1" ht="18" customHeight="1">
      <c r="A11" s="153" t="s">
        <v>263</v>
      </c>
      <c r="B11" s="168" t="s">
        <v>38</v>
      </c>
      <c r="C11" s="169" t="s">
        <v>1</v>
      </c>
      <c r="D11" s="156">
        <v>6</v>
      </c>
      <c r="E11" s="157"/>
      <c r="F11" s="157">
        <f>IFERROR(ROUND(D11*E11,2),"")</f>
        <v>0</v>
      </c>
    </row>
    <row r="12" spans="1:26" s="96" customFormat="1" ht="18" customHeight="1">
      <c r="A12" s="153" t="s">
        <v>264</v>
      </c>
      <c r="B12" s="168" t="s">
        <v>150</v>
      </c>
      <c r="C12" s="169" t="s">
        <v>1</v>
      </c>
      <c r="D12" s="156">
        <v>2</v>
      </c>
      <c r="E12" s="157"/>
      <c r="F12" s="157">
        <f>IFERROR(ROUND(D12*E12,2),"")</f>
        <v>0</v>
      </c>
    </row>
    <row r="13" spans="1:26" s="43" customFormat="1" ht="18" customHeight="1">
      <c r="A13" s="153" t="s">
        <v>265</v>
      </c>
      <c r="B13" s="146" t="s">
        <v>251</v>
      </c>
      <c r="C13" s="147" t="s">
        <v>40</v>
      </c>
      <c r="D13" s="148">
        <v>4</v>
      </c>
      <c r="E13" s="149"/>
      <c r="F13" s="149">
        <f>D13*E13</f>
        <v>0</v>
      </c>
      <c r="G13" s="170"/>
      <c r="H13" s="170"/>
    </row>
    <row r="14" spans="1:26" s="96" customFormat="1" ht="18" customHeight="1">
      <c r="A14" s="153" t="s">
        <v>266</v>
      </c>
      <c r="B14" s="171" t="s">
        <v>45</v>
      </c>
      <c r="C14" s="155" t="s">
        <v>1</v>
      </c>
      <c r="D14" s="156">
        <v>8</v>
      </c>
      <c r="E14" s="157"/>
      <c r="F14" s="157">
        <f>ROUND(D14*E14,2)</f>
        <v>0</v>
      </c>
    </row>
    <row r="15" spans="1:26" s="43" customFormat="1" ht="18" customHeight="1">
      <c r="A15" s="132" t="s">
        <v>267</v>
      </c>
      <c r="B15" s="133" t="s">
        <v>2</v>
      </c>
      <c r="C15" s="134"/>
      <c r="D15" s="135"/>
      <c r="E15" s="135"/>
      <c r="F15" s="136">
        <f>SUM(F19:F24)</f>
        <v>0</v>
      </c>
    </row>
    <row r="16" spans="1:26" s="43" customFormat="1" ht="60">
      <c r="A16" s="175"/>
      <c r="B16" s="179" t="s">
        <v>340</v>
      </c>
      <c r="C16" s="176"/>
      <c r="D16" s="177"/>
      <c r="E16" s="178"/>
      <c r="F16" s="178"/>
      <c r="G16" s="96"/>
      <c r="H16" s="96"/>
      <c r="I16" s="96"/>
      <c r="J16" s="96"/>
      <c r="K16" s="96"/>
      <c r="L16" s="96"/>
      <c r="M16" s="96"/>
      <c r="N16" s="96"/>
      <c r="O16" s="96"/>
      <c r="P16" s="96"/>
      <c r="Q16" s="96"/>
      <c r="R16" s="96"/>
      <c r="S16" s="96"/>
      <c r="T16" s="96"/>
      <c r="U16" s="96"/>
      <c r="V16" s="96"/>
      <c r="W16" s="96"/>
      <c r="X16" s="96"/>
      <c r="Y16" s="96"/>
      <c r="Z16" s="96"/>
    </row>
    <row r="17" spans="1:26" s="43" customFormat="1" ht="36">
      <c r="A17" s="175"/>
      <c r="B17" s="179" t="s">
        <v>341</v>
      </c>
      <c r="C17" s="176"/>
      <c r="D17" s="177"/>
      <c r="E17" s="178"/>
      <c r="F17" s="178"/>
      <c r="G17" s="96"/>
      <c r="H17" s="96"/>
      <c r="I17" s="96"/>
      <c r="J17" s="96"/>
      <c r="K17" s="96"/>
      <c r="L17" s="96"/>
      <c r="M17" s="96"/>
      <c r="N17" s="96"/>
      <c r="O17" s="96"/>
      <c r="P17" s="96"/>
      <c r="Q17" s="96"/>
      <c r="R17" s="96"/>
      <c r="S17" s="96"/>
      <c r="T17" s="96"/>
      <c r="U17" s="96"/>
      <c r="V17" s="96"/>
      <c r="W17" s="96"/>
      <c r="X17" s="96"/>
      <c r="Y17" s="96"/>
      <c r="Z17" s="96"/>
    </row>
    <row r="18" spans="1:26" s="43" customFormat="1" ht="27" customHeight="1">
      <c r="A18" s="175"/>
      <c r="B18" s="179" t="s">
        <v>342</v>
      </c>
      <c r="C18" s="176"/>
      <c r="D18" s="177"/>
      <c r="E18" s="178"/>
      <c r="F18" s="178"/>
      <c r="G18" s="96"/>
      <c r="H18" s="96"/>
      <c r="I18" s="96"/>
      <c r="J18" s="96"/>
      <c r="K18" s="96"/>
      <c r="L18" s="96"/>
      <c r="M18" s="96"/>
      <c r="N18" s="96"/>
      <c r="O18" s="96"/>
      <c r="P18" s="96"/>
      <c r="Q18" s="96"/>
      <c r="R18" s="96"/>
      <c r="S18" s="96"/>
      <c r="T18" s="96"/>
      <c r="U18" s="96"/>
      <c r="V18" s="96"/>
      <c r="W18" s="96"/>
      <c r="X18" s="96"/>
      <c r="Y18" s="96"/>
      <c r="Z18" s="96"/>
    </row>
    <row r="19" spans="1:26" s="55" customFormat="1" ht="18" customHeight="1">
      <c r="A19" s="153" t="s">
        <v>268</v>
      </c>
      <c r="B19" s="150" t="s">
        <v>56</v>
      </c>
      <c r="C19" s="155" t="s">
        <v>3</v>
      </c>
      <c r="D19" s="156">
        <v>160</v>
      </c>
      <c r="E19" s="157"/>
      <c r="F19" s="157">
        <f t="shared" ref="F19:F24" si="1">ROUND(D19*E19,2)</f>
        <v>0</v>
      </c>
    </row>
    <row r="20" spans="1:26" s="50" customFormat="1" ht="15">
      <c r="A20" s="153" t="s">
        <v>269</v>
      </c>
      <c r="B20" s="150" t="s">
        <v>78</v>
      </c>
      <c r="C20" s="155" t="s">
        <v>3</v>
      </c>
      <c r="D20" s="156">
        <v>250.375</v>
      </c>
      <c r="E20" s="157"/>
      <c r="F20" s="157">
        <f t="shared" si="1"/>
        <v>0</v>
      </c>
    </row>
    <row r="21" spans="1:26" s="50" customFormat="1" ht="15">
      <c r="A21" s="153" t="s">
        <v>270</v>
      </c>
      <c r="B21" s="150" t="s">
        <v>243</v>
      </c>
      <c r="C21" s="155" t="s">
        <v>3</v>
      </c>
      <c r="D21" s="156">
        <v>16.275000000000002</v>
      </c>
      <c r="E21" s="157"/>
      <c r="F21" s="157">
        <f t="shared" si="1"/>
        <v>0</v>
      </c>
    </row>
    <row r="22" spans="1:26" s="172" customFormat="1" ht="30">
      <c r="A22" s="153" t="s">
        <v>271</v>
      </c>
      <c r="B22" s="150" t="s">
        <v>155</v>
      </c>
      <c r="C22" s="155" t="s">
        <v>3</v>
      </c>
      <c r="D22" s="156">
        <v>234.1</v>
      </c>
      <c r="E22" s="157"/>
      <c r="F22" s="157">
        <f t="shared" si="1"/>
        <v>0</v>
      </c>
    </row>
    <row r="23" spans="1:26" s="173" customFormat="1" ht="15">
      <c r="A23" s="153" t="s">
        <v>272</v>
      </c>
      <c r="B23" s="168" t="s">
        <v>153</v>
      </c>
      <c r="C23" s="155" t="s">
        <v>5</v>
      </c>
      <c r="D23" s="156">
        <v>15</v>
      </c>
      <c r="E23" s="157"/>
      <c r="F23" s="157">
        <f t="shared" si="1"/>
        <v>0</v>
      </c>
    </row>
    <row r="24" spans="1:26" s="173" customFormat="1" ht="18" customHeight="1">
      <c r="A24" s="153" t="s">
        <v>273</v>
      </c>
      <c r="B24" s="168" t="s">
        <v>154</v>
      </c>
      <c r="C24" s="155" t="s">
        <v>5</v>
      </c>
      <c r="D24" s="156">
        <v>15</v>
      </c>
      <c r="E24" s="157"/>
      <c r="F24" s="157">
        <f t="shared" si="1"/>
        <v>0</v>
      </c>
    </row>
    <row r="25" spans="1:26" s="43" customFormat="1" ht="18" customHeight="1">
      <c r="A25" s="132" t="s">
        <v>274</v>
      </c>
      <c r="B25" s="133" t="s">
        <v>63</v>
      </c>
      <c r="C25" s="134"/>
      <c r="D25" s="135"/>
      <c r="E25" s="135"/>
      <c r="F25" s="136">
        <f>SUM(F26:F34)</f>
        <v>0</v>
      </c>
    </row>
    <row r="26" spans="1:26" s="43" customFormat="1" ht="32.1" customHeight="1">
      <c r="A26" s="153" t="s">
        <v>275</v>
      </c>
      <c r="B26" s="150" t="s">
        <v>241</v>
      </c>
      <c r="C26" s="155" t="s">
        <v>3</v>
      </c>
      <c r="D26" s="156">
        <v>197.5</v>
      </c>
      <c r="E26" s="157"/>
      <c r="F26" s="157">
        <f t="shared" ref="F26:F34" si="2">ROUND(D26*E26,2)</f>
        <v>0</v>
      </c>
    </row>
    <row r="27" spans="1:26" s="43" customFormat="1" ht="30">
      <c r="A27" s="153" t="s">
        <v>276</v>
      </c>
      <c r="B27" s="150" t="s">
        <v>334</v>
      </c>
      <c r="C27" s="155" t="s">
        <v>3</v>
      </c>
      <c r="D27" s="156">
        <v>18.599999999999998</v>
      </c>
      <c r="E27" s="157"/>
      <c r="F27" s="157">
        <f t="shared" si="2"/>
        <v>0</v>
      </c>
    </row>
    <row r="28" spans="1:26" s="43" customFormat="1" ht="30">
      <c r="A28" s="153" t="s">
        <v>277</v>
      </c>
      <c r="B28" s="150" t="s">
        <v>382</v>
      </c>
      <c r="C28" s="155" t="s">
        <v>3</v>
      </c>
      <c r="D28" s="156">
        <v>18</v>
      </c>
      <c r="E28" s="157"/>
      <c r="F28" s="157">
        <f t="shared" si="2"/>
        <v>0</v>
      </c>
    </row>
    <row r="29" spans="1:26" s="43" customFormat="1" ht="30">
      <c r="A29" s="153" t="s">
        <v>278</v>
      </c>
      <c r="B29" s="150" t="s">
        <v>383</v>
      </c>
      <c r="C29" s="155" t="s">
        <v>3</v>
      </c>
      <c r="D29" s="156">
        <v>62.5</v>
      </c>
      <c r="E29" s="157"/>
      <c r="F29" s="157">
        <f t="shared" ref="F29" si="3">ROUND(D29*E29,2)</f>
        <v>0</v>
      </c>
    </row>
    <row r="30" spans="1:26" s="67" customFormat="1" ht="30">
      <c r="A30" s="153" t="s">
        <v>279</v>
      </c>
      <c r="B30" s="85" t="s">
        <v>384</v>
      </c>
      <c r="C30" s="86" t="s">
        <v>3</v>
      </c>
      <c r="D30" s="156">
        <v>8</v>
      </c>
      <c r="E30" s="88"/>
      <c r="F30" s="157">
        <f t="shared" si="2"/>
        <v>0</v>
      </c>
    </row>
    <row r="31" spans="1:26" s="43" customFormat="1" ht="30">
      <c r="A31" s="153" t="s">
        <v>280</v>
      </c>
      <c r="B31" s="164" t="s">
        <v>246</v>
      </c>
      <c r="C31" s="165" t="s">
        <v>4</v>
      </c>
      <c r="D31" s="166">
        <v>521.5</v>
      </c>
      <c r="E31" s="167"/>
      <c r="F31" s="167">
        <f t="shared" si="2"/>
        <v>0</v>
      </c>
    </row>
    <row r="32" spans="1:26" s="67" customFormat="1" ht="15">
      <c r="A32" s="153" t="s">
        <v>281</v>
      </c>
      <c r="B32" s="85" t="s">
        <v>325</v>
      </c>
      <c r="C32" s="86" t="s">
        <v>6</v>
      </c>
      <c r="D32" s="87">
        <v>40</v>
      </c>
      <c r="E32" s="88"/>
      <c r="F32" s="88">
        <f>D32*E32</f>
        <v>0</v>
      </c>
    </row>
    <row r="33" spans="1:8" s="43" customFormat="1" ht="15">
      <c r="A33" s="153" t="s">
        <v>326</v>
      </c>
      <c r="B33" s="150" t="s">
        <v>192</v>
      </c>
      <c r="C33" s="155" t="s">
        <v>5</v>
      </c>
      <c r="D33" s="156">
        <v>159.27000000000001</v>
      </c>
      <c r="E33" s="157"/>
      <c r="F33" s="157">
        <f t="shared" si="2"/>
        <v>0</v>
      </c>
    </row>
    <row r="34" spans="1:8" s="43" customFormat="1" ht="15">
      <c r="A34" s="153" t="s">
        <v>385</v>
      </c>
      <c r="B34" s="150" t="s">
        <v>186</v>
      </c>
      <c r="C34" s="155" t="s">
        <v>5</v>
      </c>
      <c r="D34" s="156">
        <v>98.7</v>
      </c>
      <c r="E34" s="157"/>
      <c r="F34" s="157">
        <f t="shared" si="2"/>
        <v>0</v>
      </c>
      <c r="H34" s="145"/>
    </row>
    <row r="35" spans="1:8" s="43" customFormat="1" ht="15">
      <c r="A35" s="132" t="s">
        <v>282</v>
      </c>
      <c r="B35" s="133" t="s">
        <v>226</v>
      </c>
      <c r="C35" s="134"/>
      <c r="D35" s="135"/>
      <c r="E35" s="135"/>
      <c r="F35" s="136">
        <f>SUM(F36:F37)</f>
        <v>0</v>
      </c>
      <c r="H35" s="145"/>
    </row>
    <row r="36" spans="1:8" s="50" customFormat="1" ht="45">
      <c r="A36" s="153" t="s">
        <v>283</v>
      </c>
      <c r="B36" s="150" t="s">
        <v>199</v>
      </c>
      <c r="C36" s="155" t="s">
        <v>3</v>
      </c>
      <c r="D36" s="156">
        <v>13.213750000000003</v>
      </c>
      <c r="E36" s="157"/>
      <c r="F36" s="157">
        <f>ROUND(D36*E36,2)</f>
        <v>0</v>
      </c>
    </row>
    <row r="37" spans="1:8" s="50" customFormat="1" ht="15">
      <c r="A37" s="153" t="s">
        <v>286</v>
      </c>
      <c r="B37" s="150" t="s">
        <v>200</v>
      </c>
      <c r="C37" s="155" t="s">
        <v>3</v>
      </c>
      <c r="D37" s="156">
        <v>3.9641250000000006</v>
      </c>
      <c r="E37" s="157"/>
      <c r="F37" s="157">
        <f>ROUND(D37*E37,2)</f>
        <v>0</v>
      </c>
    </row>
    <row r="38" spans="1:8" s="43" customFormat="1" ht="18" customHeight="1">
      <c r="A38" s="132" t="s">
        <v>284</v>
      </c>
      <c r="B38" s="133" t="s">
        <v>7</v>
      </c>
      <c r="C38" s="134"/>
      <c r="D38" s="135"/>
      <c r="E38" s="135"/>
      <c r="F38" s="136">
        <f>SUM(F39:F42)</f>
        <v>3300</v>
      </c>
    </row>
    <row r="39" spans="1:8" s="43" customFormat="1" ht="15">
      <c r="A39" s="153" t="s">
        <v>285</v>
      </c>
      <c r="B39" s="150" t="s">
        <v>402</v>
      </c>
      <c r="C39" s="155" t="s">
        <v>40</v>
      </c>
      <c r="D39" s="156">
        <v>1</v>
      </c>
      <c r="E39" s="157">
        <v>900</v>
      </c>
      <c r="F39" s="157">
        <f t="shared" ref="F39" si="4">D39*E39</f>
        <v>900</v>
      </c>
    </row>
    <row r="40" spans="1:8" s="43" customFormat="1" ht="15">
      <c r="A40" s="153" t="s">
        <v>287</v>
      </c>
      <c r="B40" s="150" t="s">
        <v>399</v>
      </c>
      <c r="C40" s="155" t="s">
        <v>8</v>
      </c>
      <c r="D40" s="156">
        <v>10</v>
      </c>
      <c r="E40" s="157">
        <v>60</v>
      </c>
      <c r="F40" s="157">
        <f>D40*E40</f>
        <v>600</v>
      </c>
    </row>
    <row r="41" spans="1:8" s="174" customFormat="1" ht="30">
      <c r="A41" s="153" t="s">
        <v>288</v>
      </c>
      <c r="B41" s="150" t="s">
        <v>400</v>
      </c>
      <c r="C41" s="155" t="s">
        <v>1</v>
      </c>
      <c r="D41" s="156">
        <v>1</v>
      </c>
      <c r="E41" s="157">
        <v>1500</v>
      </c>
      <c r="F41" s="157">
        <f>D41*E41</f>
        <v>1500</v>
      </c>
    </row>
    <row r="42" spans="1:8" s="174" customFormat="1" ht="15">
      <c r="A42" s="153" t="s">
        <v>289</v>
      </c>
      <c r="B42" s="150" t="s">
        <v>219</v>
      </c>
      <c r="C42" s="155" t="s">
        <v>9</v>
      </c>
      <c r="D42" s="156">
        <v>1</v>
      </c>
      <c r="E42" s="157">
        <f>(F5+F15+F25+F35+SUM(F39:F41))*0.1</f>
        <v>300</v>
      </c>
      <c r="F42" s="157">
        <f t="shared" ref="F42" si="5">ROUND(D42*E42,2)</f>
        <v>300</v>
      </c>
    </row>
    <row r="43" spans="1:8" s="144" customFormat="1" ht="15">
      <c r="A43" s="137"/>
      <c r="B43" s="138" t="s">
        <v>87</v>
      </c>
      <c r="C43" s="139"/>
      <c r="D43" s="139"/>
      <c r="E43" s="139"/>
      <c r="F43" s="140">
        <f>F5+F15+F25+F35+F38</f>
        <v>3300</v>
      </c>
    </row>
    <row r="44" spans="1:8" s="55" customFormat="1">
      <c r="A44" s="141"/>
      <c r="B44" s="126"/>
      <c r="C44" s="100"/>
      <c r="D44" s="99"/>
      <c r="E44" s="99"/>
      <c r="F44" s="99"/>
    </row>
    <row r="45" spans="1:8" s="144" customFormat="1">
      <c r="A45" s="141"/>
      <c r="B45" s="126"/>
      <c r="C45" s="100"/>
      <c r="D45" s="99"/>
      <c r="E45" s="99"/>
      <c r="F45" s="99"/>
    </row>
    <row r="46" spans="1:8" s="43" customFormat="1">
      <c r="A46" s="141"/>
      <c r="B46" s="126"/>
      <c r="C46" s="100"/>
      <c r="D46" s="99"/>
      <c r="E46" s="99"/>
      <c r="F46" s="99"/>
    </row>
    <row r="47" spans="1:8" s="43" customFormat="1">
      <c r="A47" s="141"/>
      <c r="B47" s="126"/>
      <c r="C47" s="100"/>
      <c r="D47" s="99"/>
      <c r="E47" s="99"/>
      <c r="F47" s="99"/>
    </row>
    <row r="48" spans="1:8" s="43" customFormat="1">
      <c r="A48" s="141"/>
      <c r="B48" s="126"/>
      <c r="C48" s="100"/>
      <c r="D48" s="99"/>
      <c r="E48" s="99"/>
      <c r="F48" s="99"/>
    </row>
    <row r="49" spans="1:6" s="43" customFormat="1">
      <c r="A49" s="141"/>
      <c r="B49" s="126"/>
      <c r="C49" s="100"/>
      <c r="D49" s="99"/>
      <c r="E49" s="99"/>
      <c r="F49" s="99"/>
    </row>
    <row r="50" spans="1:6" s="43" customFormat="1">
      <c r="A50" s="141"/>
      <c r="B50" s="126"/>
      <c r="C50" s="100"/>
      <c r="D50" s="99"/>
      <c r="E50" s="99"/>
      <c r="F50" s="99"/>
    </row>
    <row r="51" spans="1:6" s="43" customFormat="1">
      <c r="A51" s="141"/>
      <c r="B51" s="126"/>
      <c r="C51" s="100"/>
      <c r="D51" s="99"/>
      <c r="E51" s="99"/>
      <c r="F51" s="99"/>
    </row>
    <row r="52" spans="1:6" s="43" customFormat="1">
      <c r="A52" s="141"/>
      <c r="B52" s="126"/>
      <c r="C52" s="100"/>
      <c r="D52" s="99"/>
      <c r="E52" s="99"/>
      <c r="F52" s="99"/>
    </row>
    <row r="53" spans="1:6" s="43" customFormat="1">
      <c r="A53" s="141"/>
      <c r="B53" s="126"/>
      <c r="C53" s="100"/>
      <c r="D53" s="99"/>
      <c r="E53" s="99"/>
      <c r="F53" s="99"/>
    </row>
    <row r="54" spans="1:6" s="43" customFormat="1">
      <c r="A54" s="141"/>
      <c r="B54" s="126"/>
      <c r="C54" s="100"/>
      <c r="D54" s="99"/>
      <c r="E54" s="99"/>
      <c r="F54" s="99"/>
    </row>
    <row r="55" spans="1:6" s="43" customFormat="1">
      <c r="A55" s="141"/>
      <c r="B55" s="126"/>
      <c r="C55" s="100"/>
      <c r="D55" s="99"/>
      <c r="E55" s="99"/>
      <c r="F55" s="99"/>
    </row>
    <row r="56" spans="1:6" s="43" customFormat="1">
      <c r="A56" s="141"/>
      <c r="B56" s="126"/>
      <c r="C56" s="100"/>
      <c r="D56" s="99"/>
      <c r="E56" s="99"/>
      <c r="F56" s="99"/>
    </row>
    <row r="57" spans="1:6" s="43" customFormat="1" ht="22.5" customHeight="1">
      <c r="A57" s="141"/>
      <c r="B57" s="126"/>
      <c r="C57" s="100"/>
      <c r="D57" s="99"/>
      <c r="E57" s="99"/>
      <c r="F57" s="99"/>
    </row>
    <row r="58" spans="1:6" s="43" customFormat="1" ht="22.5" customHeight="1">
      <c r="A58" s="141"/>
      <c r="B58" s="126"/>
      <c r="C58" s="100"/>
    </row>
    <row r="59" spans="1:6" s="43" customFormat="1">
      <c r="A59" s="141"/>
      <c r="B59" s="126"/>
      <c r="C59" s="100"/>
    </row>
    <row r="60" spans="1:6" s="43" customFormat="1">
      <c r="A60" s="141"/>
      <c r="B60" s="126"/>
      <c r="C60" s="100"/>
    </row>
    <row r="61" spans="1:6" s="43" customFormat="1">
      <c r="A61" s="141"/>
      <c r="B61" s="126"/>
      <c r="C61" s="100"/>
    </row>
    <row r="62" spans="1:6" s="43" customFormat="1" ht="57.75" customHeight="1">
      <c r="A62" s="141"/>
      <c r="B62" s="126"/>
      <c r="C62" s="100"/>
    </row>
    <row r="63" spans="1:6" s="43" customFormat="1">
      <c r="A63" s="141"/>
      <c r="B63" s="126"/>
      <c r="C63" s="100"/>
      <c r="D63" s="96"/>
      <c r="E63" s="96"/>
      <c r="F63" s="96"/>
    </row>
    <row r="64" spans="1:6" s="43" customFormat="1">
      <c r="A64" s="141"/>
      <c r="B64" s="126"/>
      <c r="C64" s="100"/>
      <c r="D64" s="96"/>
      <c r="E64" s="96"/>
      <c r="F64" s="96"/>
    </row>
    <row r="65" spans="1:10" s="43" customFormat="1">
      <c r="A65" s="141"/>
      <c r="B65" s="126"/>
      <c r="C65" s="100"/>
      <c r="D65" s="96"/>
      <c r="E65" s="96"/>
      <c r="F65" s="96"/>
    </row>
    <row r="66" spans="1:10" s="43" customFormat="1" ht="36" customHeight="1">
      <c r="A66" s="141"/>
      <c r="B66" s="126"/>
      <c r="C66" s="100"/>
      <c r="D66" s="96"/>
      <c r="E66" s="96"/>
      <c r="F66" s="96"/>
      <c r="G66" s="96"/>
      <c r="H66" s="96"/>
      <c r="I66" s="96"/>
      <c r="J66" s="96"/>
    </row>
    <row r="67" spans="1:10" s="43" customFormat="1" ht="36" customHeight="1">
      <c r="A67" s="141"/>
      <c r="B67" s="126"/>
      <c r="C67" s="100"/>
      <c r="D67" s="96"/>
      <c r="E67" s="96"/>
      <c r="F67" s="96"/>
      <c r="G67" s="96"/>
      <c r="H67" s="96"/>
      <c r="I67" s="96"/>
      <c r="J67" s="96"/>
    </row>
    <row r="68" spans="1:10" s="43" customFormat="1">
      <c r="A68" s="141"/>
      <c r="B68" s="126"/>
      <c r="C68" s="100"/>
      <c r="D68" s="96"/>
      <c r="E68" s="96"/>
      <c r="F68" s="96"/>
      <c r="G68" s="96"/>
      <c r="H68" s="96"/>
      <c r="I68" s="96"/>
      <c r="J68" s="96"/>
    </row>
    <row r="69" spans="1:10" s="43" customFormat="1">
      <c r="A69" s="141"/>
      <c r="B69" s="126"/>
      <c r="C69" s="100"/>
      <c r="D69" s="96"/>
      <c r="E69" s="96"/>
      <c r="F69" s="96"/>
      <c r="G69" s="96"/>
      <c r="H69" s="96"/>
      <c r="I69" s="96"/>
      <c r="J69" s="96"/>
    </row>
    <row r="70" spans="1:10" s="43" customFormat="1">
      <c r="A70" s="141"/>
      <c r="B70" s="126"/>
      <c r="C70" s="100"/>
      <c r="D70" s="96"/>
      <c r="E70" s="96"/>
      <c r="F70" s="96"/>
      <c r="G70" s="96"/>
      <c r="H70" s="96"/>
      <c r="I70" s="96"/>
      <c r="J70" s="96"/>
    </row>
    <row r="71" spans="1:10" s="43" customFormat="1">
      <c r="A71" s="141"/>
      <c r="B71" s="126"/>
      <c r="C71" s="100"/>
      <c r="D71" s="96"/>
      <c r="E71" s="96"/>
      <c r="F71" s="96"/>
      <c r="G71" s="96"/>
      <c r="H71" s="96"/>
      <c r="I71" s="96"/>
      <c r="J71" s="96"/>
    </row>
    <row r="72" spans="1:10" s="43" customFormat="1">
      <c r="A72" s="141"/>
      <c r="B72" s="126"/>
      <c r="C72" s="100"/>
      <c r="D72" s="96"/>
      <c r="E72" s="96"/>
      <c r="F72" s="96"/>
      <c r="G72" s="96"/>
      <c r="H72" s="96"/>
      <c r="I72" s="96"/>
      <c r="J72" s="96"/>
    </row>
    <row r="73" spans="1:10" s="43" customFormat="1">
      <c r="A73" s="141"/>
      <c r="B73" s="126"/>
      <c r="C73" s="100"/>
      <c r="D73" s="96"/>
      <c r="E73" s="96"/>
      <c r="F73" s="96"/>
      <c r="G73" s="96"/>
      <c r="H73" s="96"/>
      <c r="I73" s="96"/>
      <c r="J73" s="96"/>
    </row>
    <row r="74" spans="1:10" s="43" customFormat="1" ht="36" customHeight="1">
      <c r="A74" s="141"/>
      <c r="B74" s="126"/>
      <c r="C74" s="100"/>
      <c r="D74" s="96"/>
      <c r="E74" s="96"/>
      <c r="F74" s="96"/>
      <c r="G74" s="96"/>
      <c r="H74" s="96"/>
      <c r="I74" s="96"/>
      <c r="J74" s="96"/>
    </row>
    <row r="75" spans="1:10" s="43" customFormat="1">
      <c r="A75" s="141"/>
      <c r="B75" s="126"/>
      <c r="C75" s="100"/>
      <c r="D75" s="96"/>
      <c r="E75" s="96"/>
      <c r="F75" s="96"/>
      <c r="G75" s="96"/>
      <c r="H75" s="96"/>
      <c r="I75" s="96"/>
      <c r="J75" s="96"/>
    </row>
    <row r="76" spans="1:10" s="43" customFormat="1">
      <c r="A76" s="141"/>
      <c r="B76" s="126"/>
      <c r="C76" s="100"/>
      <c r="D76" s="96"/>
      <c r="E76" s="96"/>
      <c r="F76" s="96"/>
      <c r="G76" s="96"/>
      <c r="H76" s="96"/>
      <c r="I76" s="96"/>
      <c r="J76" s="96"/>
    </row>
    <row r="77" spans="1:10" s="43" customFormat="1" ht="69.75" customHeight="1">
      <c r="A77" s="141"/>
      <c r="B77" s="126"/>
      <c r="C77" s="100"/>
      <c r="D77" s="96"/>
      <c r="E77" s="96"/>
      <c r="F77" s="96"/>
      <c r="G77" s="96"/>
      <c r="H77" s="96"/>
      <c r="I77" s="96"/>
      <c r="J77" s="96"/>
    </row>
    <row r="78" spans="1:10" s="43" customFormat="1">
      <c r="A78" s="141"/>
      <c r="B78" s="126"/>
      <c r="C78" s="100"/>
      <c r="D78" s="96"/>
      <c r="E78" s="96"/>
      <c r="F78" s="96"/>
      <c r="G78" s="96"/>
      <c r="H78" s="96"/>
      <c r="I78" s="96"/>
      <c r="J78" s="96"/>
    </row>
    <row r="79" spans="1:10" s="43" customFormat="1">
      <c r="A79" s="141"/>
      <c r="B79" s="126"/>
      <c r="C79" s="100"/>
      <c r="D79" s="96"/>
      <c r="E79" s="96"/>
      <c r="F79" s="96"/>
      <c r="G79" s="96"/>
      <c r="H79" s="96"/>
      <c r="I79" s="96"/>
      <c r="J79" s="96"/>
    </row>
    <row r="80" spans="1:10" s="43" customFormat="1" ht="24.75" customHeight="1">
      <c r="A80" s="141"/>
      <c r="B80" s="126"/>
      <c r="C80" s="100"/>
      <c r="D80" s="96"/>
      <c r="E80" s="96"/>
      <c r="F80" s="96"/>
      <c r="G80" s="96"/>
      <c r="H80" s="96"/>
      <c r="I80" s="96"/>
      <c r="J80" s="96"/>
    </row>
    <row r="81" spans="1:10" s="43" customFormat="1">
      <c r="A81" s="141"/>
      <c r="B81" s="126"/>
      <c r="C81" s="100"/>
      <c r="D81" s="96"/>
      <c r="E81" s="96"/>
      <c r="F81" s="96"/>
      <c r="G81" s="96"/>
      <c r="H81" s="96"/>
      <c r="I81" s="96"/>
      <c r="J81" s="96"/>
    </row>
    <row r="82" spans="1:10" s="43" customFormat="1" ht="23.25" customHeight="1">
      <c r="A82" s="141"/>
      <c r="B82" s="126"/>
      <c r="C82" s="100"/>
      <c r="D82" s="96"/>
      <c r="E82" s="96"/>
      <c r="F82" s="96"/>
      <c r="G82" s="96"/>
      <c r="H82" s="96"/>
      <c r="I82" s="96"/>
      <c r="J82" s="96"/>
    </row>
    <row r="83" spans="1:10" s="43" customFormat="1">
      <c r="A83" s="141"/>
      <c r="B83" s="126"/>
      <c r="C83" s="100"/>
      <c r="D83" s="96"/>
      <c r="E83" s="96"/>
      <c r="F83" s="96"/>
      <c r="G83" s="96"/>
      <c r="H83" s="96"/>
      <c r="I83" s="96"/>
      <c r="J83" s="96"/>
    </row>
    <row r="84" spans="1:10" s="43" customFormat="1">
      <c r="A84" s="141"/>
      <c r="B84" s="126"/>
      <c r="C84" s="100"/>
      <c r="D84" s="96"/>
      <c r="E84" s="96"/>
      <c r="F84" s="96"/>
      <c r="G84" s="96"/>
      <c r="H84" s="96"/>
      <c r="I84" s="96"/>
      <c r="J84" s="96"/>
    </row>
    <row r="85" spans="1:10" s="43" customFormat="1">
      <c r="A85" s="141"/>
      <c r="B85" s="126"/>
      <c r="C85" s="100"/>
      <c r="D85" s="96"/>
      <c r="E85" s="96"/>
      <c r="F85" s="96"/>
      <c r="G85" s="96"/>
      <c r="H85" s="96"/>
      <c r="I85" s="96"/>
      <c r="J85" s="96"/>
    </row>
    <row r="86" spans="1:10" s="43" customFormat="1">
      <c r="A86" s="141"/>
      <c r="B86" s="126"/>
      <c r="C86" s="100"/>
      <c r="D86" s="96"/>
      <c r="E86" s="96"/>
      <c r="F86" s="96"/>
      <c r="G86" s="96"/>
      <c r="H86" s="96"/>
      <c r="I86" s="96"/>
      <c r="J86" s="96"/>
    </row>
    <row r="87" spans="1:10" s="43" customFormat="1">
      <c r="A87" s="141"/>
      <c r="B87" s="126"/>
      <c r="C87" s="100"/>
      <c r="D87" s="96"/>
      <c r="E87" s="96"/>
      <c r="F87" s="96"/>
      <c r="G87" s="96"/>
      <c r="H87" s="96"/>
      <c r="I87" s="96"/>
      <c r="J87" s="96"/>
    </row>
    <row r="88" spans="1:10" s="43" customFormat="1">
      <c r="A88" s="141"/>
      <c r="B88" s="126"/>
      <c r="C88" s="100"/>
      <c r="D88" s="96"/>
      <c r="E88" s="96"/>
      <c r="F88" s="96"/>
      <c r="G88" s="96"/>
      <c r="H88" s="96"/>
      <c r="I88" s="96"/>
      <c r="J88" s="96"/>
    </row>
    <row r="89" spans="1:10" s="43" customFormat="1">
      <c r="A89" s="141"/>
      <c r="B89" s="126"/>
      <c r="C89" s="100"/>
      <c r="D89" s="96"/>
      <c r="E89" s="96"/>
      <c r="F89" s="96"/>
      <c r="G89" s="96"/>
      <c r="H89" s="96"/>
      <c r="I89" s="96"/>
      <c r="J89" s="96"/>
    </row>
    <row r="90" spans="1:10" s="43" customFormat="1">
      <c r="A90" s="141"/>
      <c r="B90" s="126"/>
      <c r="C90" s="100"/>
      <c r="D90" s="96"/>
      <c r="E90" s="96"/>
      <c r="F90" s="96"/>
      <c r="G90" s="96"/>
      <c r="H90" s="96"/>
      <c r="I90" s="96"/>
      <c r="J90" s="96"/>
    </row>
    <row r="91" spans="1:10" s="43" customFormat="1">
      <c r="A91" s="141"/>
      <c r="B91" s="126"/>
      <c r="C91" s="100"/>
      <c r="D91" s="96"/>
      <c r="E91" s="96"/>
      <c r="F91" s="96"/>
      <c r="G91" s="96"/>
      <c r="H91" s="96"/>
      <c r="I91" s="96"/>
      <c r="J91" s="96"/>
    </row>
    <row r="92" spans="1:10" s="43" customFormat="1">
      <c r="A92" s="141"/>
      <c r="B92" s="126"/>
      <c r="C92" s="100"/>
      <c r="D92" s="96"/>
      <c r="E92" s="96"/>
      <c r="F92" s="96"/>
      <c r="G92" s="96"/>
      <c r="H92" s="96"/>
      <c r="I92" s="96"/>
      <c r="J92" s="96"/>
    </row>
    <row r="93" spans="1:10" s="43" customFormat="1">
      <c r="A93" s="141"/>
      <c r="B93" s="126"/>
      <c r="C93" s="100"/>
      <c r="D93" s="96"/>
      <c r="E93" s="96"/>
      <c r="F93" s="96"/>
      <c r="G93" s="96"/>
      <c r="H93" s="96"/>
      <c r="I93" s="96"/>
      <c r="J93" s="96"/>
    </row>
    <row r="94" spans="1:10" s="43" customFormat="1">
      <c r="A94" s="141"/>
      <c r="B94" s="126"/>
      <c r="C94" s="100"/>
      <c r="D94" s="96"/>
      <c r="E94" s="96"/>
      <c r="F94" s="96"/>
      <c r="G94" s="96"/>
      <c r="H94" s="96"/>
      <c r="I94" s="96"/>
      <c r="J94" s="96"/>
    </row>
    <row r="95" spans="1:10" s="43" customFormat="1">
      <c r="A95" s="141"/>
      <c r="B95" s="126"/>
      <c r="C95" s="100"/>
      <c r="D95" s="96"/>
      <c r="E95" s="96"/>
      <c r="F95" s="96"/>
      <c r="G95" s="96"/>
      <c r="H95" s="96"/>
      <c r="I95" s="96"/>
      <c r="J95" s="96"/>
    </row>
    <row r="96" spans="1:10" s="43" customFormat="1">
      <c r="A96" s="141"/>
      <c r="B96" s="126"/>
      <c r="C96" s="100"/>
      <c r="D96" s="99"/>
      <c r="E96" s="99"/>
      <c r="F96" s="99"/>
      <c r="G96" s="96"/>
      <c r="H96" s="96"/>
      <c r="I96" s="96"/>
      <c r="J96" s="96"/>
    </row>
    <row r="97" spans="1:26" s="43" customFormat="1">
      <c r="A97" s="141"/>
      <c r="B97" s="126"/>
      <c r="C97" s="100"/>
      <c r="D97" s="99"/>
      <c r="E97" s="99"/>
      <c r="F97" s="99"/>
      <c r="G97" s="96"/>
      <c r="H97" s="96"/>
      <c r="I97" s="96"/>
      <c r="J97" s="96"/>
    </row>
    <row r="98" spans="1:26" s="43" customFormat="1">
      <c r="A98" s="141"/>
      <c r="B98" s="126"/>
      <c r="C98" s="100"/>
      <c r="D98" s="99"/>
      <c r="E98" s="99"/>
      <c r="F98" s="99"/>
      <c r="G98" s="96"/>
      <c r="H98" s="96"/>
      <c r="I98" s="96"/>
      <c r="J98" s="96"/>
    </row>
    <row r="99" spans="1:26" s="43" customFormat="1">
      <c r="A99" s="141"/>
      <c r="B99" s="126"/>
      <c r="C99" s="100"/>
      <c r="D99" s="99"/>
      <c r="E99" s="99"/>
      <c r="F99" s="99"/>
      <c r="G99" s="96"/>
      <c r="H99" s="96"/>
      <c r="I99" s="96"/>
      <c r="J99" s="96"/>
      <c r="K99" s="96"/>
      <c r="L99" s="96"/>
      <c r="M99" s="96"/>
      <c r="N99" s="96"/>
      <c r="O99" s="96"/>
      <c r="P99" s="96"/>
      <c r="Q99" s="96"/>
      <c r="R99" s="96"/>
      <c r="S99" s="96"/>
      <c r="T99" s="96"/>
      <c r="U99" s="96"/>
      <c r="V99" s="96"/>
      <c r="W99" s="96"/>
      <c r="X99" s="96"/>
      <c r="Y99" s="96"/>
      <c r="Z99" s="96"/>
    </row>
    <row r="100" spans="1:26" s="43" customFormat="1">
      <c r="A100" s="141"/>
      <c r="B100" s="126"/>
      <c r="C100" s="100"/>
      <c r="D100" s="99"/>
      <c r="E100" s="99"/>
      <c r="F100" s="99"/>
      <c r="G100" s="96"/>
      <c r="H100" s="96"/>
      <c r="I100" s="96"/>
      <c r="J100" s="96"/>
      <c r="K100" s="96"/>
      <c r="L100" s="96"/>
      <c r="M100" s="96"/>
      <c r="N100" s="96"/>
      <c r="O100" s="96"/>
      <c r="P100" s="96"/>
      <c r="Q100" s="96"/>
      <c r="R100" s="96"/>
      <c r="S100" s="96"/>
      <c r="T100" s="96"/>
      <c r="U100" s="96"/>
      <c r="V100" s="96"/>
      <c r="W100" s="96"/>
      <c r="X100" s="96"/>
      <c r="Y100" s="96"/>
      <c r="Z100" s="96"/>
    </row>
    <row r="102" spans="1:26" s="52" customFormat="1" ht="18.75">
      <c r="A102" s="141"/>
      <c r="B102" s="126"/>
      <c r="C102" s="100"/>
      <c r="D102" s="99"/>
      <c r="E102" s="99"/>
      <c r="F102" s="99"/>
      <c r="G102" s="98"/>
      <c r="H102" s="98"/>
      <c r="I102" s="98"/>
      <c r="J102" s="98"/>
      <c r="K102" s="98"/>
      <c r="L102" s="98"/>
      <c r="M102" s="98"/>
      <c r="N102" s="98"/>
      <c r="O102" s="98"/>
      <c r="P102" s="98"/>
      <c r="Q102" s="98"/>
      <c r="R102" s="98"/>
      <c r="S102" s="98"/>
      <c r="T102" s="98"/>
      <c r="U102" s="98"/>
      <c r="V102" s="98"/>
      <c r="W102" s="98"/>
      <c r="X102" s="98"/>
      <c r="Y102" s="98"/>
      <c r="Z102" s="98"/>
    </row>
    <row r="104" spans="1:26" s="52" customFormat="1" ht="18.75">
      <c r="A104" s="141"/>
      <c r="B104" s="126"/>
      <c r="C104" s="100"/>
      <c r="D104" s="99"/>
      <c r="E104" s="99"/>
      <c r="F104" s="99"/>
      <c r="G104" s="98"/>
      <c r="H104" s="98"/>
      <c r="I104" s="98"/>
      <c r="J104" s="98"/>
      <c r="K104" s="98"/>
      <c r="L104" s="98"/>
      <c r="M104" s="98"/>
      <c r="N104" s="98"/>
      <c r="O104" s="98"/>
      <c r="P104" s="98"/>
      <c r="Q104" s="98"/>
      <c r="R104" s="98"/>
      <c r="S104" s="98"/>
      <c r="T104" s="98"/>
      <c r="U104" s="98"/>
      <c r="V104" s="98"/>
      <c r="W104" s="98"/>
      <c r="X104" s="98"/>
      <c r="Y104" s="98"/>
      <c r="Z104" s="98"/>
    </row>
    <row r="123" spans="1:26" s="49" customFormat="1">
      <c r="A123" s="141"/>
      <c r="B123" s="126"/>
      <c r="C123" s="100"/>
      <c r="D123" s="99"/>
      <c r="E123" s="99"/>
      <c r="F123" s="99"/>
      <c r="G123" s="99"/>
      <c r="H123" s="99"/>
      <c r="I123" s="99"/>
      <c r="J123" s="99"/>
      <c r="K123" s="99"/>
      <c r="L123" s="99"/>
      <c r="M123" s="99"/>
      <c r="N123" s="99"/>
      <c r="O123" s="99"/>
      <c r="P123" s="99"/>
      <c r="Q123" s="99"/>
      <c r="R123" s="99"/>
      <c r="S123" s="99"/>
      <c r="T123" s="99"/>
      <c r="U123" s="99"/>
      <c r="V123" s="99"/>
      <c r="W123" s="99"/>
      <c r="X123" s="99"/>
      <c r="Y123" s="99"/>
      <c r="Z123" s="99"/>
    </row>
    <row r="124" spans="1:26" s="49" customFormat="1">
      <c r="A124" s="141"/>
      <c r="B124" s="126"/>
      <c r="C124" s="100"/>
      <c r="D124" s="99"/>
      <c r="E124" s="99"/>
      <c r="F124" s="99"/>
      <c r="G124" s="99"/>
      <c r="H124" s="99"/>
      <c r="I124" s="99"/>
      <c r="J124" s="99"/>
      <c r="K124" s="99"/>
      <c r="L124" s="99"/>
      <c r="M124" s="99"/>
      <c r="N124" s="99"/>
      <c r="O124" s="99"/>
      <c r="P124" s="99"/>
      <c r="Q124" s="99"/>
      <c r="R124" s="99"/>
      <c r="S124" s="99"/>
      <c r="T124" s="99"/>
      <c r="U124" s="99"/>
      <c r="V124" s="99"/>
      <c r="W124" s="99"/>
      <c r="X124" s="99"/>
      <c r="Y124" s="99"/>
      <c r="Z124" s="99"/>
    </row>
  </sheetData>
  <phoneticPr fontId="3" type="noConversion"/>
  <pageMargins left="0.78740157480314965" right="0.19685039370078741" top="0.59055118110236227" bottom="0.59055118110236227" header="0" footer="0"/>
  <pageSetup paperSize="9" scale="64" orientation="portrait" r:id="rId1"/>
  <headerFooter>
    <oddHeader>&amp;C&amp;8&amp;F</oddHeader>
    <oddFooter>&amp;L&amp;8&amp;A&amp;C&amp;"Arial CE,Krepko" &amp;"Arial CE,Običajno"&amp;8Vsebino posameznih postavk popisa ni dovoljeno spreminjati!&amp;R&amp;8Stran &amp;P</oddFooter>
  </headerFooter>
  <rowBreaks count="1" manualBreakCount="1">
    <brk id="53" max="16383"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Delovni listi</vt:lpstr>
      </vt:variant>
      <vt:variant>
        <vt:i4>5</vt:i4>
      </vt:variant>
      <vt:variant>
        <vt:lpstr>Imenovani obsegi</vt:lpstr>
      </vt:variant>
      <vt:variant>
        <vt:i4>13</vt:i4>
      </vt:variant>
    </vt:vector>
  </HeadingPairs>
  <TitlesOfParts>
    <vt:vector size="18" baseType="lpstr">
      <vt:lpstr>naslovnica</vt:lpstr>
      <vt:lpstr>MOST ČEZ HUDINJO</vt:lpstr>
      <vt:lpstr>MOST ČEZ MLINŠČICO</vt:lpstr>
      <vt:lpstr>CESTA</vt:lpstr>
      <vt:lpstr>VGU</vt:lpstr>
      <vt:lpstr>CESTA!Področje_tiskanja</vt:lpstr>
      <vt:lpstr>'MOST ČEZ HUDINJO'!Področje_tiskanja</vt:lpstr>
      <vt:lpstr>'MOST ČEZ MLINŠČICO'!Področje_tiskanja</vt:lpstr>
      <vt:lpstr>naslovnica!Področje_tiskanja</vt:lpstr>
      <vt:lpstr>VGU!Področje_tiskanja</vt:lpstr>
      <vt:lpstr>CESTA!Tiskanje_naslovov</vt:lpstr>
      <vt:lpstr>'MOST ČEZ HUDINJO'!Tiskanje_naslovov</vt:lpstr>
      <vt:lpstr>'MOST ČEZ MLINŠČICO'!Tiskanje_naslovov</vt:lpstr>
      <vt:lpstr>VGU!Tiskanje_naslovov</vt:lpstr>
      <vt:lpstr>CESTA!vert</vt:lpstr>
      <vt:lpstr>'MOST ČEZ HUDINJO'!vert</vt:lpstr>
      <vt:lpstr>'MOST ČEZ MLINŠČICO'!vert</vt:lpstr>
      <vt:lpstr>VGU!vert</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Uroš Vogrinc</dc:creator>
  <cp:lastModifiedBy>LEA</cp:lastModifiedBy>
  <cp:lastPrinted>2022-08-29T11:39:01Z</cp:lastPrinted>
  <dcterms:created xsi:type="dcterms:W3CDTF">2018-11-26T06:51:24Z</dcterms:created>
  <dcterms:modified xsi:type="dcterms:W3CDTF">2024-01-26T14:57:35Z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