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7100" yWindow="75" windowWidth="17085" windowHeight="13740" activeTab="1"/>
  </bookViews>
  <sheets>
    <sheet name="REKAPITULACIJA" sheetId="1" r:id="rId1"/>
    <sheet name="Kanal 1.6" sheetId="2" r:id="rId2"/>
  </sheets>
  <definedNames>
    <definedName name="_xlnm.Print_Area" localSheetId="1">'Kanal 1.6'!$A$1:$F$135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2" l="1"/>
  <c r="F98" i="2"/>
  <c r="D23" i="2" l="1"/>
  <c r="F49" i="2"/>
  <c r="F48" i="2"/>
  <c r="F45" i="2"/>
  <c r="F44" i="2"/>
  <c r="F41" i="2"/>
  <c r="F124" i="2"/>
  <c r="F122" i="2"/>
  <c r="F110" i="2"/>
  <c r="F96" i="2"/>
  <c r="F94" i="2"/>
  <c r="F81" i="2"/>
  <c r="F71" i="2"/>
  <c r="F69" i="2"/>
  <c r="F67" i="2"/>
  <c r="F65" i="2"/>
  <c r="F63" i="2"/>
  <c r="F55" i="2"/>
  <c r="F53" i="2"/>
  <c r="F33" i="2"/>
  <c r="F31" i="2"/>
  <c r="F29" i="2"/>
  <c r="F17" i="2"/>
  <c r="F14" i="2"/>
  <c r="F12" i="2"/>
  <c r="D114" i="2" l="1"/>
  <c r="F114" i="2" s="1"/>
  <c r="D108" i="2"/>
  <c r="F108" i="2" s="1"/>
  <c r="D92" i="2"/>
  <c r="F92" i="2" s="1"/>
  <c r="D83" i="2"/>
  <c r="F83" i="2" s="1"/>
  <c r="D59" i="2"/>
  <c r="F59" i="2" s="1"/>
  <c r="D57" i="2"/>
  <c r="F57" i="2" s="1"/>
  <c r="D20" i="2"/>
  <c r="F20" i="2" s="1"/>
  <c r="D120" i="2"/>
  <c r="F120" i="2" s="1"/>
  <c r="F104" i="2" l="1"/>
  <c r="E12" i="1" s="1"/>
  <c r="D85" i="2"/>
  <c r="F85" i="2" s="1"/>
  <c r="F77" i="2"/>
  <c r="D27" i="2"/>
  <c r="F27" i="2" s="1"/>
  <c r="D51" i="2"/>
  <c r="F51" i="2" s="1"/>
  <c r="F73" i="2"/>
  <c r="F79" i="2"/>
  <c r="D61" i="2"/>
  <c r="F61" i="2" s="1"/>
  <c r="F75" i="2"/>
  <c r="D112" i="2"/>
  <c r="F112" i="2" s="1"/>
  <c r="D116" i="2"/>
  <c r="F116" i="2" s="1"/>
  <c r="D118" i="2"/>
  <c r="F118" i="2" s="1"/>
  <c r="F87" i="2" l="1"/>
  <c r="E11" i="1" s="1"/>
  <c r="F126" i="2"/>
  <c r="D24" i="2"/>
  <c r="F24" i="2" s="1"/>
  <c r="F23" i="2"/>
  <c r="E13" i="1" l="1"/>
  <c r="F35" i="2"/>
  <c r="E10" i="1" l="1"/>
  <c r="F132" i="2"/>
  <c r="E17" i="1" s="1"/>
  <c r="F129" i="2"/>
  <c r="E15" i="1" s="1"/>
  <c r="F134" i="2" l="1"/>
  <c r="E19" i="1"/>
</calcChain>
</file>

<file path=xl/sharedStrings.xml><?xml version="1.0" encoding="utf-8"?>
<sst xmlns="http://schemas.openxmlformats.org/spreadsheetml/2006/main" count="195" uniqueCount="121">
  <si>
    <t>4.1</t>
  </si>
  <si>
    <t>4.1.1</t>
  </si>
  <si>
    <t>REKAPITULACIJA</t>
  </si>
  <si>
    <t>KANALIZACIJA - KANAL 1.6</t>
  </si>
  <si>
    <t>Projektiranje in svetovanje</t>
  </si>
  <si>
    <t>št.</t>
  </si>
  <si>
    <t>opis dela</t>
  </si>
  <si>
    <t>mer.
en.</t>
  </si>
  <si>
    <t>količina</t>
  </si>
  <si>
    <t>KANAL F1.6</t>
  </si>
  <si>
    <t>1.1</t>
  </si>
  <si>
    <t>Preddela</t>
  </si>
  <si>
    <t>1</t>
  </si>
  <si>
    <t>Zakoličba trase projektirane kanalizacije z višinsko navezavo in zavarovanjem zakoličbe</t>
  </si>
  <si>
    <t>m</t>
  </si>
  <si>
    <t>Izdelava, postavitev in demontaža 
gradbenih profilov (pri obračunu upoštevati število dejansko izvedenih profilov)</t>
  </si>
  <si>
    <t>kos</t>
  </si>
  <si>
    <t>3</t>
  </si>
  <si>
    <t xml:space="preserve">Trasna in višinska obeležba križanj komunalnih in drugih vodov s strani upravljalcev vodov </t>
  </si>
  <si>
    <t xml:space="preserve">- vodovod </t>
  </si>
  <si>
    <t>4</t>
  </si>
  <si>
    <t>Izvedba križanj z obstoječimi komunalnimi vodi in zaščita vodov skladno s soglasji in pod nadzorom upravljalca vodov vključno z obnovo opozorilnih trakov. Katastrski posnetek križanj in vnos v GIS.</t>
  </si>
  <si>
    <t>5</t>
  </si>
  <si>
    <t>Priprava gradbišča v dolžini kanala: odstranitev eventualnih ovir, prometnih znakov in ureditev delovnih platojev. Po končanih delih gradbišče pospraviti in vzpostaviti v prvotno stanje</t>
  </si>
  <si>
    <t xml:space="preserve">priprava gradbišča </t>
  </si>
  <si>
    <t>m2</t>
  </si>
  <si>
    <t>vzpostavitev v prvotno stanje</t>
  </si>
  <si>
    <t>6</t>
  </si>
  <si>
    <t xml:space="preserve">Pridobitev dovoljenja za delno cestno zaporo,z ureditvijo prometnega režima v času gradnje in z obvestili, zavarovanjem gradbene jame in gradbišča ter postavitev prometne signalizacije. </t>
  </si>
  <si>
    <t>Po končanih delih je potrebno prometno signalizacijo odstraniti in prometni režim vspostaviti v prvotno stanje. Dolžina gradbišča je enaka dolžini kanala.</t>
  </si>
  <si>
    <t>7</t>
  </si>
  <si>
    <t xml:space="preserve">Izvajanje nadzora geologa nad izgradnjo v času izkopa gr. jame. </t>
  </si>
  <si>
    <t>ur</t>
  </si>
  <si>
    <t>8</t>
  </si>
  <si>
    <t>Naprava proviziranih dostopov do objektov preko izkopanih jarkov za pešce iz plohov debeline 5cm z ograjo</t>
  </si>
  <si>
    <t>9</t>
  </si>
  <si>
    <t>Posek dreves do fi 30 z razžaganjem in odstranitev iz območja trase</t>
  </si>
  <si>
    <t>10</t>
  </si>
  <si>
    <t>1.2</t>
  </si>
  <si>
    <t>Zemeljska in asfalterska dela</t>
  </si>
  <si>
    <t>m3</t>
  </si>
  <si>
    <t>2</t>
  </si>
  <si>
    <t>Opaženje gradbene jame z montažnimi opaži</t>
  </si>
  <si>
    <t xml:space="preserve">Ročno planiranje dna gradbene jame </t>
  </si>
  <si>
    <t>Dobava, nakladanje, prevoz in zvračanje peska za posteljico.</t>
  </si>
  <si>
    <t>Razgrinjanje in komprimacija posteljice v projektiranem padcu po dnu jarka.</t>
  </si>
  <si>
    <t>Dobava, nakladanje, prevoz in zvračanje betona MB 10 za posteljico.</t>
  </si>
  <si>
    <t>Razgrinjanje in izdelava betonske posteljice v projektiranem padcu po dnu jarka.</t>
  </si>
  <si>
    <t>11</t>
  </si>
  <si>
    <t>Dobava in zasip cevi, v coni cevovoda s pripeljanim peskom zrnavosti do 22mm, v sloju 30 cm nad temenom cevi z utrjevanjem do predpisane zbitosti (92 - 98 % SSP)</t>
  </si>
  <si>
    <t>12</t>
  </si>
  <si>
    <t>Zasip cevi, izven cone cevovoda  z izkopanim materialom v slojih deb. 0,30 m ter komprimacija z lahkimi komprimacijskimi sredstvi do naravne zbitosti tal.</t>
  </si>
  <si>
    <t>13</t>
  </si>
  <si>
    <t>Rezanje asfalta</t>
  </si>
  <si>
    <t>14</t>
  </si>
  <si>
    <t>Strojni izkop asfalta, nakladanje na kamion ter odvoz na komunalno deponijo (v oddaljenosti 7km) vključno s plačilom komunalne takse</t>
  </si>
  <si>
    <t>Nabava in dobava drobljenca frakcije 0.02-60 mm in izdelava tamponskega ustroja asfaltnega cestišča in makadama v deb. 50 cm z utrjevanjem po standardnem postopku po Proctorju do 98% oziroma po navodilih upravljalca ceste.</t>
  </si>
  <si>
    <t>Strojno planiranje v širini vozišča z dosipom materiala z upoštevanjem planiranja ter uvaljanja podlage pred asfaltiranjem.</t>
  </si>
  <si>
    <t>18</t>
  </si>
  <si>
    <t>Izdelava nosilne plasti bituminizirane zmesi AC 22 base B 50/70 A4 v debelini 7cm. Izvedba po zahtevi upravljalca ceste.</t>
  </si>
  <si>
    <t>19</t>
  </si>
  <si>
    <t>Izdelava obrabne in zaporne plasti bituminizirane zmesi AC 11 base B 70/100 A4 v debelini 4cm. Izvedba po zahtevi upravljalca ceste.</t>
  </si>
  <si>
    <t>20</t>
  </si>
  <si>
    <t>Rušenje makadamskega cestišča v deb. 20 cm z nakladanjem na kamion in odvozom na komunalno deponijo (v oddaljenosti 7 km) vključno z plačilom komunalne takse.</t>
  </si>
  <si>
    <t xml:space="preserve">Izdelava makadamskega cestišča v deb. 20 cm upoštevaje planiranje in uvaljanje cestišča do predpisane zbitosti min. 95% po Proctorju. </t>
  </si>
  <si>
    <t xml:space="preserve">Stroški  vzdrževanja vseh prekopanih javnih površin v času od rušitve do vzpostavitve v prvotno stanje (dosip-udarne jame, planiranje vključno z dobavo materiala in delom). </t>
  </si>
  <si>
    <t>1.3</t>
  </si>
  <si>
    <t xml:space="preserve">Polaganje cevi in montaža jaškov </t>
  </si>
  <si>
    <t xml:space="preserve">Dobava in polaganje polipropilenskih kanalizacijskih cevi SN 10, dolžine 6 m v projektiranih padcih in ravnih odsekih od jaška 
do jaška v predhodno profilirano peščeno ali betonsko posteljico. Stiki se tesnijo s spojno integriranimi gumi tesnili.  </t>
  </si>
  <si>
    <t>DN 250</t>
  </si>
  <si>
    <t>m1</t>
  </si>
  <si>
    <t>Premik garniture</t>
  </si>
  <si>
    <t>Izdelava revizijskih jaškov s konusom iz ABC cevi premera 1000 mm in tipskih nastavkov za polipropilenskih cevi. Stikovanje z integriranimi
gumijastimi tesnili. Všteta je tudi izdelava betonskega ležišča fi = 162 cm, debeline 15 cm, MB 20 (0.31 m3 betona in 7.6 m2 opaža), z opaževanjem, razopaževanjem, dobavo in vzidavo betonskega okvirja za pokrov in tipskega pokrova premera 600 mm po EN 124 standardu za prometno obtežbo. Upoštevati je tudi vsa pomožna dela in prenose do mesta vgraditve.</t>
  </si>
  <si>
    <t>1.4</t>
  </si>
  <si>
    <t>Zaključna in ostala dela</t>
  </si>
  <si>
    <t>Dobava in polaganje opozorilnega traku "KANALIZACIJA" 30 cm nad temenom kanala</t>
  </si>
  <si>
    <t>Projektantski nadzor</t>
  </si>
  <si>
    <t xml:space="preserve">Preizkus vodotesnosti kanala  </t>
  </si>
  <si>
    <t>m'</t>
  </si>
  <si>
    <t>Preizkus vodotesnosti revizijskih jaškov</t>
  </si>
  <si>
    <t>Snemanje kanala s kamero (upravljavec javne kanalizacije)</t>
  </si>
  <si>
    <t>Geodetski posnetek izvedenega kanala</t>
  </si>
  <si>
    <t>Geodetski načrt novega stanja zemljišča in novozgrajenih objektov na zeljišču.</t>
  </si>
  <si>
    <t>Izvedba meritev nosilnosti in gostote na planumu utrjene plasti po standardnem Proctorjevem preizkusu (min. vrednosti 92%) (velja za posteljico in zasip v coni cevi - glej teh. poročilo)</t>
  </si>
  <si>
    <t>št. mer.</t>
  </si>
  <si>
    <t>Črpanje vode iz gradbene jame</t>
  </si>
  <si>
    <t>1.5</t>
  </si>
  <si>
    <t>Nepredvidena in dodatna dela</t>
  </si>
  <si>
    <t>10% vseh del</t>
  </si>
  <si>
    <t>1.6</t>
  </si>
  <si>
    <t>Projekt izvedenih del PID</t>
  </si>
  <si>
    <t>2% vseh del</t>
  </si>
  <si>
    <r>
      <t>Pobrizg podlage pred asfaltiranjem z bitumensko emulzijo 0.4kg/m</t>
    </r>
    <r>
      <rPr>
        <sz val="10"/>
        <rFont val="Calibri"/>
        <family val="2"/>
        <charset val="238"/>
      </rPr>
      <t>²</t>
    </r>
    <r>
      <rPr>
        <sz val="10"/>
        <rFont val="Arial"/>
        <family val="2"/>
      </rPr>
      <t>.</t>
    </r>
  </si>
  <si>
    <t>cena za
enoto (€)</t>
  </si>
  <si>
    <t>skupaj (€)</t>
  </si>
  <si>
    <t>SPLOŠNE OPOMBE: 
* Nepredvidena dela naročita naročnik in nadzorni organ. Izvajalec je dolžan sporočiti ceno za enoto izdelka pred izvedbo del. Brez soglasja naročnika in nadzora se nepredvidenih del ne sme izvesti!
* Za vse stalne in začasne deponije materiala odgovarja izvajalec sam. V ceni za enoto je potrebno upoštevati strošek stalne oziroma začasne deponije. Deponiranje mora biti urejeno v skladu z veljavno zakonodajo.
* V popisih ali grafičnih prilogah so pri določenih pozicijah navedena komercialna imena posameznih proizvodov (zaradi ustreznejšega opisa). Navedba proizvoda ni zahteva naročnika in njena izpolnitev za ponudnika ni zavezujoča. Služi zgolj kot primer (opis) na trgu prisotnega proizvoda, čigar uporabnost ter kvaliteta materialov in izvedbe izpolnjujejo naročnikova pričakovanja. Ponudnik lahko ponudi katerikoli podoben proizvod drugega proizvajalca, ki pa mora enakovredno služiti svojemu namenu in biti enake ali boljše kvalitete od navedenega. V tem primeru je ponudnik dolžan  navesti podatke o proizvodu : Izdelovalec, Tip, Kataloška številka in je naprošen, da kot izkaz tehničnih lastnosti proizvoda priloži verodostojna dokazila kot so: katalog, prospekt ali drug ustrezen uraden material s tehničnimi specifikacijami ponujenega elementa opreme oziroma izjava proizvajalca, da ima takšne karakteristike. V primeru, da ponudnik ne bo navedel podatkov o ponujenem proizvodu, bo veljalo, da je ponudil proizvod proizvajalca, katerega komercialno ime je navedeno v popisu. 
* V enotnih cenah je vedno  potrebno zajeti dobavo, izdelavo, montažo in ves vezni ter pritrdilni material za navedeno postavko, četudi tekst postavke eksplicitno ne navaja tega.</t>
  </si>
  <si>
    <t>10%</t>
  </si>
  <si>
    <t>2%</t>
  </si>
  <si>
    <t>Skupaj preddela:</t>
  </si>
  <si>
    <t>Skupaj zemeljska in asfalterska dela:</t>
  </si>
  <si>
    <t>Skupaj polaganje cevi in montaža jaškov:</t>
  </si>
  <si>
    <t>Skupaj zaključna dela:</t>
  </si>
  <si>
    <t>SKUPAJ VSA DELA:</t>
  </si>
  <si>
    <t>Strojni izkop jarka globine 0,0 - 4,0 m z odlaganjem materiala 1,0 m od roba izkopa. Brežine izkopov se izvajajo v naklonu 60° (širok izkop) in 90° (izkop z opaževanjem in razpiranjem). Upošteva se 98% celotnega izkopa:</t>
  </si>
  <si>
    <t>2.1</t>
  </si>
  <si>
    <t>zemljina III. kategorije</t>
  </si>
  <si>
    <t>2.2</t>
  </si>
  <si>
    <t>zemljina IV. kategorije</t>
  </si>
  <si>
    <t>Ročni izkop jarka globine 0,0-4,0 m z odlaganjem materiala 1,0 m od roba izkopa. Upošteva se 2 % celotnega izkopa:</t>
  </si>
  <si>
    <t>3.1</t>
  </si>
  <si>
    <t>3.2</t>
  </si>
  <si>
    <t xml:space="preserve">Površinski odkop humusnega sloja debeline 10-15 cm z odrezom in odstranitvijo zgornje plasti travne ruše ter odrivom do 10 m od roba izkopa. </t>
  </si>
  <si>
    <t>OPOMBA: Vsi izkopi in transporti izkopanih materialov so izračunani po prostornini zemljine v raščenem stanju. Vsi zasipi materialov so izračunani po prostornini zemljine v vgrajenem in utrjenem stanju! Za vse postavke, ki zajemajo zasipni material velja, da je potrebno v ceni na enoto vkalkulirati nabavno ceno, prevoz, razkladanje in prenos do mesta vgradnje ter vgrajevanje oziroma polaganje!</t>
  </si>
  <si>
    <t>17</t>
  </si>
  <si>
    <t>3b</t>
  </si>
  <si>
    <t>3a</t>
  </si>
  <si>
    <t>Izdelava zračnika iz pocinkane jeklene cevi fi 150, l = 1.5-2.5 m, s kolenom in kapo, premazane z 2 x epoxi premazom vključno s temeljem iz betonske cevi fi 60 cm, l = 1m, zapolnjene z betonom C25/30 in vodotesnim stikom preboj jaška - cev zračnika.   Upoštevati je tudi vsa pomožna dela in prenose do mesta vgraditve.</t>
  </si>
  <si>
    <t>3c</t>
  </si>
  <si>
    <t>Izdelava revizijskih jaškov iz ABC cevi, premera 1000 mm in tipskih nastavkov za cevi iz armiranega poliestra. Stikovanje s spojkami iz armiranega poliestra. Všteta tudi izdelava betonskega ležišča debeline 15 cm, MB 20, z opaževanjem, razopaževanjem, dobavo in vzidavo betonskega okvirja za pokrov in tipskega vodotesnega pokrova premera 600 mm po EN 124 standardu za prometno obtežbo. Upoštevati je tudi vsa pomožna dela in prenose do mesta vgraditve.</t>
  </si>
  <si>
    <t>PREDRAČUN</t>
  </si>
  <si>
    <t>PREDRAČUN -  Kanalizacija Razdelj - kanal 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</si>
</sst>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quot; €&quot;"/>
    <numFmt numFmtId="165" formatCode="#,##0.00&quot; &quot;[$€-424];[Red]&quot;-&quot;#,##0.00&quot; &quot;[$€-424]"/>
  </numFmts>
  <fonts count="41">
    <font>
      <sz val="11"/>
      <color theme="1"/>
      <name val="Calibri"/>
      <family val="2"/>
      <charset val="238"/>
      <scheme val="minor"/>
    </font>
    <font>
      <sz val="10"/>
      <color theme="1"/>
      <name val="Arial CE1"/>
      <charset val="238"/>
    </font>
    <font>
      <sz val="11"/>
      <color theme="1"/>
      <name val="Arial CE1"/>
      <charset val="238"/>
    </font>
    <font>
      <b/>
      <sz val="14"/>
      <color theme="1"/>
      <name val="Arial CE"/>
      <charset val="238"/>
    </font>
    <font>
      <b/>
      <sz val="14"/>
      <color rgb="FF000080"/>
      <name val="Arial CE1"/>
      <charset val="238"/>
    </font>
    <font>
      <b/>
      <sz val="14"/>
      <color rgb="FF000080"/>
      <name val="Arial CE"/>
      <charset val="238"/>
    </font>
    <font>
      <b/>
      <sz val="13"/>
      <color rgb="FF0080C0"/>
      <name val="Arial CE"/>
      <charset val="238"/>
    </font>
    <font>
      <b/>
      <sz val="12"/>
      <color theme="1"/>
      <name val="Arial CE"/>
      <charset val="238"/>
    </font>
    <font>
      <sz val="10"/>
      <color theme="1"/>
      <name val="Arial CE"/>
      <charset val="238"/>
    </font>
    <font>
      <b/>
      <sz val="10"/>
      <color theme="1"/>
      <name val="Arial CE"/>
      <charset val="238"/>
    </font>
    <font>
      <b/>
      <sz val="13"/>
      <color theme="1"/>
      <name val="Arial CE"/>
      <charset val="238"/>
    </font>
    <font>
      <sz val="10"/>
      <name val="Arial CE"/>
      <family val="2"/>
      <charset val="238"/>
    </font>
    <font>
      <b/>
      <sz val="12"/>
      <name val="Arial CE"/>
      <family val="2"/>
      <charset val="238"/>
    </font>
    <font>
      <sz val="10"/>
      <name val="Arial"/>
      <family val="2"/>
    </font>
    <font>
      <b/>
      <sz val="12"/>
      <name val="Arial CE"/>
      <charset val="238"/>
    </font>
    <font>
      <sz val="11"/>
      <name val="Arial CE"/>
      <family val="2"/>
      <charset val="238"/>
    </font>
    <font>
      <b/>
      <sz val="14"/>
      <name val="Arial CE"/>
      <charset val="238"/>
    </font>
    <font>
      <sz val="11"/>
      <name val="Garamond"/>
      <family val="1"/>
      <charset val="238"/>
    </font>
    <font>
      <sz val="10"/>
      <color indexed="8"/>
      <name val="Arial CE"/>
      <family val="2"/>
      <charset val="238"/>
    </font>
    <font>
      <b/>
      <i/>
      <sz val="12"/>
      <name val="Arial CE"/>
      <family val="2"/>
      <charset val="238"/>
    </font>
    <font>
      <sz val="8"/>
      <name val="Arial CE"/>
      <family val="2"/>
      <charset val="238"/>
    </font>
    <font>
      <sz val="12"/>
      <name val="Arial"/>
      <family val="2"/>
      <charset val="238"/>
    </font>
    <font>
      <sz val="10"/>
      <name val="Calibri"/>
      <family val="2"/>
      <charset val="238"/>
    </font>
    <font>
      <sz val="10"/>
      <name val="Arial CE"/>
    </font>
    <font>
      <b/>
      <i/>
      <sz val="10"/>
      <name val="Arial CE"/>
      <family val="2"/>
      <charset val="238"/>
    </font>
    <font>
      <sz val="10"/>
      <color indexed="10"/>
      <name val="Arial CE"/>
      <family val="2"/>
      <charset val="238"/>
    </font>
    <font>
      <b/>
      <i/>
      <sz val="14"/>
      <color indexed="10"/>
      <name val="Arial CE"/>
      <family val="2"/>
      <charset val="238"/>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0"/>
      <name val="Calibri"/>
      <family val="2"/>
      <charset val="238"/>
      <scheme val="minor"/>
    </font>
    <font>
      <sz val="11"/>
      <name val="Arial CE"/>
      <charset val="238"/>
    </font>
    <font>
      <b/>
      <sz val="11"/>
      <name val="Arial CE"/>
      <charset val="238"/>
    </font>
    <font>
      <b/>
      <sz val="10"/>
      <name val="Arial CE"/>
      <charset val="238"/>
    </font>
    <font>
      <b/>
      <sz val="10"/>
      <name val="Arial CE"/>
      <family val="2"/>
      <charset val="238"/>
    </font>
    <font>
      <sz val="11"/>
      <name val="Calibri"/>
      <family val="2"/>
      <charset val="238"/>
      <scheme val="minor"/>
    </font>
    <font>
      <sz val="10"/>
      <name val="Calibri"/>
      <family val="2"/>
      <charset val="238"/>
      <scheme val="minor"/>
    </font>
    <font>
      <sz val="10"/>
      <name val="Arial CE"/>
      <charset val="238"/>
    </font>
    <font>
      <b/>
      <i/>
      <sz val="11"/>
      <name val="Arial CE"/>
      <charset val="238"/>
    </font>
    <font>
      <b/>
      <sz val="12"/>
      <name val="Calibri"/>
      <family val="2"/>
      <charset val="238"/>
      <scheme val="minor"/>
    </font>
    <font>
      <b/>
      <sz val="11"/>
      <color theme="1"/>
      <name val="Arial CE"/>
      <charset val="238"/>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9">
    <border>
      <left/>
      <right/>
      <top/>
      <bottom/>
      <diagonal/>
    </border>
    <border>
      <left/>
      <right/>
      <top/>
      <bottom style="thin">
        <color rgb="FF000000"/>
      </bottom>
      <diagonal/>
    </border>
    <border>
      <left/>
      <right/>
      <top/>
      <bottom style="double">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17" fillId="0" borderId="0"/>
    <xf numFmtId="0" fontId="21" fillId="0" borderId="0" applyNumberFormat="0" applyFill="0" applyBorder="0" applyAlignment="0" applyProtection="0"/>
    <xf numFmtId="44" fontId="27" fillId="0" borderId="0" applyFont="0" applyFill="0" applyBorder="0" applyAlignment="0" applyProtection="0"/>
    <xf numFmtId="0" fontId="23" fillId="0" borderId="0"/>
  </cellStyleXfs>
  <cellXfs count="145">
    <xf numFmtId="0" fontId="0" fillId="0" borderId="0" xfId="0"/>
    <xf numFmtId="49" fontId="1" fillId="0" borderId="1" xfId="0" applyNumberFormat="1" applyFont="1" applyBorder="1" applyAlignment="1">
      <alignment horizontal="left"/>
    </xf>
    <xf numFmtId="49" fontId="2" fillId="0" borderId="1" xfId="0" applyNumberFormat="1" applyFont="1" applyBorder="1"/>
    <xf numFmtId="2" fontId="2" fillId="0" borderId="1" xfId="0" applyNumberFormat="1" applyFont="1" applyBorder="1"/>
    <xf numFmtId="4" fontId="2" fillId="0" borderId="1" xfId="0" applyNumberFormat="1" applyFont="1" applyBorder="1" applyAlignment="1">
      <alignment vertical="top"/>
    </xf>
    <xf numFmtId="164" fontId="2" fillId="0" borderId="1" xfId="0" applyNumberFormat="1" applyFont="1" applyBorder="1" applyAlignment="1">
      <alignment vertical="top"/>
    </xf>
    <xf numFmtId="49" fontId="1" fillId="0" borderId="0" xfId="0" applyNumberFormat="1" applyFont="1" applyAlignment="1">
      <alignment horizontal="left"/>
    </xf>
    <xf numFmtId="49" fontId="2" fillId="0" borderId="0" xfId="0" applyNumberFormat="1" applyFont="1"/>
    <xf numFmtId="2" fontId="2" fillId="0" borderId="0" xfId="0" applyNumberFormat="1" applyFont="1"/>
    <xf numFmtId="4" fontId="2" fillId="0" borderId="0" xfId="0" applyNumberFormat="1" applyFont="1" applyAlignment="1">
      <alignment vertical="top"/>
    </xf>
    <xf numFmtId="164" fontId="2" fillId="0" borderId="0" xfId="0" applyNumberFormat="1" applyFont="1" applyAlignment="1">
      <alignment vertical="top"/>
    </xf>
    <xf numFmtId="49" fontId="3" fillId="0" borderId="0" xfId="0" applyNumberFormat="1" applyFont="1" applyAlignment="1">
      <alignment horizontal="left" wrapText="1"/>
    </xf>
    <xf numFmtId="49" fontId="4" fillId="0" borderId="0" xfId="0" applyNumberFormat="1" applyFont="1"/>
    <xf numFmtId="0" fontId="2" fillId="0" borderId="0" xfId="0" applyFont="1"/>
    <xf numFmtId="49" fontId="0" fillId="0" borderId="0" xfId="0" applyNumberFormat="1"/>
    <xf numFmtId="2" fontId="0" fillId="0" borderId="0" xfId="0" applyNumberFormat="1" applyAlignment="1">
      <alignment vertical="top"/>
    </xf>
    <xf numFmtId="4" fontId="0" fillId="0" borderId="0" xfId="0" applyNumberFormat="1"/>
    <xf numFmtId="164" fontId="0" fillId="0" borderId="0" xfId="0" applyNumberFormat="1"/>
    <xf numFmtId="49" fontId="7" fillId="0" borderId="0" xfId="0" applyNumberFormat="1" applyFont="1" applyAlignment="1">
      <alignment horizontal="center" vertical="top"/>
    </xf>
    <xf numFmtId="49" fontId="8" fillId="0" borderId="0" xfId="0" applyNumberFormat="1" applyFont="1" applyAlignment="1">
      <alignment vertical="top"/>
    </xf>
    <xf numFmtId="2" fontId="8" fillId="0" borderId="0" xfId="0" applyNumberFormat="1" applyFont="1"/>
    <xf numFmtId="4" fontId="8" fillId="0" borderId="0" xfId="0" applyNumberFormat="1" applyFont="1"/>
    <xf numFmtId="164" fontId="7" fillId="0" borderId="0" xfId="0" applyNumberFormat="1" applyFont="1" applyAlignment="1">
      <alignment horizontal="right"/>
    </xf>
    <xf numFmtId="2" fontId="9" fillId="0" borderId="0" xfId="0" applyNumberFormat="1" applyFont="1"/>
    <xf numFmtId="4" fontId="9" fillId="0" borderId="0" xfId="0" applyNumberFormat="1" applyFont="1"/>
    <xf numFmtId="49" fontId="7" fillId="0" borderId="0" xfId="0" applyNumberFormat="1" applyFont="1" applyAlignment="1">
      <alignment horizontal="left" wrapText="1"/>
    </xf>
    <xf numFmtId="49" fontId="7" fillId="0" borderId="0" xfId="0" applyNumberFormat="1" applyFont="1" applyAlignment="1">
      <alignment wrapText="1"/>
    </xf>
    <xf numFmtId="2" fontId="3" fillId="0" borderId="0" xfId="0" applyNumberFormat="1" applyFont="1" applyAlignment="1">
      <alignment vertical="top"/>
    </xf>
    <xf numFmtId="4" fontId="3" fillId="0" borderId="0" xfId="0" applyNumberFormat="1" applyFont="1" applyAlignment="1">
      <alignment horizontal="right"/>
    </xf>
    <xf numFmtId="165" fontId="7" fillId="0" borderId="0" xfId="0" applyNumberFormat="1" applyFont="1"/>
    <xf numFmtId="49" fontId="8" fillId="0" borderId="0" xfId="0" applyNumberFormat="1" applyFont="1" applyAlignment="1">
      <alignment horizontal="center" vertical="top"/>
    </xf>
    <xf numFmtId="49" fontId="10" fillId="0" borderId="2" xfId="0" applyNumberFormat="1" applyFont="1" applyBorder="1" applyAlignment="1">
      <alignment horizontal="left" vertical="top" wrapText="1"/>
    </xf>
    <xf numFmtId="2" fontId="8" fillId="0" borderId="2" xfId="0" applyNumberFormat="1" applyFont="1" applyBorder="1"/>
    <xf numFmtId="4" fontId="8" fillId="0" borderId="2" xfId="0" applyNumberFormat="1" applyFont="1" applyBorder="1"/>
    <xf numFmtId="164" fontId="7" fillId="0" borderId="2" xfId="0" applyNumberFormat="1" applyFont="1" applyBorder="1" applyAlignment="1">
      <alignment horizontal="right"/>
    </xf>
    <xf numFmtId="49" fontId="8" fillId="0" borderId="1" xfId="0" applyNumberFormat="1" applyFont="1" applyBorder="1" applyAlignment="1">
      <alignment vertical="top"/>
    </xf>
    <xf numFmtId="2" fontId="8" fillId="0" borderId="1" xfId="0" applyNumberFormat="1" applyFont="1" applyBorder="1"/>
    <xf numFmtId="4" fontId="8" fillId="0" borderId="1" xfId="0" applyNumberFormat="1" applyFont="1" applyBorder="1"/>
    <xf numFmtId="164" fontId="7" fillId="0" borderId="1" xfId="0" applyNumberFormat="1" applyFont="1" applyBorder="1" applyAlignment="1">
      <alignment horizontal="right"/>
    </xf>
    <xf numFmtId="49" fontId="1" fillId="0" borderId="0" xfId="0" applyNumberFormat="1" applyFont="1" applyAlignment="1">
      <alignment horizontal="center" vertical="top"/>
    </xf>
    <xf numFmtId="49" fontId="1" fillId="0" borderId="0" xfId="0" applyNumberFormat="1" applyFont="1" applyAlignment="1">
      <alignment vertical="top"/>
    </xf>
    <xf numFmtId="2" fontId="1" fillId="0" borderId="0" xfId="0" applyNumberFormat="1" applyFont="1"/>
    <xf numFmtId="4" fontId="1" fillId="0" borderId="0" xfId="0" applyNumberFormat="1" applyFont="1"/>
    <xf numFmtId="164" fontId="1" fillId="0" borderId="0" xfId="0" applyNumberFormat="1" applyFont="1" applyAlignment="1">
      <alignment horizontal="right"/>
    </xf>
    <xf numFmtId="49" fontId="11" fillId="0" borderId="3" xfId="0" applyNumberFormat="1" applyFont="1" applyBorder="1" applyAlignment="1">
      <alignment horizontal="left"/>
    </xf>
    <xf numFmtId="49" fontId="11" fillId="0" borderId="0" xfId="0" applyNumberFormat="1" applyFont="1" applyAlignment="1">
      <alignment horizontal="left"/>
    </xf>
    <xf numFmtId="49" fontId="11" fillId="2" borderId="4" xfId="0" applyNumberFormat="1" applyFont="1" applyFill="1" applyBorder="1" applyAlignment="1">
      <alignment horizontal="center" vertical="center"/>
    </xf>
    <xf numFmtId="49" fontId="12" fillId="0" borderId="0" xfId="0" applyNumberFormat="1" applyFont="1" applyAlignment="1">
      <alignment horizontal="left" vertical="top"/>
    </xf>
    <xf numFmtId="49" fontId="11" fillId="0" borderId="0" xfId="0" applyNumberFormat="1" applyFont="1" applyAlignment="1">
      <alignment horizontal="left" vertical="top"/>
    </xf>
    <xf numFmtId="49" fontId="11" fillId="0" borderId="0" xfId="0" applyNumberFormat="1" applyFont="1" applyAlignment="1">
      <alignment horizontal="center" vertical="top"/>
    </xf>
    <xf numFmtId="1" fontId="13" fillId="0" borderId="0" xfId="0" applyNumberFormat="1" applyFont="1" applyAlignment="1">
      <alignment horizontal="center" vertical="top"/>
    </xf>
    <xf numFmtId="49" fontId="12" fillId="0" borderId="0" xfId="0" applyNumberFormat="1" applyFont="1" applyAlignment="1">
      <alignment horizontal="center" vertical="top"/>
    </xf>
    <xf numFmtId="49" fontId="14" fillId="0" borderId="0" xfId="0" applyNumberFormat="1" applyFont="1" applyAlignment="1">
      <alignment horizontal="center" vertical="top"/>
    </xf>
    <xf numFmtId="49" fontId="15" fillId="0" borderId="3" xfId="0" applyNumberFormat="1" applyFont="1" applyBorder="1"/>
    <xf numFmtId="49" fontId="15" fillId="0" borderId="0" xfId="0" applyNumberFormat="1" applyFont="1"/>
    <xf numFmtId="49" fontId="16" fillId="0" borderId="0" xfId="0" applyNumberFormat="1" applyFont="1"/>
    <xf numFmtId="49" fontId="15" fillId="0" borderId="0" xfId="0" applyNumberFormat="1" applyFont="1" applyAlignment="1">
      <alignment horizontal="left" vertical="top"/>
    </xf>
    <xf numFmtId="49" fontId="11" fillId="0" borderId="0" xfId="0" applyNumberFormat="1" applyFont="1" applyAlignment="1">
      <alignment horizontal="left" vertical="top" wrapText="1"/>
    </xf>
    <xf numFmtId="0" fontId="11" fillId="0" borderId="0" xfId="1" applyFont="1" applyAlignment="1" applyProtection="1">
      <alignment horizontal="justify" vertical="top" wrapText="1"/>
      <protection locked="0"/>
    </xf>
    <xf numFmtId="49" fontId="18" fillId="0" borderId="0" xfId="0" applyNumberFormat="1" applyFont="1" applyAlignment="1">
      <alignment horizontal="left" vertical="top" wrapText="1"/>
    </xf>
    <xf numFmtId="49" fontId="19" fillId="0" borderId="0" xfId="0" applyNumberFormat="1" applyFont="1" applyAlignment="1">
      <alignment wrapText="1"/>
    </xf>
    <xf numFmtId="49" fontId="20" fillId="0" borderId="0" xfId="0" applyNumberFormat="1" applyFont="1" applyAlignment="1">
      <alignment horizontal="left" vertical="top" wrapText="1"/>
    </xf>
    <xf numFmtId="0" fontId="11" fillId="0" borderId="0" xfId="0" applyFont="1" applyAlignment="1">
      <alignment horizontal="left" wrapText="1"/>
    </xf>
    <xf numFmtId="0" fontId="11" fillId="0" borderId="0" xfId="0" applyFont="1"/>
    <xf numFmtId="49" fontId="11" fillId="0" borderId="0" xfId="0" applyNumberFormat="1" applyFont="1" applyAlignment="1">
      <alignment vertical="top" wrapText="1"/>
    </xf>
    <xf numFmtId="49" fontId="11" fillId="0" borderId="0" xfId="0" applyNumberFormat="1" applyFont="1"/>
    <xf numFmtId="0" fontId="11" fillId="0" borderId="0" xfId="2" applyFont="1" applyAlignment="1">
      <alignment wrapText="1"/>
    </xf>
    <xf numFmtId="0" fontId="13" fillId="0" borderId="0" xfId="0" applyFont="1" applyAlignment="1" applyProtection="1">
      <alignment vertical="top" wrapText="1"/>
      <protection locked="0"/>
    </xf>
    <xf numFmtId="49" fontId="19"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11" fillId="0" borderId="0" xfId="0" applyFont="1" applyAlignment="1">
      <alignment vertical="top" wrapText="1"/>
    </xf>
    <xf numFmtId="49" fontId="11" fillId="0" borderId="0" xfId="0" applyNumberFormat="1" applyFont="1" applyAlignment="1">
      <alignment vertical="top"/>
    </xf>
    <xf numFmtId="49" fontId="14" fillId="0" borderId="0" xfId="0" applyNumberFormat="1" applyFont="1" applyAlignment="1">
      <alignment vertical="top"/>
    </xf>
    <xf numFmtId="49" fontId="15" fillId="0" borderId="3" xfId="0" applyNumberFormat="1" applyFont="1" applyBorder="1" applyAlignment="1" applyProtection="1">
      <alignment horizontal="right"/>
      <protection locked="0"/>
    </xf>
    <xf numFmtId="0" fontId="11" fillId="2" borderId="4" xfId="0" applyFont="1" applyFill="1" applyBorder="1" applyAlignment="1">
      <alignment horizontal="center" vertical="center" wrapText="1"/>
    </xf>
    <xf numFmtId="0" fontId="15" fillId="0" borderId="0" xfId="0" applyFont="1"/>
    <xf numFmtId="0" fontId="19" fillId="0" borderId="0" xfId="0" applyFont="1"/>
    <xf numFmtId="0" fontId="11" fillId="0" borderId="0" xfId="0" applyFont="1" applyAlignment="1">
      <alignment horizontal="left"/>
    </xf>
    <xf numFmtId="0" fontId="24" fillId="0" borderId="0" xfId="0" applyFont="1"/>
    <xf numFmtId="0" fontId="13" fillId="0" borderId="0" xfId="0" applyFont="1" applyAlignment="1" applyProtection="1">
      <alignment horizontal="left" wrapText="1"/>
      <protection locked="0"/>
    </xf>
    <xf numFmtId="0" fontId="11" fillId="0" borderId="0" xfId="0" applyFont="1" applyAlignment="1">
      <alignment wrapText="1"/>
    </xf>
    <xf numFmtId="2" fontId="15" fillId="0" borderId="0" xfId="0" applyNumberFormat="1" applyFont="1"/>
    <xf numFmtId="2" fontId="11" fillId="2" borderId="4" xfId="0" applyNumberFormat="1" applyFont="1" applyFill="1" applyBorder="1" applyAlignment="1">
      <alignment horizontal="center" vertical="center"/>
    </xf>
    <xf numFmtId="2" fontId="15" fillId="0" borderId="0" xfId="0" applyNumberFormat="1" applyFont="1" applyAlignment="1">
      <alignment vertical="top"/>
    </xf>
    <xf numFmtId="2" fontId="11" fillId="0" borderId="0" xfId="0" applyNumberFormat="1" applyFont="1"/>
    <xf numFmtId="2" fontId="25" fillId="0" borderId="0" xfId="0" applyNumberFormat="1" applyFont="1"/>
    <xf numFmtId="1" fontId="11" fillId="0" borderId="0" xfId="0" applyNumberFormat="1" applyFont="1"/>
    <xf numFmtId="2" fontId="19" fillId="0" borderId="0" xfId="0" applyNumberFormat="1" applyFont="1" applyAlignment="1">
      <alignment vertical="top"/>
    </xf>
    <xf numFmtId="2" fontId="11" fillId="0" borderId="0" xfId="0" applyNumberFormat="1" applyFont="1" applyAlignment="1">
      <alignment horizontal="right"/>
    </xf>
    <xf numFmtId="2" fontId="26" fillId="0" borderId="0" xfId="0" applyNumberFormat="1" applyFont="1" applyAlignment="1">
      <alignment vertical="top"/>
    </xf>
    <xf numFmtId="2" fontId="13" fillId="0" borderId="0" xfId="0" applyNumberFormat="1" applyFont="1"/>
    <xf numFmtId="4" fontId="11" fillId="2" borderId="5" xfId="0" applyNumberFormat="1" applyFont="1" applyFill="1" applyBorder="1" applyAlignment="1">
      <alignment horizontal="center" vertical="center"/>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5" xfId="0" applyFont="1" applyBorder="1" applyAlignment="1">
      <alignment horizontal="left" vertical="top" wrapText="1"/>
    </xf>
    <xf numFmtId="49" fontId="15" fillId="0" borderId="0" xfId="0" applyNumberFormat="1" applyFont="1" applyAlignment="1" applyProtection="1">
      <alignment horizontal="right"/>
      <protection locked="0"/>
    </xf>
    <xf numFmtId="49" fontId="15" fillId="0" borderId="0" xfId="0" applyNumberFormat="1" applyFont="1" applyAlignment="1" applyProtection="1">
      <alignment horizontal="center"/>
      <protection locked="0"/>
    </xf>
    <xf numFmtId="49" fontId="32" fillId="0" borderId="0" xfId="0" applyNumberFormat="1" applyFont="1" applyAlignment="1">
      <alignment horizontal="center" vertical="top"/>
    </xf>
    <xf numFmtId="49" fontId="32" fillId="0" borderId="0" xfId="0" applyNumberFormat="1" applyFont="1" applyAlignment="1">
      <alignment horizontal="left" vertical="top"/>
    </xf>
    <xf numFmtId="49" fontId="32" fillId="0" borderId="0" xfId="0" applyNumberFormat="1" applyFont="1" applyAlignment="1">
      <alignment horizontal="left" vertical="top" wrapText="1"/>
    </xf>
    <xf numFmtId="49" fontId="32" fillId="0" borderId="0" xfId="0" applyNumberFormat="1" applyFont="1" applyAlignment="1">
      <alignment horizontal="right" vertical="top"/>
    </xf>
    <xf numFmtId="49" fontId="32" fillId="0" borderId="0" xfId="0" applyNumberFormat="1" applyFont="1" applyAlignment="1">
      <alignment vertical="top"/>
    </xf>
    <xf numFmtId="49" fontId="31" fillId="0" borderId="0" xfId="0" applyNumberFormat="1" applyFont="1" applyAlignment="1">
      <alignment horizontal="right" vertical="top" wrapText="1"/>
    </xf>
    <xf numFmtId="44" fontId="0" fillId="0" borderId="0" xfId="3" applyFont="1"/>
    <xf numFmtId="44" fontId="28" fillId="0" borderId="0" xfId="3" applyFont="1"/>
    <xf numFmtId="49" fontId="11" fillId="0" borderId="8" xfId="0" applyNumberFormat="1" applyFont="1" applyBorder="1" applyAlignment="1">
      <alignment horizontal="center" vertical="top"/>
    </xf>
    <xf numFmtId="49" fontId="11" fillId="0" borderId="8" xfId="0" applyNumberFormat="1" applyFont="1" applyBorder="1" applyAlignment="1">
      <alignment horizontal="left" vertical="top" wrapText="1"/>
    </xf>
    <xf numFmtId="0" fontId="11" fillId="0" borderId="8" xfId="0" applyFont="1" applyBorder="1"/>
    <xf numFmtId="44" fontId="28" fillId="0" borderId="8" xfId="3" applyFont="1" applyBorder="1"/>
    <xf numFmtId="0" fontId="0" fillId="0" borderId="8" xfId="0" applyBorder="1"/>
    <xf numFmtId="2" fontId="33" fillId="0" borderId="0" xfId="0" applyNumberFormat="1" applyFont="1" applyAlignment="1">
      <alignment horizontal="center" vertical="top"/>
    </xf>
    <xf numFmtId="0" fontId="34" fillId="0" borderId="0" xfId="0" applyFont="1"/>
    <xf numFmtId="2" fontId="37" fillId="0" borderId="0" xfId="0" applyNumberFormat="1" applyFont="1"/>
    <xf numFmtId="0" fontId="37" fillId="0" borderId="0" xfId="0" applyFont="1"/>
    <xf numFmtId="44" fontId="0" fillId="0" borderId="0" xfId="0" applyNumberFormat="1"/>
    <xf numFmtId="44" fontId="36" fillId="0" borderId="0" xfId="3" applyFont="1"/>
    <xf numFmtId="44" fontId="39" fillId="0" borderId="0" xfId="0" applyNumberFormat="1" applyFont="1"/>
    <xf numFmtId="49" fontId="7" fillId="0" borderId="0" xfId="0" applyNumberFormat="1" applyFont="1" applyAlignment="1">
      <alignment horizontal="right" vertical="top" wrapText="1"/>
    </xf>
    <xf numFmtId="164" fontId="40" fillId="0" borderId="0" xfId="0" applyNumberFormat="1" applyFont="1" applyAlignment="1">
      <alignment horizontal="right"/>
    </xf>
    <xf numFmtId="164" fontId="40" fillId="0" borderId="2" xfId="0" applyNumberFormat="1" applyFont="1" applyBorder="1" applyAlignment="1">
      <alignment horizontal="right"/>
    </xf>
    <xf numFmtId="49" fontId="35" fillId="0" borderId="0" xfId="0" applyNumberFormat="1" applyFont="1" applyAlignment="1">
      <alignment horizontal="center" vertical="top"/>
    </xf>
    <xf numFmtId="0" fontId="35" fillId="0" borderId="0" xfId="0" applyFont="1" applyAlignment="1">
      <alignment vertical="top" wrapText="1"/>
    </xf>
    <xf numFmtId="0" fontId="35" fillId="0" borderId="0" xfId="0" applyFont="1" applyAlignment="1">
      <alignment horizontal="center"/>
    </xf>
    <xf numFmtId="4" fontId="35" fillId="0" borderId="0" xfId="0" applyNumberFormat="1" applyFont="1" applyAlignment="1">
      <alignment horizontal="right"/>
    </xf>
    <xf numFmtId="0" fontId="11" fillId="0" borderId="0" xfId="4" applyFont="1" applyAlignment="1">
      <alignment horizontal="left" wrapText="1"/>
    </xf>
    <xf numFmtId="0" fontId="11" fillId="0" borderId="0" xfId="4" applyFont="1" applyAlignment="1">
      <alignment horizontal="left" vertical="top" wrapText="1"/>
    </xf>
    <xf numFmtId="2" fontId="15" fillId="0" borderId="0" xfId="0" applyNumberFormat="1" applyFont="1" applyAlignment="1" applyProtection="1">
      <alignment horizontal="center"/>
      <protection locked="0"/>
    </xf>
    <xf numFmtId="2" fontId="29" fillId="0" borderId="7" xfId="0" applyNumberFormat="1" applyFont="1" applyBorder="1" applyAlignment="1">
      <alignment horizontal="left" vertical="top" wrapText="1"/>
    </xf>
    <xf numFmtId="2" fontId="11" fillId="2" borderId="4" xfId="0" applyNumberFormat="1" applyFont="1" applyFill="1" applyBorder="1" applyAlignment="1">
      <alignment horizontal="center" vertical="center" wrapText="1"/>
    </xf>
    <xf numFmtId="2" fontId="0" fillId="0" borderId="0" xfId="0" applyNumberFormat="1"/>
    <xf numFmtId="2" fontId="36" fillId="0" borderId="0" xfId="0" applyNumberFormat="1" applyFont="1"/>
    <xf numFmtId="49" fontId="5"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34" fillId="0" borderId="8" xfId="0" applyNumberFormat="1" applyFont="1" applyBorder="1" applyAlignment="1">
      <alignment horizontal="right" vertical="top"/>
    </xf>
    <xf numFmtId="49" fontId="33" fillId="0" borderId="8" xfId="0" applyNumberFormat="1" applyFont="1" applyBorder="1" applyAlignment="1">
      <alignment horizontal="right" vertical="top" wrapText="1"/>
    </xf>
    <xf numFmtId="0" fontId="38" fillId="0" borderId="0" xfId="0" applyFont="1" applyAlignment="1">
      <alignment horizontal="right"/>
    </xf>
    <xf numFmtId="0" fontId="29" fillId="3" borderId="6" xfId="0" applyFont="1" applyFill="1" applyBorder="1" applyAlignment="1">
      <alignment horizontal="left" vertical="top" wrapText="1"/>
    </xf>
    <xf numFmtId="0" fontId="29" fillId="3" borderId="7" xfId="0" applyFont="1" applyFill="1" applyBorder="1" applyAlignment="1">
      <alignment horizontal="left" vertical="top" wrapText="1"/>
    </xf>
    <xf numFmtId="0" fontId="29" fillId="3" borderId="5" xfId="0" applyFont="1" applyFill="1" applyBorder="1" applyAlignment="1">
      <alignment horizontal="left" vertical="top" wrapText="1"/>
    </xf>
    <xf numFmtId="49" fontId="15" fillId="0" borderId="3" xfId="0" applyNumberFormat="1" applyFont="1" applyBorder="1" applyAlignment="1" applyProtection="1">
      <alignment horizontal="center"/>
      <protection locked="0"/>
    </xf>
    <xf numFmtId="0" fontId="30" fillId="3" borderId="6" xfId="0" applyFont="1" applyFill="1" applyBorder="1" applyAlignment="1">
      <alignment horizontal="left" vertical="top" wrapText="1"/>
    </xf>
    <xf numFmtId="0" fontId="30" fillId="3" borderId="7" xfId="0" applyFont="1" applyFill="1" applyBorder="1" applyAlignment="1">
      <alignment horizontal="left" vertical="top" wrapText="1"/>
    </xf>
    <xf numFmtId="0" fontId="30" fillId="3" borderId="5" xfId="0" applyFont="1" applyFill="1" applyBorder="1" applyAlignment="1">
      <alignment horizontal="left" vertical="top" wrapText="1"/>
    </xf>
    <xf numFmtId="2" fontId="33" fillId="0" borderId="8" xfId="0" applyNumberFormat="1" applyFont="1" applyBorder="1" applyAlignment="1">
      <alignment horizontal="right"/>
    </xf>
    <xf numFmtId="2" fontId="33" fillId="0" borderId="8" xfId="0" applyNumberFormat="1" applyFont="1" applyBorder="1" applyAlignment="1">
      <alignment horizontal="right" vertical="top"/>
    </xf>
  </cellXfs>
  <cellStyles count="5">
    <cellStyle name="Navadno" xfId="0" builtinId="0"/>
    <cellStyle name="Navadno_model" xfId="1"/>
    <cellStyle name="normal" xfId="2"/>
    <cellStyle name="Normal_Sheet1_Sheet1" xfId="4"/>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44450</xdr:rowOff>
    </xdr:from>
    <xdr:to>
      <xdr:col>1</xdr:col>
      <xdr:colOff>1708150</xdr:colOff>
      <xdr:row>0</xdr:row>
      <xdr:rowOff>539750</xdr:rowOff>
    </xdr:to>
    <xdr:pic>
      <xdr:nvPicPr>
        <xdr:cNvPr id="3" name="Slika 2">
          <a:extLst>
            <a:ext uri="{FF2B5EF4-FFF2-40B4-BE49-F238E27FC236}">
              <a16:creationId xmlns:a16="http://schemas.microsoft.com/office/drawing/2014/main" xmlns="" id="{E9B408F9-1A24-4639-8787-B4EE478654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400" y="781050"/>
          <a:ext cx="16446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3860800</xdr:colOff>
      <xdr:row>0</xdr:row>
      <xdr:rowOff>247650</xdr:rowOff>
    </xdr:from>
    <xdr:to>
      <xdr:col>2</xdr:col>
      <xdr:colOff>457200</xdr:colOff>
      <xdr:row>0</xdr:row>
      <xdr:rowOff>2286000</xdr:rowOff>
    </xdr:to>
    <xdr:pic>
      <xdr:nvPicPr>
        <xdr:cNvPr id="4" name="Picture 1">
          <a:extLst>
            <a:ext uri="{FF2B5EF4-FFF2-40B4-BE49-F238E27FC236}">
              <a16:creationId xmlns:a16="http://schemas.microsoft.com/office/drawing/2014/main" xmlns="" id="{87E13E50-0C17-425B-AA24-0B708308F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0350" y="247650"/>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50800</xdr:colOff>
      <xdr:row>0</xdr:row>
      <xdr:rowOff>0</xdr:rowOff>
    </xdr:from>
    <xdr:to>
      <xdr:col>1</xdr:col>
      <xdr:colOff>2264752</xdr:colOff>
      <xdr:row>0</xdr:row>
      <xdr:rowOff>666750</xdr:rowOff>
    </xdr:to>
    <xdr:pic>
      <xdr:nvPicPr>
        <xdr:cNvPr id="6" name="Slika 5">
          <a:extLst>
            <a:ext uri="{FF2B5EF4-FFF2-40B4-BE49-F238E27FC236}">
              <a16:creationId xmlns:a16="http://schemas.microsoft.com/office/drawing/2014/main" xmlns="" id="{2C4B8D5A-2018-47D3-80C1-5D71CABD30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350" y="0"/>
          <a:ext cx="2213952"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B9" sqref="B9"/>
    </sheetView>
  </sheetViews>
  <sheetFormatPr defaultRowHeight="15"/>
  <cols>
    <col min="1" max="1" width="10.42578125" customWidth="1"/>
    <col min="2" max="2" width="45.85546875" customWidth="1"/>
    <col min="3" max="3" width="6.85546875" customWidth="1"/>
    <col min="4" max="4" width="0" hidden="1" customWidth="1"/>
    <col min="5" max="5" width="18.28515625" customWidth="1"/>
  </cols>
  <sheetData>
    <row r="1" spans="1:5" ht="57.6" customHeight="1">
      <c r="A1" s="1"/>
      <c r="B1" s="2"/>
      <c r="C1" s="3"/>
      <c r="D1" s="4"/>
      <c r="E1" s="5"/>
    </row>
    <row r="2" spans="1:5">
      <c r="A2" s="6"/>
      <c r="B2" s="7"/>
      <c r="C2" s="8"/>
      <c r="D2" s="9"/>
      <c r="E2" s="10"/>
    </row>
    <row r="3" spans="1:5" ht="18">
      <c r="A3" s="11" t="s">
        <v>0</v>
      </c>
      <c r="B3" s="132" t="s">
        <v>2</v>
      </c>
      <c r="C3" s="132"/>
      <c r="D3" s="132"/>
      <c r="E3" s="132"/>
    </row>
    <row r="4" spans="1:5" ht="18">
      <c r="A4" s="11"/>
      <c r="B4" s="131"/>
      <c r="C4" s="131"/>
      <c r="D4" s="131"/>
      <c r="E4" s="131"/>
    </row>
    <row r="5" spans="1:5">
      <c r="A5" s="13"/>
      <c r="B5" s="14"/>
      <c r="C5" s="15"/>
      <c r="D5" s="16"/>
      <c r="E5" s="17"/>
    </row>
    <row r="6" spans="1:5" ht="18">
      <c r="A6" s="6"/>
      <c r="B6" s="12" t="s">
        <v>120</v>
      </c>
    </row>
    <row r="7" spans="1:5" ht="15.75">
      <c r="A7" s="18"/>
      <c r="C7" s="20"/>
      <c r="D7" s="21"/>
      <c r="E7" s="22"/>
    </row>
    <row r="8" spans="1:5" ht="18">
      <c r="A8" s="25" t="s">
        <v>1</v>
      </c>
      <c r="B8" s="26" t="s">
        <v>3</v>
      </c>
      <c r="C8" s="27"/>
      <c r="D8" s="28"/>
      <c r="E8" s="29"/>
    </row>
    <row r="9" spans="1:5" ht="18">
      <c r="A9" s="25"/>
      <c r="B9" s="26"/>
      <c r="C9" s="27"/>
      <c r="D9" s="28"/>
      <c r="E9" s="29"/>
    </row>
    <row r="10" spans="1:5">
      <c r="A10" s="100" t="s">
        <v>10</v>
      </c>
      <c r="B10" s="98" t="s">
        <v>11</v>
      </c>
      <c r="C10" s="23"/>
      <c r="D10" s="24"/>
      <c r="E10" s="118">
        <f>+'Kanal 1.6'!F35</f>
        <v>0</v>
      </c>
    </row>
    <row r="11" spans="1:5">
      <c r="A11" s="100" t="s">
        <v>38</v>
      </c>
      <c r="B11" s="98" t="s">
        <v>39</v>
      </c>
      <c r="E11" s="118">
        <f>+'Kanal 1.6'!F87</f>
        <v>0</v>
      </c>
    </row>
    <row r="12" spans="1:5">
      <c r="A12" s="100" t="s">
        <v>66</v>
      </c>
      <c r="B12" s="99" t="s">
        <v>67</v>
      </c>
      <c r="C12" s="20"/>
      <c r="D12" s="21"/>
      <c r="E12" s="118">
        <f>+'Kanal 1.6'!F104</f>
        <v>0</v>
      </c>
    </row>
    <row r="13" spans="1:5">
      <c r="A13" s="100" t="s">
        <v>73</v>
      </c>
      <c r="B13" s="99" t="s">
        <v>74</v>
      </c>
      <c r="C13" s="20"/>
      <c r="D13" s="21"/>
      <c r="E13" s="118">
        <f>+'Kanal 1.6'!F126</f>
        <v>0</v>
      </c>
    </row>
    <row r="14" spans="1:5">
      <c r="A14" s="100" t="s">
        <v>86</v>
      </c>
      <c r="B14" s="99" t="s">
        <v>87</v>
      </c>
      <c r="C14" s="20"/>
      <c r="D14" s="21"/>
      <c r="E14" s="118"/>
    </row>
    <row r="15" spans="1:5">
      <c r="A15" s="100"/>
      <c r="B15" s="102" t="s">
        <v>96</v>
      </c>
      <c r="C15" s="20"/>
      <c r="D15" s="21"/>
      <c r="E15" s="118">
        <f>+'Kanal 1.6'!F129</f>
        <v>0</v>
      </c>
    </row>
    <row r="16" spans="1:5">
      <c r="A16" s="100" t="s">
        <v>89</v>
      </c>
      <c r="B16" s="101" t="s">
        <v>90</v>
      </c>
      <c r="C16" s="20"/>
      <c r="D16" s="21"/>
      <c r="E16" s="118"/>
    </row>
    <row r="17" spans="1:5">
      <c r="A17" s="97"/>
      <c r="B17" s="102" t="s">
        <v>97</v>
      </c>
      <c r="C17" s="20"/>
      <c r="D17" s="21"/>
      <c r="E17" s="118">
        <f>+'Kanal 1.6'!F132</f>
        <v>0</v>
      </c>
    </row>
    <row r="18" spans="1:5" ht="17.25" thickBot="1">
      <c r="A18" s="30"/>
      <c r="B18" s="31"/>
      <c r="C18" s="32"/>
      <c r="D18" s="33"/>
      <c r="E18" s="119"/>
    </row>
    <row r="19" spans="1:5" ht="16.5" thickTop="1">
      <c r="A19" s="30"/>
      <c r="B19" s="117" t="s">
        <v>102</v>
      </c>
      <c r="C19" s="20"/>
      <c r="D19" s="21"/>
      <c r="E19" s="118">
        <f>+SUM(E10:E18)</f>
        <v>0</v>
      </c>
    </row>
    <row r="20" spans="1:5" ht="15.75">
      <c r="A20" s="18"/>
      <c r="B20" s="35"/>
      <c r="C20" s="36"/>
      <c r="D20" s="37"/>
      <c r="E20" s="38"/>
    </row>
    <row r="21" spans="1:5" ht="15.75">
      <c r="A21" s="18"/>
      <c r="B21" s="19"/>
      <c r="C21" s="20"/>
      <c r="D21" s="21"/>
      <c r="E21" s="22"/>
    </row>
    <row r="22" spans="1:5" ht="17.25" thickBot="1">
      <c r="A22" s="30"/>
      <c r="B22" s="31"/>
      <c r="C22" s="32"/>
      <c r="D22" s="33"/>
      <c r="E22" s="34"/>
    </row>
    <row r="23" spans="1:5" ht="15.75" thickTop="1">
      <c r="A23" s="39"/>
      <c r="B23" s="40"/>
      <c r="C23" s="41"/>
      <c r="D23" s="42"/>
      <c r="E23" s="43"/>
    </row>
  </sheetData>
  <mergeCells count="2">
    <mergeCell ref="B4:E4"/>
    <mergeCell ref="B3:E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tabSelected="1" view="pageBreakPreview" topLeftCell="A16" zoomScaleNormal="100" zoomScaleSheetLayoutView="100" workbookViewId="0">
      <selection activeCell="D80" sqref="D80"/>
    </sheetView>
  </sheetViews>
  <sheetFormatPr defaultRowHeight="15"/>
  <cols>
    <col min="1" max="1" width="5.7109375" customWidth="1"/>
    <col min="2" max="2" width="46" customWidth="1"/>
    <col min="3" max="3" width="6.7109375" customWidth="1"/>
    <col min="4" max="4" width="10.42578125" customWidth="1"/>
    <col min="5" max="5" width="10.5703125" style="129" customWidth="1"/>
    <col min="6" max="6" width="12.7109375" bestFit="1" customWidth="1"/>
  </cols>
  <sheetData>
    <row r="1" spans="1:6" ht="55.5" customHeight="1" thickBot="1">
      <c r="A1" s="44"/>
      <c r="B1" s="53"/>
      <c r="C1" s="73"/>
      <c r="D1" s="139" t="s">
        <v>4</v>
      </c>
      <c r="E1" s="139"/>
      <c r="F1" s="139"/>
    </row>
    <row r="2" spans="1:6" ht="12.95" customHeight="1">
      <c r="A2" s="45"/>
      <c r="B2" s="54"/>
      <c r="C2" s="95"/>
      <c r="D2" s="96"/>
      <c r="E2" s="126"/>
      <c r="F2" s="96"/>
    </row>
    <row r="3" spans="1:6" ht="264.60000000000002" customHeight="1">
      <c r="A3" s="140" t="s">
        <v>95</v>
      </c>
      <c r="B3" s="141"/>
      <c r="C3" s="141"/>
      <c r="D3" s="141"/>
      <c r="E3" s="141"/>
      <c r="F3" s="142"/>
    </row>
    <row r="4" spans="1:6" ht="11.45" customHeight="1">
      <c r="A4" s="92"/>
      <c r="B4" s="93"/>
      <c r="C4" s="93"/>
      <c r="D4" s="93"/>
      <c r="E4" s="127"/>
      <c r="F4" s="94"/>
    </row>
    <row r="5" spans="1:6" ht="25.5">
      <c r="A5" s="46" t="s">
        <v>5</v>
      </c>
      <c r="B5" s="46" t="s">
        <v>6</v>
      </c>
      <c r="C5" s="74" t="s">
        <v>7</v>
      </c>
      <c r="D5" s="82" t="s">
        <v>8</v>
      </c>
      <c r="E5" s="128" t="s">
        <v>93</v>
      </c>
      <c r="F5" s="91" t="s">
        <v>94</v>
      </c>
    </row>
    <row r="6" spans="1:6">
      <c r="A6" s="45"/>
      <c r="B6" s="54"/>
      <c r="C6" s="75"/>
      <c r="D6" s="83"/>
    </row>
    <row r="7" spans="1:6" ht="18">
      <c r="A7" s="47" t="s">
        <v>1</v>
      </c>
      <c r="B7" s="55" t="s">
        <v>119</v>
      </c>
      <c r="C7" s="75"/>
      <c r="D7" s="81"/>
    </row>
    <row r="8" spans="1:6" ht="15.75">
      <c r="A8" s="47"/>
      <c r="B8" s="47" t="s">
        <v>9</v>
      </c>
      <c r="C8" s="75"/>
      <c r="D8" s="81"/>
    </row>
    <row r="9" spans="1:6">
      <c r="A9" s="48"/>
      <c r="B9" s="56"/>
      <c r="C9" s="75"/>
      <c r="D9" s="83"/>
    </row>
    <row r="10" spans="1:6" ht="15.75">
      <c r="A10" s="47" t="s">
        <v>10</v>
      </c>
      <c r="B10" s="47" t="s">
        <v>11</v>
      </c>
      <c r="C10" s="75"/>
      <c r="D10" s="81"/>
    </row>
    <row r="11" spans="1:6">
      <c r="A11" s="45"/>
      <c r="B11" s="54"/>
      <c r="C11" s="75"/>
      <c r="D11" s="81"/>
    </row>
    <row r="12" spans="1:6" ht="25.5">
      <c r="A12" s="49" t="s">
        <v>12</v>
      </c>
      <c r="B12" s="57" t="s">
        <v>13</v>
      </c>
      <c r="C12" s="63" t="s">
        <v>14</v>
      </c>
      <c r="D12" s="84">
        <v>347.12</v>
      </c>
      <c r="F12" s="103">
        <f>+D12*E12</f>
        <v>0</v>
      </c>
    </row>
    <row r="13" spans="1:6">
      <c r="A13" s="49"/>
      <c r="B13" s="48"/>
      <c r="C13" s="63"/>
      <c r="D13" s="84"/>
      <c r="F13" s="103"/>
    </row>
    <row r="14" spans="1:6" ht="38.25">
      <c r="A14" s="49">
        <v>2</v>
      </c>
      <c r="B14" s="57" t="s">
        <v>15</v>
      </c>
      <c r="C14" s="63" t="s">
        <v>16</v>
      </c>
      <c r="D14" s="84">
        <v>8</v>
      </c>
      <c r="F14" s="103">
        <f>+D14*E14</f>
        <v>0</v>
      </c>
    </row>
    <row r="15" spans="1:6">
      <c r="A15" s="49"/>
      <c r="B15" s="48"/>
      <c r="C15" s="63"/>
      <c r="D15" s="84"/>
      <c r="F15" s="103"/>
    </row>
    <row r="16" spans="1:6" ht="25.5">
      <c r="A16" s="49" t="s">
        <v>17</v>
      </c>
      <c r="B16" s="57" t="s">
        <v>18</v>
      </c>
      <c r="C16" s="75"/>
      <c r="D16" s="84"/>
      <c r="F16" s="103"/>
    </row>
    <row r="17" spans="1:6">
      <c r="A17" s="49"/>
      <c r="B17" s="57" t="s">
        <v>19</v>
      </c>
      <c r="C17" s="63" t="s">
        <v>16</v>
      </c>
      <c r="D17" s="84">
        <v>1</v>
      </c>
      <c r="F17" s="103">
        <f>+D17*E17</f>
        <v>0</v>
      </c>
    </row>
    <row r="18" spans="1:6">
      <c r="A18" s="49"/>
      <c r="B18" s="57"/>
      <c r="C18" s="63"/>
      <c r="D18" s="84"/>
      <c r="F18" s="103"/>
    </row>
    <row r="19" spans="1:6" ht="51">
      <c r="A19" s="49" t="s">
        <v>20</v>
      </c>
      <c r="B19" s="57" t="s">
        <v>21</v>
      </c>
      <c r="C19" s="63"/>
      <c r="D19" s="84"/>
      <c r="F19" s="103"/>
    </row>
    <row r="20" spans="1:6">
      <c r="A20" s="49"/>
      <c r="B20" s="57" t="s">
        <v>19</v>
      </c>
      <c r="C20" s="63" t="s">
        <v>16</v>
      </c>
      <c r="D20" s="84">
        <f>D17</f>
        <v>1</v>
      </c>
      <c r="F20" s="103">
        <f>+D20*E20</f>
        <v>0</v>
      </c>
    </row>
    <row r="21" spans="1:6">
      <c r="A21" s="49"/>
      <c r="B21" s="57"/>
      <c r="C21" s="63"/>
      <c r="D21" s="84"/>
      <c r="F21" s="103"/>
    </row>
    <row r="22" spans="1:6" ht="51">
      <c r="A22" s="49" t="s">
        <v>22</v>
      </c>
      <c r="B22" s="57" t="s">
        <v>23</v>
      </c>
      <c r="C22" s="63"/>
      <c r="D22" s="85"/>
      <c r="F22" s="103"/>
    </row>
    <row r="23" spans="1:6">
      <c r="A23" s="49"/>
      <c r="B23" s="57" t="s">
        <v>24</v>
      </c>
      <c r="C23" s="63" t="s">
        <v>25</v>
      </c>
      <c r="D23" s="84">
        <f>D12*5</f>
        <v>1735.6</v>
      </c>
      <c r="F23" s="103">
        <f>+D23*E23</f>
        <v>0</v>
      </c>
    </row>
    <row r="24" spans="1:6">
      <c r="A24" s="49"/>
      <c r="B24" s="57" t="s">
        <v>26</v>
      </c>
      <c r="C24" s="63" t="s">
        <v>25</v>
      </c>
      <c r="D24" s="84">
        <f>+D23</f>
        <v>1735.6</v>
      </c>
      <c r="F24" s="103">
        <f>+D24*E24</f>
        <v>0</v>
      </c>
    </row>
    <row r="25" spans="1:6">
      <c r="A25" s="49"/>
      <c r="B25" s="57"/>
      <c r="C25" s="63"/>
      <c r="D25" s="84"/>
      <c r="F25" s="103"/>
    </row>
    <row r="26" spans="1:6" ht="51">
      <c r="A26" s="49" t="s">
        <v>27</v>
      </c>
      <c r="B26" s="57" t="s">
        <v>28</v>
      </c>
      <c r="C26" s="63"/>
      <c r="D26" s="84"/>
      <c r="F26" s="103"/>
    </row>
    <row r="27" spans="1:6" ht="38.25">
      <c r="A27" s="49"/>
      <c r="B27" s="57" t="s">
        <v>29</v>
      </c>
      <c r="C27" s="63" t="s">
        <v>14</v>
      </c>
      <c r="D27" s="84">
        <f>D12</f>
        <v>347.12</v>
      </c>
      <c r="F27" s="103">
        <f>+D27*E27</f>
        <v>0</v>
      </c>
    </row>
    <row r="28" spans="1:6">
      <c r="A28" s="49"/>
      <c r="B28" s="57"/>
      <c r="C28" s="63"/>
      <c r="D28" s="84"/>
      <c r="F28" s="103"/>
    </row>
    <row r="29" spans="1:6" ht="25.5">
      <c r="A29" s="49" t="s">
        <v>30</v>
      </c>
      <c r="B29" s="58" t="s">
        <v>31</v>
      </c>
      <c r="C29" s="63" t="s">
        <v>32</v>
      </c>
      <c r="D29" s="86">
        <v>2</v>
      </c>
      <c r="F29" s="103">
        <f>+D29*E29</f>
        <v>0</v>
      </c>
    </row>
    <row r="30" spans="1:6">
      <c r="A30" s="49"/>
      <c r="B30" s="58"/>
      <c r="C30" s="63"/>
      <c r="D30" s="84"/>
      <c r="F30" s="103"/>
    </row>
    <row r="31" spans="1:6" ht="38.25">
      <c r="A31" s="49" t="s">
        <v>33</v>
      </c>
      <c r="B31" s="59" t="s">
        <v>34</v>
      </c>
      <c r="C31" s="63" t="s">
        <v>16</v>
      </c>
      <c r="D31" s="84">
        <v>1</v>
      </c>
      <c r="F31" s="103">
        <f>+D31*E31</f>
        <v>0</v>
      </c>
    </row>
    <row r="32" spans="1:6">
      <c r="A32" s="49"/>
      <c r="B32" s="58"/>
      <c r="C32" s="63"/>
      <c r="D32" s="84"/>
      <c r="F32" s="103"/>
    </row>
    <row r="33" spans="1:6" ht="25.5">
      <c r="A33" s="49" t="s">
        <v>35</v>
      </c>
      <c r="B33" s="57" t="s">
        <v>36</v>
      </c>
      <c r="C33" s="63" t="s">
        <v>16</v>
      </c>
      <c r="D33" s="84">
        <v>1</v>
      </c>
      <c r="F33" s="103">
        <f>+D33*E33</f>
        <v>0</v>
      </c>
    </row>
    <row r="34" spans="1:6">
      <c r="A34" s="49"/>
      <c r="B34" s="57"/>
      <c r="C34" s="63"/>
      <c r="D34" s="84"/>
      <c r="F34" s="103"/>
    </row>
    <row r="35" spans="1:6" s="109" customFormat="1">
      <c r="A35" s="105"/>
      <c r="B35" s="106"/>
      <c r="C35" s="107"/>
      <c r="D35" s="143" t="s">
        <v>98</v>
      </c>
      <c r="E35" s="143"/>
      <c r="F35" s="108">
        <f>+SUM(F12:F34)</f>
        <v>0</v>
      </c>
    </row>
    <row r="36" spans="1:6" ht="15.75">
      <c r="A36" s="49"/>
      <c r="B36" s="60"/>
      <c r="C36" s="76"/>
      <c r="D36" s="87"/>
    </row>
    <row r="37" spans="1:6" ht="15.75">
      <c r="A37" s="47" t="s">
        <v>38</v>
      </c>
      <c r="B37" s="47" t="s">
        <v>39</v>
      </c>
      <c r="C37" s="77"/>
      <c r="D37" s="81"/>
    </row>
    <row r="38" spans="1:6" ht="8.4499999999999993" customHeight="1">
      <c r="A38" s="47"/>
      <c r="B38" s="47"/>
      <c r="C38" s="77"/>
      <c r="D38" s="81"/>
    </row>
    <row r="39" spans="1:6" ht="60.6" customHeight="1">
      <c r="A39" s="136" t="s">
        <v>112</v>
      </c>
      <c r="B39" s="137"/>
      <c r="C39" s="137"/>
      <c r="D39" s="137"/>
      <c r="E39" s="137"/>
      <c r="F39" s="138"/>
    </row>
    <row r="40" spans="1:6" ht="6.6" customHeight="1"/>
    <row r="41" spans="1:6" ht="45">
      <c r="A41" s="120" t="s">
        <v>12</v>
      </c>
      <c r="B41" s="121" t="s">
        <v>111</v>
      </c>
      <c r="C41" s="122" t="s">
        <v>40</v>
      </c>
      <c r="D41" s="123">
        <v>15.62</v>
      </c>
      <c r="F41" s="103">
        <f>+D41*E41</f>
        <v>0</v>
      </c>
    </row>
    <row r="42" spans="1:6" ht="15.75">
      <c r="A42" s="47"/>
      <c r="B42" s="47"/>
      <c r="C42" s="77"/>
      <c r="D42" s="81"/>
    </row>
    <row r="43" spans="1:6" ht="75">
      <c r="A43" s="120" t="s">
        <v>41</v>
      </c>
      <c r="B43" s="121" t="s">
        <v>103</v>
      </c>
      <c r="C43" s="122"/>
      <c r="D43" s="81"/>
    </row>
    <row r="44" spans="1:6">
      <c r="A44" s="120" t="s">
        <v>104</v>
      </c>
      <c r="B44" s="121" t="s">
        <v>105</v>
      </c>
      <c r="C44" s="122" t="s">
        <v>40</v>
      </c>
      <c r="D44" s="84">
        <v>687.83</v>
      </c>
      <c r="F44" s="103">
        <f>+D44*E44</f>
        <v>0</v>
      </c>
    </row>
    <row r="45" spans="1:6">
      <c r="A45" s="120" t="s">
        <v>106</v>
      </c>
      <c r="B45" s="121" t="s">
        <v>107</v>
      </c>
      <c r="C45" s="122" t="s">
        <v>40</v>
      </c>
      <c r="D45" s="81">
        <v>76.430000000000007</v>
      </c>
      <c r="F45" s="103">
        <f>+D45*E45</f>
        <v>0</v>
      </c>
    </row>
    <row r="46" spans="1:6">
      <c r="A46" s="120"/>
      <c r="B46" s="121"/>
      <c r="C46" s="122"/>
      <c r="D46" s="81"/>
      <c r="F46" s="103"/>
    </row>
    <row r="47" spans="1:6" ht="45">
      <c r="A47" s="120" t="s">
        <v>17</v>
      </c>
      <c r="B47" s="121" t="s">
        <v>108</v>
      </c>
      <c r="C47" s="122"/>
      <c r="D47" s="81"/>
      <c r="F47" s="103"/>
    </row>
    <row r="48" spans="1:6">
      <c r="A48" s="120" t="s">
        <v>109</v>
      </c>
      <c r="B48" s="121" t="s">
        <v>105</v>
      </c>
      <c r="C48" s="122" t="s">
        <v>40</v>
      </c>
      <c r="D48" s="81">
        <v>14.04</v>
      </c>
      <c r="F48" s="103">
        <f>+D48*E48</f>
        <v>0</v>
      </c>
    </row>
    <row r="49" spans="1:6">
      <c r="A49" s="120" t="s">
        <v>110</v>
      </c>
      <c r="B49" s="121" t="s">
        <v>107</v>
      </c>
      <c r="C49" s="122" t="s">
        <v>40</v>
      </c>
      <c r="D49" s="81">
        <v>1.56</v>
      </c>
      <c r="F49" s="103">
        <f>+D49*E49</f>
        <v>0</v>
      </c>
    </row>
    <row r="50" spans="1:6">
      <c r="A50" s="49"/>
      <c r="B50" s="62"/>
      <c r="C50" s="63"/>
      <c r="D50" s="81"/>
      <c r="F50" s="103"/>
    </row>
    <row r="51" spans="1:6">
      <c r="A51" s="49" t="s">
        <v>20</v>
      </c>
      <c r="B51" s="64" t="s">
        <v>42</v>
      </c>
      <c r="C51" s="63" t="s">
        <v>25</v>
      </c>
      <c r="D51" s="84">
        <f>D12*2*2</f>
        <v>1388.48</v>
      </c>
      <c r="F51" s="103">
        <f>+D51*E51</f>
        <v>0</v>
      </c>
    </row>
    <row r="52" spans="1:6">
      <c r="A52" s="49"/>
      <c r="B52" s="65"/>
      <c r="C52" s="63"/>
      <c r="D52" s="84"/>
      <c r="F52" s="103"/>
    </row>
    <row r="53" spans="1:6">
      <c r="A53" s="49" t="s">
        <v>22</v>
      </c>
      <c r="B53" s="57" t="s">
        <v>43</v>
      </c>
      <c r="C53" s="63" t="s">
        <v>25</v>
      </c>
      <c r="D53" s="84">
        <v>347.12</v>
      </c>
      <c r="F53" s="103">
        <f>+D53*E53</f>
        <v>0</v>
      </c>
    </row>
    <row r="54" spans="1:6">
      <c r="A54" s="49"/>
      <c r="B54" s="61"/>
      <c r="C54" s="63"/>
      <c r="D54" s="84"/>
      <c r="F54" s="103"/>
    </row>
    <row r="55" spans="1:6" ht="26.25">
      <c r="A55" s="49" t="s">
        <v>27</v>
      </c>
      <c r="B55" s="66" t="s">
        <v>44</v>
      </c>
      <c r="C55" s="63" t="s">
        <v>40</v>
      </c>
      <c r="D55" s="84">
        <v>46.82</v>
      </c>
      <c r="F55" s="103">
        <f>+D55*E55</f>
        <v>0</v>
      </c>
    </row>
    <row r="56" spans="1:6">
      <c r="A56" s="49"/>
      <c r="B56" s="66"/>
      <c r="C56" s="63"/>
      <c r="D56" s="84"/>
      <c r="F56" s="103"/>
    </row>
    <row r="57" spans="1:6" ht="26.25">
      <c r="A57" s="49" t="s">
        <v>30</v>
      </c>
      <c r="B57" s="66" t="s">
        <v>45</v>
      </c>
      <c r="C57" s="63" t="s">
        <v>40</v>
      </c>
      <c r="D57" s="84">
        <f>D55</f>
        <v>46.82</v>
      </c>
      <c r="F57" s="103">
        <f>+D57*E57</f>
        <v>0</v>
      </c>
    </row>
    <row r="58" spans="1:6">
      <c r="A58" s="49"/>
      <c r="B58" s="66"/>
      <c r="C58" s="63"/>
      <c r="D58" s="85"/>
      <c r="F58" s="103"/>
    </row>
    <row r="59" spans="1:6" ht="26.25">
      <c r="A59" s="49" t="s">
        <v>33</v>
      </c>
      <c r="B59" s="66" t="s">
        <v>46</v>
      </c>
      <c r="C59" s="63" t="s">
        <v>40</v>
      </c>
      <c r="D59" s="84">
        <f>D55/0.8*0.2</f>
        <v>11.705</v>
      </c>
      <c r="F59" s="103">
        <f>+D59*E59</f>
        <v>0</v>
      </c>
    </row>
    <row r="60" spans="1:6">
      <c r="A60" s="49"/>
      <c r="B60" s="65"/>
      <c r="C60" s="63"/>
      <c r="D60" s="84"/>
      <c r="F60" s="103"/>
    </row>
    <row r="61" spans="1:6" ht="26.25">
      <c r="A61" s="49" t="s">
        <v>35</v>
      </c>
      <c r="B61" s="66" t="s">
        <v>47</v>
      </c>
      <c r="C61" s="63" t="s">
        <v>40</v>
      </c>
      <c r="D61" s="84">
        <f>D59</f>
        <v>11.705</v>
      </c>
      <c r="F61" s="103">
        <f>+D61*E61</f>
        <v>0</v>
      </c>
    </row>
    <row r="62" spans="1:6">
      <c r="A62" s="49"/>
      <c r="B62" s="65"/>
      <c r="C62" s="63"/>
      <c r="D62" s="84"/>
      <c r="F62" s="103"/>
    </row>
    <row r="63" spans="1:6" ht="51">
      <c r="A63" s="49" t="s">
        <v>37</v>
      </c>
      <c r="B63" s="57" t="s">
        <v>49</v>
      </c>
      <c r="C63" s="63" t="s">
        <v>40</v>
      </c>
      <c r="D63" s="84">
        <v>100.32</v>
      </c>
      <c r="F63" s="103">
        <f>+D63*E63</f>
        <v>0</v>
      </c>
    </row>
    <row r="64" spans="1:6">
      <c r="A64" s="49"/>
      <c r="B64" s="65"/>
      <c r="C64" s="63"/>
      <c r="D64" s="84"/>
      <c r="F64" s="103"/>
    </row>
    <row r="65" spans="1:6" ht="51">
      <c r="A65" s="49" t="s">
        <v>48</v>
      </c>
      <c r="B65" s="57" t="s">
        <v>51</v>
      </c>
      <c r="C65" s="63" t="s">
        <v>40</v>
      </c>
      <c r="D65" s="88">
        <v>370.61</v>
      </c>
      <c r="F65" s="103">
        <f>+D65*E65</f>
        <v>0</v>
      </c>
    </row>
    <row r="66" spans="1:6">
      <c r="A66" s="49"/>
      <c r="B66" s="65"/>
      <c r="C66" s="63"/>
      <c r="D66" s="84"/>
      <c r="F66" s="103"/>
    </row>
    <row r="67" spans="1:6">
      <c r="A67" s="49" t="s">
        <v>50</v>
      </c>
      <c r="B67" s="57" t="s">
        <v>53</v>
      </c>
      <c r="C67" s="63" t="s">
        <v>14</v>
      </c>
      <c r="D67" s="84">
        <v>350</v>
      </c>
      <c r="F67" s="103">
        <f>+D67*E67</f>
        <v>0</v>
      </c>
    </row>
    <row r="68" spans="1:6">
      <c r="A68" s="49"/>
      <c r="B68" s="57"/>
      <c r="C68" s="63"/>
      <c r="D68" s="84"/>
      <c r="F68" s="103"/>
    </row>
    <row r="69" spans="1:6" ht="38.25">
      <c r="A69" s="49" t="s">
        <v>52</v>
      </c>
      <c r="B69" s="57" t="s">
        <v>55</v>
      </c>
      <c r="C69" s="63" t="s">
        <v>40</v>
      </c>
      <c r="D69" s="84">
        <v>46.57</v>
      </c>
      <c r="F69" s="103">
        <f>+D69*E69</f>
        <v>0</v>
      </c>
    </row>
    <row r="70" spans="1:6">
      <c r="A70" s="49"/>
      <c r="B70" s="57"/>
      <c r="C70" s="63"/>
      <c r="D70" s="84"/>
      <c r="F70" s="103"/>
    </row>
    <row r="71" spans="1:6" ht="63.75">
      <c r="A71" s="49" t="s">
        <v>54</v>
      </c>
      <c r="B71" s="67" t="s">
        <v>56</v>
      </c>
      <c r="C71" s="63" t="s">
        <v>40</v>
      </c>
      <c r="D71" s="84">
        <v>233.56</v>
      </c>
      <c r="F71" s="103">
        <f>+D71*E71</f>
        <v>0</v>
      </c>
    </row>
    <row r="72" spans="1:6">
      <c r="A72" s="49"/>
      <c r="B72" s="67"/>
      <c r="C72" s="63"/>
      <c r="D72" s="84"/>
      <c r="F72" s="103"/>
    </row>
    <row r="73" spans="1:6" ht="38.25">
      <c r="A73" s="50">
        <v>15</v>
      </c>
      <c r="B73" s="67" t="s">
        <v>57</v>
      </c>
      <c r="C73" s="63" t="s">
        <v>25</v>
      </c>
      <c r="D73" s="84">
        <v>1000</v>
      </c>
      <c r="F73" s="103">
        <f t="shared" ref="F73" si="0">+D73*E73</f>
        <v>0</v>
      </c>
    </row>
    <row r="74" spans="1:6">
      <c r="A74" s="49"/>
      <c r="B74" s="67"/>
      <c r="C74" s="63"/>
      <c r="D74" s="84"/>
      <c r="F74" s="103"/>
    </row>
    <row r="75" spans="1:6" ht="25.5">
      <c r="A75" s="50">
        <v>16</v>
      </c>
      <c r="B75" s="67" t="s">
        <v>92</v>
      </c>
      <c r="C75" s="63" t="s">
        <v>25</v>
      </c>
      <c r="D75" s="84">
        <v>1000</v>
      </c>
      <c r="F75" s="103">
        <f t="shared" ref="F75" si="1">+D75*E75</f>
        <v>0</v>
      </c>
    </row>
    <row r="76" spans="1:6">
      <c r="A76" s="49"/>
      <c r="B76" s="57"/>
      <c r="C76" s="63"/>
      <c r="D76" s="84"/>
      <c r="F76" s="103"/>
    </row>
    <row r="77" spans="1:6" ht="38.25">
      <c r="A77" s="49" t="s">
        <v>113</v>
      </c>
      <c r="B77" s="67" t="s">
        <v>59</v>
      </c>
      <c r="C77" s="63" t="s">
        <v>25</v>
      </c>
      <c r="D77" s="84">
        <v>1000</v>
      </c>
      <c r="F77" s="103">
        <f t="shared" ref="F77" si="2">+D77*E77</f>
        <v>0</v>
      </c>
    </row>
    <row r="78" spans="1:6">
      <c r="A78" s="49"/>
      <c r="B78" s="57"/>
      <c r="C78" s="63"/>
      <c r="D78" s="84"/>
      <c r="F78" s="103"/>
    </row>
    <row r="79" spans="1:6" ht="38.25">
      <c r="A79" s="49" t="s">
        <v>58</v>
      </c>
      <c r="B79" s="67" t="s">
        <v>61</v>
      </c>
      <c r="C79" s="63" t="s">
        <v>25</v>
      </c>
      <c r="D79" s="84">
        <v>1000</v>
      </c>
      <c r="F79" s="103">
        <f t="shared" ref="F79" si="3">+D79*E79</f>
        <v>0</v>
      </c>
    </row>
    <row r="80" spans="1:6">
      <c r="A80" s="49"/>
      <c r="B80" s="57"/>
      <c r="C80" s="63"/>
      <c r="D80" s="84"/>
      <c r="F80" s="103"/>
    </row>
    <row r="81" spans="1:6" ht="51">
      <c r="A81" s="49" t="s">
        <v>60</v>
      </c>
      <c r="B81" s="57" t="s">
        <v>63</v>
      </c>
      <c r="C81" s="63" t="s">
        <v>40</v>
      </c>
      <c r="D81" s="84">
        <v>57.05</v>
      </c>
      <c r="F81" s="103">
        <f t="shared" ref="F81" si="4">+D81*E81</f>
        <v>0</v>
      </c>
    </row>
    <row r="82" spans="1:6" ht="18.75">
      <c r="A82" s="49"/>
      <c r="B82" s="68"/>
      <c r="C82" s="78"/>
      <c r="D82" s="89"/>
      <c r="F82" s="103"/>
    </row>
    <row r="83" spans="1:6" ht="38.25">
      <c r="A83" s="49" t="s">
        <v>62</v>
      </c>
      <c r="B83" s="57" t="s">
        <v>64</v>
      </c>
      <c r="C83" s="63" t="s">
        <v>25</v>
      </c>
      <c r="D83" s="84">
        <f>D81/0.2</f>
        <v>285.24999999999994</v>
      </c>
      <c r="F83" s="103">
        <f t="shared" ref="F83" si="5">+D83*E83</f>
        <v>0</v>
      </c>
    </row>
    <row r="84" spans="1:6" ht="18.75">
      <c r="A84" s="49"/>
      <c r="B84" s="68"/>
      <c r="C84" s="78"/>
      <c r="D84" s="89"/>
      <c r="F84" s="103"/>
    </row>
    <row r="85" spans="1:6" ht="51">
      <c r="A85" s="50">
        <v>21</v>
      </c>
      <c r="B85" s="57" t="s">
        <v>65</v>
      </c>
      <c r="C85" s="63" t="s">
        <v>25</v>
      </c>
      <c r="D85" s="84">
        <f>+D77</f>
        <v>1000</v>
      </c>
      <c r="F85" s="103">
        <f t="shared" ref="F85" si="6">+D85*E85</f>
        <v>0</v>
      </c>
    </row>
    <row r="86" spans="1:6" ht="18.75">
      <c r="A86" s="49"/>
      <c r="B86" s="68"/>
      <c r="C86" s="78"/>
      <c r="D86" s="89"/>
      <c r="F86" s="103"/>
    </row>
    <row r="87" spans="1:6">
      <c r="A87" s="105"/>
      <c r="B87" s="144" t="s">
        <v>99</v>
      </c>
      <c r="C87" s="144"/>
      <c r="D87" s="144"/>
      <c r="E87" s="144"/>
      <c r="F87" s="108">
        <f>+SUM(F41:F86)</f>
        <v>0</v>
      </c>
    </row>
    <row r="88" spans="1:6">
      <c r="A88" s="49"/>
      <c r="B88" s="68"/>
      <c r="C88" s="110"/>
      <c r="D88" s="110"/>
      <c r="E88" s="110"/>
      <c r="F88" s="104"/>
    </row>
    <row r="89" spans="1:6" ht="15.75">
      <c r="A89" s="51" t="s">
        <v>66</v>
      </c>
      <c r="B89" s="69" t="s">
        <v>67</v>
      </c>
      <c r="C89" s="63"/>
      <c r="D89" s="85"/>
    </row>
    <row r="90" spans="1:6" ht="15.75">
      <c r="A90" s="51"/>
      <c r="B90" s="69"/>
      <c r="C90" s="63"/>
      <c r="D90" s="85"/>
    </row>
    <row r="91" spans="1:6" ht="76.5">
      <c r="A91" s="49" t="s">
        <v>12</v>
      </c>
      <c r="B91" s="64" t="s">
        <v>68</v>
      </c>
      <c r="C91" s="63"/>
      <c r="D91" s="84"/>
      <c r="F91" s="103"/>
    </row>
    <row r="92" spans="1:6">
      <c r="A92" s="49"/>
      <c r="B92" s="65" t="s">
        <v>69</v>
      </c>
      <c r="C92" s="63" t="s">
        <v>70</v>
      </c>
      <c r="D92" s="84">
        <f>D12</f>
        <v>347.12</v>
      </c>
      <c r="F92" s="103">
        <f>+D92*E92</f>
        <v>0</v>
      </c>
    </row>
    <row r="93" spans="1:6">
      <c r="A93" s="49"/>
      <c r="B93" s="57"/>
      <c r="C93" s="63"/>
      <c r="D93" s="84"/>
      <c r="F93" s="103"/>
    </row>
    <row r="94" spans="1:6">
      <c r="A94" s="50">
        <v>2</v>
      </c>
      <c r="B94" s="67" t="s">
        <v>71</v>
      </c>
      <c r="C94" s="79" t="s">
        <v>16</v>
      </c>
      <c r="D94" s="90">
        <v>1</v>
      </c>
      <c r="F94" s="103">
        <f>+D94*E94</f>
        <v>0</v>
      </c>
    </row>
    <row r="95" spans="1:6">
      <c r="A95" s="49"/>
      <c r="B95" s="57"/>
      <c r="C95" s="63"/>
      <c r="D95" s="84"/>
      <c r="F95" s="103"/>
    </row>
    <row r="96" spans="1:6" ht="140.25">
      <c r="A96" s="49" t="s">
        <v>115</v>
      </c>
      <c r="B96" s="70" t="s">
        <v>72</v>
      </c>
      <c r="C96" s="63" t="s">
        <v>16</v>
      </c>
      <c r="D96" s="84">
        <v>2</v>
      </c>
      <c r="F96" s="103">
        <f>+D96*E96</f>
        <v>0</v>
      </c>
    </row>
    <row r="97" spans="1:6">
      <c r="A97" s="49"/>
      <c r="B97" s="70"/>
      <c r="C97" s="63"/>
      <c r="D97" s="84"/>
      <c r="F97" s="103"/>
    </row>
    <row r="98" spans="1:6" ht="128.25">
      <c r="A98" s="49" t="s">
        <v>114</v>
      </c>
      <c r="B98" s="124" t="s">
        <v>118</v>
      </c>
      <c r="C98" s="63" t="s">
        <v>16</v>
      </c>
      <c r="D98" s="84">
        <v>5</v>
      </c>
      <c r="F98" s="103">
        <f>+D98*E98</f>
        <v>0</v>
      </c>
    </row>
    <row r="99" spans="1:6">
      <c r="A99" s="49"/>
      <c r="B99" s="124"/>
      <c r="C99" s="63"/>
      <c r="D99" s="84"/>
      <c r="F99" s="103"/>
    </row>
    <row r="100" spans="1:6" ht="89.25">
      <c r="A100" s="49" t="s">
        <v>117</v>
      </c>
      <c r="B100" s="125" t="s">
        <v>116</v>
      </c>
      <c r="C100" s="63" t="s">
        <v>16</v>
      </c>
      <c r="D100" s="84">
        <v>1</v>
      </c>
      <c r="F100" s="103">
        <f>+D100*E100</f>
        <v>0</v>
      </c>
    </row>
    <row r="101" spans="1:6">
      <c r="A101" s="49"/>
      <c r="B101" s="124"/>
      <c r="C101" s="63"/>
      <c r="D101" s="84"/>
      <c r="F101" s="103"/>
    </row>
    <row r="102" spans="1:6">
      <c r="A102" s="49"/>
      <c r="B102" s="70"/>
      <c r="C102" s="63"/>
      <c r="D102" s="84"/>
      <c r="F102" s="103"/>
    </row>
    <row r="103" spans="1:6">
      <c r="A103" s="49"/>
      <c r="B103" s="54"/>
      <c r="C103" s="63"/>
      <c r="D103" s="84"/>
      <c r="F103" s="103"/>
    </row>
    <row r="104" spans="1:6">
      <c r="A104" s="133" t="s">
        <v>100</v>
      </c>
      <c r="B104" s="133"/>
      <c r="C104" s="133"/>
      <c r="D104" s="133"/>
      <c r="E104" s="133"/>
      <c r="F104" s="108">
        <f>+SUM(F91:F103)</f>
        <v>0</v>
      </c>
    </row>
    <row r="105" spans="1:6">
      <c r="A105" s="49"/>
      <c r="B105" s="57"/>
      <c r="C105" s="63"/>
      <c r="D105" s="85"/>
    </row>
    <row r="106" spans="1:6" ht="15.75">
      <c r="A106" s="51" t="s">
        <v>73</v>
      </c>
      <c r="B106" s="69" t="s">
        <v>74</v>
      </c>
      <c r="C106" s="63"/>
      <c r="D106" s="85"/>
    </row>
    <row r="107" spans="1:6">
      <c r="A107" s="49"/>
      <c r="B107" s="71"/>
      <c r="C107" s="63"/>
      <c r="D107" s="84"/>
    </row>
    <row r="108" spans="1:6" ht="25.5">
      <c r="A108" s="49" t="s">
        <v>12</v>
      </c>
      <c r="B108" s="57" t="s">
        <v>75</v>
      </c>
      <c r="C108" s="63" t="s">
        <v>70</v>
      </c>
      <c r="D108" s="84">
        <f>D12</f>
        <v>347.12</v>
      </c>
      <c r="F108" s="103">
        <f>+D108*E108</f>
        <v>0</v>
      </c>
    </row>
    <row r="109" spans="1:6">
      <c r="A109" s="49"/>
      <c r="B109" s="57"/>
      <c r="C109" s="63"/>
      <c r="D109" s="84"/>
      <c r="F109" s="103"/>
    </row>
    <row r="110" spans="1:6">
      <c r="A110" s="49" t="s">
        <v>41</v>
      </c>
      <c r="B110" s="57" t="s">
        <v>76</v>
      </c>
      <c r="C110" s="63" t="s">
        <v>32</v>
      </c>
      <c r="D110" s="86">
        <v>4</v>
      </c>
      <c r="F110" s="103">
        <f>+D110*E110</f>
        <v>0</v>
      </c>
    </row>
    <row r="111" spans="1:6">
      <c r="A111" s="49"/>
      <c r="B111" s="57"/>
      <c r="C111" s="63"/>
      <c r="D111" s="84"/>
      <c r="F111" s="103"/>
    </row>
    <row r="112" spans="1:6">
      <c r="A112" s="49" t="s">
        <v>17</v>
      </c>
      <c r="B112" s="57" t="s">
        <v>77</v>
      </c>
      <c r="C112" s="63" t="s">
        <v>78</v>
      </c>
      <c r="D112" s="84">
        <f>D12</f>
        <v>347.12</v>
      </c>
      <c r="F112" s="103">
        <f>+D112*E112</f>
        <v>0</v>
      </c>
    </row>
    <row r="113" spans="1:6">
      <c r="A113" s="49"/>
      <c r="B113" s="57"/>
      <c r="C113" s="63"/>
      <c r="D113" s="84"/>
      <c r="F113" s="103"/>
    </row>
    <row r="114" spans="1:6">
      <c r="A114" s="49" t="s">
        <v>20</v>
      </c>
      <c r="B114" s="57" t="s">
        <v>79</v>
      </c>
      <c r="C114" s="63" t="s">
        <v>16</v>
      </c>
      <c r="D114" s="84">
        <f>D96</f>
        <v>2</v>
      </c>
      <c r="F114" s="103">
        <f>+D114*E114</f>
        <v>0</v>
      </c>
    </row>
    <row r="115" spans="1:6">
      <c r="A115" s="49"/>
      <c r="B115" s="57"/>
      <c r="C115" s="63"/>
      <c r="D115" s="84"/>
      <c r="F115" s="103"/>
    </row>
    <row r="116" spans="1:6" ht="25.5">
      <c r="A116" s="49" t="s">
        <v>22</v>
      </c>
      <c r="B116" s="57" t="s">
        <v>80</v>
      </c>
      <c r="C116" s="63" t="s">
        <v>78</v>
      </c>
      <c r="D116" s="84">
        <f>D12</f>
        <v>347.12</v>
      </c>
      <c r="F116" s="103">
        <f>+D116*E116</f>
        <v>0</v>
      </c>
    </row>
    <row r="117" spans="1:6">
      <c r="A117" s="49"/>
      <c r="B117" s="57"/>
      <c r="C117" s="63"/>
      <c r="D117" s="84"/>
      <c r="F117" s="103"/>
    </row>
    <row r="118" spans="1:6">
      <c r="A118" s="49" t="s">
        <v>27</v>
      </c>
      <c r="B118" s="57" t="s">
        <v>81</v>
      </c>
      <c r="C118" s="63" t="s">
        <v>78</v>
      </c>
      <c r="D118" s="84">
        <f>D12</f>
        <v>347.12</v>
      </c>
      <c r="F118" s="103">
        <f>+D118*E118</f>
        <v>0</v>
      </c>
    </row>
    <row r="119" spans="1:6">
      <c r="A119" s="49"/>
      <c r="B119" s="57"/>
      <c r="C119" s="63"/>
      <c r="D119" s="84"/>
      <c r="F119" s="103"/>
    </row>
    <row r="120" spans="1:6" ht="25.5">
      <c r="A120" s="49" t="s">
        <v>30</v>
      </c>
      <c r="B120" s="57" t="s">
        <v>82</v>
      </c>
      <c r="C120" s="63" t="s">
        <v>78</v>
      </c>
      <c r="D120" s="84">
        <f>D12</f>
        <v>347.12</v>
      </c>
      <c r="F120" s="103">
        <f>+D120*E120</f>
        <v>0</v>
      </c>
    </row>
    <row r="121" spans="1:6">
      <c r="A121" s="49"/>
      <c r="B121" s="57"/>
      <c r="C121" s="63"/>
      <c r="D121" s="84"/>
      <c r="F121" s="103"/>
    </row>
    <row r="122" spans="1:6" ht="51">
      <c r="A122" s="49" t="s">
        <v>33</v>
      </c>
      <c r="B122" s="57" t="s">
        <v>83</v>
      </c>
      <c r="C122" s="80" t="s">
        <v>84</v>
      </c>
      <c r="D122" s="86">
        <v>2</v>
      </c>
      <c r="F122" s="103">
        <f>+D122*E122</f>
        <v>0</v>
      </c>
    </row>
    <row r="123" spans="1:6">
      <c r="A123" s="49"/>
      <c r="B123" s="57"/>
      <c r="C123" s="80"/>
      <c r="D123" s="86"/>
      <c r="F123" s="103"/>
    </row>
    <row r="124" spans="1:6">
      <c r="A124" s="49" t="s">
        <v>35</v>
      </c>
      <c r="B124" s="57" t="s">
        <v>85</v>
      </c>
      <c r="C124" s="80" t="s">
        <v>32</v>
      </c>
      <c r="D124" s="86">
        <v>1</v>
      </c>
      <c r="F124" s="103">
        <f>+D124*E124</f>
        <v>0</v>
      </c>
    </row>
    <row r="125" spans="1:6">
      <c r="A125" s="49"/>
      <c r="B125" s="57"/>
      <c r="C125" s="80"/>
      <c r="D125" s="86"/>
      <c r="F125" s="103"/>
    </row>
    <row r="126" spans="1:6" ht="17.45" customHeight="1">
      <c r="A126" s="105"/>
      <c r="B126" s="134" t="s">
        <v>101</v>
      </c>
      <c r="C126" s="134"/>
      <c r="D126" s="134"/>
      <c r="E126" s="134"/>
      <c r="F126" s="108">
        <f>+SUM(F108:F125)</f>
        <v>0</v>
      </c>
    </row>
    <row r="127" spans="1:6">
      <c r="A127" s="49"/>
      <c r="B127" s="71"/>
      <c r="C127" s="63"/>
      <c r="D127" s="85"/>
    </row>
    <row r="128" spans="1:6" ht="15.75">
      <c r="A128" s="51" t="s">
        <v>86</v>
      </c>
      <c r="B128" s="69" t="s">
        <v>87</v>
      </c>
      <c r="C128" s="63"/>
      <c r="D128" s="85"/>
    </row>
    <row r="129" spans="1:6">
      <c r="A129" s="49"/>
      <c r="B129" s="71" t="s">
        <v>88</v>
      </c>
      <c r="C129" s="111"/>
      <c r="D129" s="84">
        <v>0.1</v>
      </c>
      <c r="E129" s="130"/>
      <c r="F129" s="115">
        <f>+E129*D129</f>
        <v>0</v>
      </c>
    </row>
    <row r="130" spans="1:6" ht="15.75">
      <c r="A130" s="49"/>
      <c r="B130" s="71"/>
      <c r="C130" s="76"/>
      <c r="D130" s="85"/>
    </row>
    <row r="131" spans="1:6" ht="15.75">
      <c r="A131" s="52" t="s">
        <v>89</v>
      </c>
      <c r="B131" s="72" t="s">
        <v>90</v>
      </c>
      <c r="C131" s="76"/>
      <c r="D131" s="85"/>
    </row>
    <row r="132" spans="1:6" ht="15.75">
      <c r="A132" s="52"/>
      <c r="B132" s="71" t="s">
        <v>91</v>
      </c>
      <c r="C132" s="113"/>
      <c r="D132" s="112">
        <v>0.02</v>
      </c>
      <c r="F132" s="114">
        <f>+D132*E132</f>
        <v>0</v>
      </c>
    </row>
    <row r="133" spans="1:6" ht="15.75">
      <c r="A133" s="52"/>
      <c r="B133" s="72"/>
      <c r="C133" s="113"/>
      <c r="D133" s="112"/>
      <c r="F133" s="114"/>
    </row>
    <row r="134" spans="1:6" ht="15.75">
      <c r="A134" s="52"/>
      <c r="B134" s="72"/>
      <c r="C134" s="135" t="s">
        <v>102</v>
      </c>
      <c r="D134" s="135"/>
      <c r="E134" s="135"/>
      <c r="F134" s="116">
        <f>+SUM(F35,F87,F104,F126)+F129+F132</f>
        <v>0</v>
      </c>
    </row>
    <row r="135" spans="1:6" ht="15.75">
      <c r="A135" s="52"/>
      <c r="C135" s="76"/>
      <c r="D135" s="85"/>
    </row>
  </sheetData>
  <mergeCells count="8">
    <mergeCell ref="A104:E104"/>
    <mergeCell ref="B126:E126"/>
    <mergeCell ref="C134:E134"/>
    <mergeCell ref="A39:F39"/>
    <mergeCell ref="D1:F1"/>
    <mergeCell ref="A3:F3"/>
    <mergeCell ref="D35:E35"/>
    <mergeCell ref="B87:E87"/>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Kanal 1.6</vt:lpstr>
      <vt:lpstr>'Kanal 1.6'!Področje_tiskanja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Poglič</dc:creator>
  <cp:lastModifiedBy>LEA</cp:lastModifiedBy>
  <dcterms:created xsi:type="dcterms:W3CDTF">2023-05-26T12:24:21Z</dcterms:created>
  <dcterms:modified xsi:type="dcterms:W3CDTF">2023-07-05T15:44:33Z</dcterms:modified>
</cp:coreProperties>
</file>