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89CC" lockStructure="1"/>
  <bookViews>
    <workbookView xWindow="3390" yWindow="420" windowWidth="21615" windowHeight="11475" tabRatio="926"/>
  </bookViews>
  <sheets>
    <sheet name="SKUPNA_REKAPITULACIJA" sheetId="45" r:id="rId1"/>
    <sheet name="Relapitulacija  GO DELA" sheetId="42" r:id="rId2"/>
    <sheet name="A1 GRADBENA DELA" sheetId="20" r:id="rId3"/>
    <sheet name="B1 OBRTNA DELA" sheetId="35" r:id="rId4"/>
    <sheet name="C. Rekapitulacija ELEKTRO inšt." sheetId="53" r:id="rId5"/>
    <sheet name="C1. JAKI TOK" sheetId="54" r:id="rId6"/>
    <sheet name="C2. ŠIBKI TOK" sheetId="55" r:id="rId7"/>
    <sheet name="D. Rekapitulacija STROJNE inšt." sheetId="49" r:id="rId8"/>
    <sheet name="D1  ogrevanje" sheetId="50" r:id="rId9"/>
    <sheet name="D2. prezračevanje prostorov" sheetId="51" r:id="rId10"/>
    <sheet name="D3. vodovod, kanalizacija" sheetId="52" r:id="rId11"/>
  </sheets>
  <externalReferences>
    <externalReference r:id="rId12"/>
    <externalReference r:id="rId13"/>
    <externalReference r:id="rId14"/>
    <externalReference r:id="rId15"/>
  </externalReferences>
  <definedNames>
    <definedName name="___dem1">#REF!</definedName>
    <definedName name="__dem1">#REF!</definedName>
    <definedName name="_dem1" localSheetId="0">#REF!</definedName>
    <definedName name="_dem1">#REF!</definedName>
    <definedName name="_xlnm._FilterDatabase" localSheetId="2" hidden="1">'A1 GRADBENA DELA'!$A$1:$KU$397</definedName>
    <definedName name="_xlnm._FilterDatabase" localSheetId="3" hidden="1">'B1 OBRTNA DELA'!$A$1:$G$2324</definedName>
    <definedName name="CENA_21" localSheetId="0">#REF!</definedName>
    <definedName name="CENA_21">#REF!</definedName>
    <definedName name="CENA_23" localSheetId="0">#REF!</definedName>
    <definedName name="CENA_23">#REF!</definedName>
    <definedName name="CENA_24" localSheetId="0">#REF!</definedName>
    <definedName name="CENA_24">#REF!</definedName>
    <definedName name="d1_faktor">[1]C1.dvigalo!$U$2</definedName>
    <definedName name="d2_faktor">'[1]C2.dvigalo '!$U$2</definedName>
    <definedName name="Datum" localSheetId="0">#REF!</definedName>
    <definedName name="Datum">#REF!</definedName>
    <definedName name="dem" localSheetId="0">#REF!</definedName>
    <definedName name="dem">#REF!</definedName>
    <definedName name="Excel_BuiltIn_Print_Area">#REF!</definedName>
    <definedName name="f_cena" localSheetId="1">[2]A_GRADBENA!#REF!</definedName>
    <definedName name="f_cena">[2]A_GRADBENA!#REF!</definedName>
    <definedName name="f_kol" localSheetId="1">[2]A_GRADBENA!#REF!</definedName>
    <definedName name="f_kol">'B1 OBRTNA DELA'!#REF!</definedName>
    <definedName name="faktor">[3]vhod!$D$2</definedName>
    <definedName name="g_faktor">'[1]A.gradbena dela'!$U$2</definedName>
    <definedName name="KOLIC_21" localSheetId="0">#REF!</definedName>
    <definedName name="KOLIC_21">#REF!</definedName>
    <definedName name="KOLIC_23" localSheetId="0">#REF!</definedName>
    <definedName name="KOLIC_23">#REF!</definedName>
    <definedName name="KOLIC_24" localSheetId="0">#REF!</definedName>
    <definedName name="KOLIC_24">#REF!</definedName>
    <definedName name="Naročnik" localSheetId="0">#REF!</definedName>
    <definedName name="Naročnik">#REF!</definedName>
    <definedName name="o_faktor">'[1]B.obrtna dela'!$U$2</definedName>
    <definedName name="_xlnm.Print_Area" localSheetId="2">'A1 GRADBENA DELA'!$A$1:$F$343</definedName>
    <definedName name="_xlnm.Print_Area" localSheetId="3">'B1 OBRTNA DELA'!$A$1:$F$655</definedName>
    <definedName name="_xlnm.Print_Area" localSheetId="4">'C. Rekapitulacija ELEKTRO inšt.'!$A$1:$F$50</definedName>
    <definedName name="_xlnm.Print_Area" localSheetId="5">'C1. JAKI TOK'!$A$1:$F$214</definedName>
    <definedName name="_xlnm.Print_Area" localSheetId="6">'C2. ŠIBKI TOK'!$A$1:$F$115</definedName>
    <definedName name="_xlnm.Print_Area" localSheetId="7">'D. Rekapitulacija STROJNE inšt.'!$A$1:$C$54</definedName>
    <definedName name="_xlnm.Print_Area" localSheetId="8">'D1  ogrevanje'!$A$1:$E$84</definedName>
    <definedName name="_xlnm.Print_Area" localSheetId="9">'D2. prezračevanje prostorov'!$A$1:$E$134</definedName>
    <definedName name="_xlnm.Print_Area" localSheetId="10">'D3. vodovod, kanalizacija'!$A$1:$E$162</definedName>
    <definedName name="_xlnm.Print_Area" localSheetId="1">'Relapitulacija  GO DELA'!$A$1:$C$43</definedName>
    <definedName name="_xlnm.Print_Area" localSheetId="0">SKUPNA_REKAPITULACIJA!$A$1:$C$37</definedName>
    <definedName name="_xlnm.Print_Titles" localSheetId="2">'A1 GRADBENA DELA'!$1:$4</definedName>
    <definedName name="_xlnm.Print_Titles" localSheetId="3">'B1 OBRTNA DELA'!$1:$4</definedName>
    <definedName name="_xlnm.Print_Titles" localSheetId="8">'D1  ogrevanje'!$1:$6</definedName>
    <definedName name="_xlnm.Print_Titles" localSheetId="9">'D2. prezračevanje prostorov'!$1:$6</definedName>
    <definedName name="_xlnm.Print_Titles" localSheetId="10">'D3. vodovod, kanalizacija'!$1:$6</definedName>
    <definedName name="_xlnm.Print_Titles" localSheetId="1">'Relapitulacija  GO DELA'!$1:$5</definedName>
    <definedName name="TT_04" localSheetId="1">[2]A_GRADBENA!#REF!</definedName>
    <definedName name="TT_04">[2]A_GRADBENA!#REF!</definedName>
    <definedName name="TT_06" localSheetId="1">[2]A_GRADBENA!#REF!</definedName>
    <definedName name="TT_06">[2]A_GRADBENA!#REF!</definedName>
    <definedName name="TT_07" localSheetId="1">[2]A_GRADBENA!#REF!</definedName>
    <definedName name="TT_07">[2]A_GRADBENA!#REF!</definedName>
    <definedName name="TT_08" localSheetId="1">[2]A_GRADBENA!#REF!</definedName>
    <definedName name="TT_08">[2]A_GRADBENA!#REF!</definedName>
    <definedName name="TT_09" localSheetId="1">[2]A_GRADBENA!#REF!</definedName>
    <definedName name="TT_09">[2]A_GRADBENA!#REF!</definedName>
    <definedName name="TT_12" localSheetId="1">[2]A_GRADBENA!#REF!</definedName>
    <definedName name="TT_12">[2]A_GRADBENA!#REF!</definedName>
    <definedName name="TT_13" localSheetId="1">[2]A_GRADBENA!#REF!</definedName>
    <definedName name="TT_13">[2]A_GRADBENA!#REF!</definedName>
    <definedName name="TT_14" localSheetId="1">[2]A_GRADBENA!#REF!</definedName>
    <definedName name="TT_14">[2]A_GRADBENA!#REF!</definedName>
    <definedName name="TT_15" localSheetId="1">[2]A_GRADBENA!#REF!</definedName>
    <definedName name="TT_15">[2]A_GRADBENA!#REF!</definedName>
    <definedName name="TT_pe_A_04" localSheetId="1">[2]A_GRADBENA!#REF!</definedName>
    <definedName name="TT_pe_A_04">[2]A_GRADBENA!#REF!</definedName>
    <definedName name="TT_pe_A_06" localSheetId="1">[2]A_GRADBENA!#REF!</definedName>
    <definedName name="TT_pe_A_06">[2]A_GRADBENA!#REF!</definedName>
    <definedName name="TT_pe_A_07" localSheetId="1">[2]A_GRADBENA!#REF!</definedName>
    <definedName name="TT_pe_A_07">[2]A_GRADBENA!#REF!</definedName>
    <definedName name="TT_pe_A_08" localSheetId="1">[2]A_GRADBENA!#REF!</definedName>
    <definedName name="TT_pe_A_08">[2]A_GRADBENA!#REF!</definedName>
    <definedName name="TT_pe_A_09" localSheetId="1">[2]A_GRADBENA!#REF!</definedName>
    <definedName name="TT_pe_A_09">[2]A_GRADBENA!#REF!</definedName>
    <definedName name="TT_pe_A_12" localSheetId="1">[2]A_GRADBENA!#REF!</definedName>
    <definedName name="TT_pe_A_12">[2]A_GRADBENA!#REF!</definedName>
    <definedName name="TT_pe_A_13" localSheetId="1">[2]A_GRADBENA!#REF!</definedName>
    <definedName name="TT_pe_A_13">[2]A_GRADBENA!#REF!</definedName>
    <definedName name="TT_pe_A_14" localSheetId="1">[2]A_GRADBENA!#REF!</definedName>
    <definedName name="TT_pe_A_14">[2]A_GRADBENA!#REF!</definedName>
    <definedName name="TT_pe_A_15" localSheetId="1">[2]A_GRADBENA!#REF!</definedName>
    <definedName name="TT_pe_A_15">[2]A_GRADBENA!#REF!</definedName>
    <definedName name="TT_pe_B_04" localSheetId="1">[2]A_GRADBENA!#REF!</definedName>
    <definedName name="TT_pe_B_04">[2]A_GRADBENA!#REF!</definedName>
    <definedName name="TT_pe_B_06" localSheetId="1">[2]A_GRADBENA!#REF!</definedName>
    <definedName name="TT_pe_B_06">[2]A_GRADBENA!#REF!</definedName>
    <definedName name="TT_pe_B_07" localSheetId="1">[2]A_GRADBENA!#REF!</definedName>
    <definedName name="TT_pe_B_07">[2]A_GRADBENA!#REF!</definedName>
    <definedName name="TT_pe_B_08" localSheetId="1">[2]A_GRADBENA!#REF!</definedName>
    <definedName name="TT_pe_B_08">[2]A_GRADBENA!#REF!</definedName>
    <definedName name="TT_pe_B_09" localSheetId="1">[2]A_GRADBENA!#REF!</definedName>
    <definedName name="TT_pe_B_09">[2]A_GRADBENA!#REF!</definedName>
    <definedName name="TT_pe_B_12" localSheetId="1">[2]A_GRADBENA!#REF!</definedName>
    <definedName name="TT_pe_B_12">[2]A_GRADBENA!#REF!</definedName>
    <definedName name="TT_pe_B_13" localSheetId="1">[2]A_GRADBENA!#REF!</definedName>
    <definedName name="TT_pe_B_13">[2]A_GRADBENA!#REF!</definedName>
    <definedName name="TT_pe_B_14" localSheetId="1">[2]A_GRADBENA!#REF!</definedName>
    <definedName name="TT_pe_B_14">[2]A_GRADBENA!#REF!</definedName>
    <definedName name="TT_pe_B_15" localSheetId="1">[2]A_GRADBENA!#REF!</definedName>
    <definedName name="TT_pe_B_15">[2]A_GRADBENA!#REF!</definedName>
    <definedName name="TT_pe_H_04" localSheetId="1">[2]A_GRADBENA!#REF!</definedName>
    <definedName name="TT_pe_H_04">[2]A_GRADBENA!#REF!</definedName>
    <definedName name="TT_pe_H_06" localSheetId="1">[2]A_GRADBENA!#REF!</definedName>
    <definedName name="TT_pe_H_06">[2]A_GRADBENA!#REF!</definedName>
    <definedName name="TT_pe_H_07" localSheetId="1">[2]A_GRADBENA!#REF!</definedName>
    <definedName name="TT_pe_H_07">[2]A_GRADBENA!#REF!</definedName>
    <definedName name="TT_pe_H_08" localSheetId="1">[2]A_GRADBENA!#REF!</definedName>
    <definedName name="TT_pe_H_08">[2]A_GRADBENA!#REF!</definedName>
    <definedName name="TT_pe_H_09" localSheetId="1">[2]A_GRADBENA!#REF!</definedName>
    <definedName name="TT_pe_H_09">[2]A_GRADBENA!#REF!</definedName>
    <definedName name="TT_pe_H_12" localSheetId="1">[2]A_GRADBENA!#REF!</definedName>
    <definedName name="TT_pe_H_12">[2]A_GRADBENA!#REF!</definedName>
    <definedName name="TT_pe_H_13" localSheetId="1">[2]A_GRADBENA!#REF!</definedName>
    <definedName name="TT_pe_H_13">[2]A_GRADBENA!#REF!</definedName>
    <definedName name="TT_pe_H_14" localSheetId="1">[2]A_GRADBENA!#REF!</definedName>
    <definedName name="TT_pe_H_14">[2]A_GRADBENA!#REF!</definedName>
    <definedName name="TT_pe_H_15" localSheetId="1">[2]A_GRADBENA!#REF!</definedName>
    <definedName name="TT_pe_H_15">[2]A_GRADBENA!#REF!</definedName>
    <definedName name="Za" localSheetId="0">#REF!</definedName>
    <definedName name="Za">#REF!</definedName>
  </definedNames>
  <calcPr calcId="145621"/>
</workbook>
</file>

<file path=xl/calcChain.xml><?xml version="1.0" encoding="utf-8"?>
<calcChain xmlns="http://schemas.openxmlformats.org/spreadsheetml/2006/main">
  <c r="F14" i="55" l="1"/>
  <c r="F13" i="55"/>
  <c r="A184" i="35" l="1"/>
  <c r="F170" i="35"/>
  <c r="F169" i="35"/>
  <c r="F168" i="35"/>
  <c r="F167" i="35"/>
  <c r="F166" i="35"/>
  <c r="E154" i="52" l="1"/>
  <c r="E150" i="52"/>
  <c r="E138" i="52"/>
  <c r="E134" i="52"/>
  <c r="E130" i="52"/>
  <c r="E126" i="52"/>
  <c r="E122" i="52"/>
  <c r="E127" i="51"/>
  <c r="E123" i="51"/>
  <c r="E69" i="50"/>
  <c r="E65" i="50"/>
  <c r="E146" i="52"/>
  <c r="E142" i="52"/>
  <c r="E118" i="52"/>
  <c r="E117" i="52"/>
  <c r="E113" i="52"/>
  <c r="E112" i="52"/>
  <c r="E111" i="52"/>
  <c r="E107" i="52"/>
  <c r="E106" i="52"/>
  <c r="E105" i="52"/>
  <c r="E101" i="52"/>
  <c r="E100" i="52"/>
  <c r="E99" i="52"/>
  <c r="E95" i="52"/>
  <c r="E91" i="52"/>
  <c r="E87" i="52"/>
  <c r="E83" i="52"/>
  <c r="E79" i="52"/>
  <c r="E74" i="52"/>
  <c r="E69" i="52"/>
  <c r="E65" i="52"/>
  <c r="E61" i="52"/>
  <c r="E50" i="52"/>
  <c r="E37" i="52"/>
  <c r="A27" i="52"/>
  <c r="A40" i="52" s="1"/>
  <c r="A53" i="52" s="1"/>
  <c r="A64" i="52" s="1"/>
  <c r="A68" i="52" s="1"/>
  <c r="A72" i="52" s="1"/>
  <c r="A77" i="52" s="1"/>
  <c r="A82" i="52" s="1"/>
  <c r="A86" i="52" s="1"/>
  <c r="A90" i="52" s="1"/>
  <c r="A94" i="52" s="1"/>
  <c r="A98" i="52" s="1"/>
  <c r="A104" i="52" s="1"/>
  <c r="A110" i="52" s="1"/>
  <c r="A116" i="52" s="1"/>
  <c r="A121" i="52" s="1"/>
  <c r="E24" i="52"/>
  <c r="B3" i="52"/>
  <c r="B2" i="52"/>
  <c r="B1" i="52"/>
  <c r="E119" i="51"/>
  <c r="E114" i="51"/>
  <c r="E113" i="51"/>
  <c r="E112" i="51"/>
  <c r="E111" i="51"/>
  <c r="E110" i="51"/>
  <c r="E109" i="51"/>
  <c r="E108" i="51"/>
  <c r="E107" i="51"/>
  <c r="E106" i="51"/>
  <c r="E102" i="51"/>
  <c r="E101" i="51"/>
  <c r="E100" i="51"/>
  <c r="E99" i="51"/>
  <c r="E95" i="51"/>
  <c r="E91" i="51"/>
  <c r="E87" i="51"/>
  <c r="E83" i="51"/>
  <c r="E79" i="51"/>
  <c r="E75" i="51"/>
  <c r="E71" i="51"/>
  <c r="E70" i="51"/>
  <c r="E66" i="51"/>
  <c r="E65" i="51"/>
  <c r="A64" i="51"/>
  <c r="A69" i="51" s="1"/>
  <c r="A74" i="51" s="1"/>
  <c r="A78" i="51" s="1"/>
  <c r="A82" i="51" s="1"/>
  <c r="A86" i="51" s="1"/>
  <c r="A90" i="51" s="1"/>
  <c r="A94" i="51" s="1"/>
  <c r="A98" i="51" s="1"/>
  <c r="A105" i="51" s="1"/>
  <c r="A117" i="51" s="1"/>
  <c r="A122" i="51" s="1"/>
  <c r="A126" i="51" s="1"/>
  <c r="A130" i="51" s="1"/>
  <c r="E61" i="51"/>
  <c r="B3" i="51"/>
  <c r="B2" i="51"/>
  <c r="B1" i="51"/>
  <c r="E73" i="50"/>
  <c r="E61" i="50"/>
  <c r="E57" i="50"/>
  <c r="E56" i="50"/>
  <c r="E55" i="50"/>
  <c r="E54" i="50"/>
  <c r="E51" i="50"/>
  <c r="E47" i="50"/>
  <c r="E46" i="50"/>
  <c r="E45" i="50"/>
  <c r="E44" i="50"/>
  <c r="E40" i="50"/>
  <c r="E35" i="50"/>
  <c r="E30" i="50"/>
  <c r="E26" i="50"/>
  <c r="A25" i="50"/>
  <c r="A29" i="50" s="1"/>
  <c r="A33" i="50" s="1"/>
  <c r="A38" i="50" s="1"/>
  <c r="A43" i="50" s="1"/>
  <c r="A50" i="50" s="1"/>
  <c r="A53" i="50" s="1"/>
  <c r="A60" i="50" s="1"/>
  <c r="A64" i="50" s="1"/>
  <c r="A68" i="50" s="1"/>
  <c r="A72" i="50" s="1"/>
  <c r="A76" i="50" s="1"/>
  <c r="A80" i="50" s="1"/>
  <c r="E22" i="50"/>
  <c r="E21" i="50"/>
  <c r="A20" i="50"/>
  <c r="C18" i="50"/>
  <c r="E17" i="50"/>
  <c r="E16" i="50"/>
  <c r="E15" i="50"/>
  <c r="E14" i="50"/>
  <c r="E13" i="50"/>
  <c r="E12" i="50"/>
  <c r="B3" i="50"/>
  <c r="B2" i="50"/>
  <c r="B1" i="50"/>
  <c r="E157" i="52" l="1"/>
  <c r="E161" i="52" s="1"/>
  <c r="A125" i="52"/>
  <c r="A129" i="52" s="1"/>
  <c r="A133" i="52"/>
  <c r="A137" i="52" s="1"/>
  <c r="A141" i="52" s="1"/>
  <c r="A145" i="52" s="1"/>
  <c r="A149" i="52" s="1"/>
  <c r="A153" i="52" s="1"/>
  <c r="A157" i="52" s="1"/>
  <c r="E131" i="51"/>
  <c r="E134" i="51" s="1"/>
  <c r="C41" i="49" s="1"/>
  <c r="E77" i="50"/>
  <c r="E81" i="50" s="1"/>
  <c r="E84" i="50" l="1"/>
  <c r="A333" i="20" l="1"/>
  <c r="A329" i="20"/>
  <c r="F331" i="20"/>
  <c r="F327" i="20"/>
  <c r="F325" i="20"/>
  <c r="A325" i="20"/>
  <c r="F104" i="54" l="1"/>
  <c r="F102" i="54"/>
  <c r="F100" i="54"/>
  <c r="F98" i="54"/>
  <c r="F96" i="54"/>
  <c r="F93" i="54"/>
  <c r="F91" i="54"/>
  <c r="F89" i="54"/>
  <c r="F87" i="54"/>
  <c r="F85" i="54"/>
  <c r="F83" i="54"/>
  <c r="F82" i="54"/>
  <c r="F80" i="54"/>
  <c r="F79" i="54"/>
  <c r="F77" i="54"/>
  <c r="F76" i="54"/>
  <c r="F74" i="54"/>
  <c r="F73" i="54"/>
  <c r="F28" i="54"/>
  <c r="F107" i="54" l="1"/>
  <c r="F11" i="53" s="1"/>
  <c r="F105" i="55"/>
  <c r="F104" i="55"/>
  <c r="F103" i="55"/>
  <c r="F102" i="55"/>
  <c r="F101" i="55"/>
  <c r="F100" i="55"/>
  <c r="F94" i="55"/>
  <c r="F96" i="55" s="1"/>
  <c r="F31" i="53" s="1"/>
  <c r="F85" i="55"/>
  <c r="F84" i="55"/>
  <c r="F78" i="55"/>
  <c r="F77" i="55"/>
  <c r="F76" i="55"/>
  <c r="F75" i="55"/>
  <c r="F74" i="55"/>
  <c r="F73" i="55"/>
  <c r="F72" i="55"/>
  <c r="F71" i="55"/>
  <c r="F70" i="55"/>
  <c r="F69" i="55"/>
  <c r="F68" i="55"/>
  <c r="F67" i="55"/>
  <c r="F66" i="55"/>
  <c r="F65" i="55"/>
  <c r="F64" i="55"/>
  <c r="F63" i="55"/>
  <c r="F62" i="55"/>
  <c r="F61" i="55"/>
  <c r="F60" i="55"/>
  <c r="F59" i="55"/>
  <c r="F58" i="55"/>
  <c r="F57" i="55"/>
  <c r="F50" i="55"/>
  <c r="F49" i="55"/>
  <c r="F48" i="55"/>
  <c r="F47" i="55"/>
  <c r="F46" i="55"/>
  <c r="F45" i="55"/>
  <c r="F44" i="55"/>
  <c r="F40" i="55"/>
  <c r="F52" i="55" s="1"/>
  <c r="F24" i="55"/>
  <c r="F23" i="55"/>
  <c r="F22" i="55"/>
  <c r="F21" i="55"/>
  <c r="F20" i="55"/>
  <c r="F19" i="55"/>
  <c r="F18" i="55"/>
  <c r="F17" i="55"/>
  <c r="F16" i="55"/>
  <c r="F208" i="54"/>
  <c r="F22" i="53" s="1"/>
  <c r="F206" i="54"/>
  <c r="F204" i="54"/>
  <c r="F201" i="54"/>
  <c r="F19" i="53" s="1"/>
  <c r="F199" i="54"/>
  <c r="F18" i="53" s="1"/>
  <c r="F197" i="54"/>
  <c r="F192" i="54"/>
  <c r="F191" i="54"/>
  <c r="F190" i="54"/>
  <c r="F189" i="54"/>
  <c r="F188" i="54"/>
  <c r="F187" i="54"/>
  <c r="F180" i="54"/>
  <c r="F179" i="54"/>
  <c r="F178" i="54"/>
  <c r="F177" i="54"/>
  <c r="F176" i="54"/>
  <c r="F175" i="54"/>
  <c r="F174" i="54"/>
  <c r="F173" i="54"/>
  <c r="F172" i="54"/>
  <c r="F171" i="54"/>
  <c r="F170" i="54"/>
  <c r="F162" i="54"/>
  <c r="F161" i="54"/>
  <c r="F160" i="54"/>
  <c r="F159" i="54"/>
  <c r="F158" i="54"/>
  <c r="F157" i="54"/>
  <c r="F164" i="54" s="1"/>
  <c r="F14" i="53" s="1"/>
  <c r="F150" i="54"/>
  <c r="F149" i="54"/>
  <c r="F147" i="54"/>
  <c r="F144" i="54"/>
  <c r="F152" i="54" s="1"/>
  <c r="F13" i="53" s="1"/>
  <c r="F141" i="54"/>
  <c r="F128" i="54"/>
  <c r="F127" i="54"/>
  <c r="F126" i="54"/>
  <c r="F125" i="54"/>
  <c r="F124" i="54"/>
  <c r="F123" i="54"/>
  <c r="F122" i="54"/>
  <c r="F121" i="54"/>
  <c r="F120" i="54"/>
  <c r="F119" i="54"/>
  <c r="F117" i="54"/>
  <c r="F115" i="54"/>
  <c r="F114" i="54"/>
  <c r="F113" i="54"/>
  <c r="F64" i="54"/>
  <c r="F61" i="54"/>
  <c r="F60" i="54"/>
  <c r="F59" i="54"/>
  <c r="F58" i="54"/>
  <c r="F49" i="54"/>
  <c r="F48" i="54"/>
  <c r="F47" i="54"/>
  <c r="F46" i="54"/>
  <c r="F45" i="54"/>
  <c r="F44" i="54"/>
  <c r="F43" i="54"/>
  <c r="F42" i="54"/>
  <c r="F41" i="54"/>
  <c r="F40" i="54"/>
  <c r="F39" i="54"/>
  <c r="F27" i="54"/>
  <c r="F26" i="54"/>
  <c r="F25" i="54"/>
  <c r="F24" i="54"/>
  <c r="F23" i="54"/>
  <c r="F22" i="54"/>
  <c r="F21" i="54"/>
  <c r="F19" i="54"/>
  <c r="F17" i="54"/>
  <c r="C35" i="53"/>
  <c r="C27" i="53"/>
  <c r="F21" i="53"/>
  <c r="F20" i="53"/>
  <c r="F17" i="53"/>
  <c r="C6" i="53"/>
  <c r="C5" i="53"/>
  <c r="C4" i="53"/>
  <c r="C3" i="53"/>
  <c r="F182" i="54" l="1"/>
  <c r="F15" i="53" s="1"/>
  <c r="F130" i="54"/>
  <c r="F12" i="53" s="1"/>
  <c r="F194" i="54"/>
  <c r="F16" i="53" s="1"/>
  <c r="F28" i="55"/>
  <c r="F29" i="53" s="1"/>
  <c r="F87" i="55"/>
  <c r="F107" i="55"/>
  <c r="F32" i="53" s="1"/>
  <c r="F80" i="55"/>
  <c r="F51" i="54"/>
  <c r="F9" i="53" s="1"/>
  <c r="F66" i="54"/>
  <c r="F10" i="53" s="1"/>
  <c r="F30" i="54"/>
  <c r="F33" i="54" s="1"/>
  <c r="F89" i="55"/>
  <c r="F30" i="53" s="1"/>
  <c r="F323" i="20"/>
  <c r="F319" i="20"/>
  <c r="D307" i="20"/>
  <c r="F111" i="55" l="1"/>
  <c r="F33" i="53" s="1"/>
  <c r="F27" i="53" s="1"/>
  <c r="F8" i="53"/>
  <c r="F210" i="54"/>
  <c r="D302" i="20"/>
  <c r="F114" i="55" l="1"/>
  <c r="F213" i="54"/>
  <c r="F23" i="53"/>
  <c r="F6" i="53" s="1"/>
  <c r="F36" i="53" s="1"/>
  <c r="F291" i="20"/>
  <c r="F302" i="20"/>
  <c r="F315" i="20"/>
  <c r="F321" i="20"/>
  <c r="F317" i="20"/>
  <c r="C17" i="45" l="1"/>
  <c r="F38" i="53"/>
  <c r="F41" i="53" s="1"/>
  <c r="C39" i="49"/>
  <c r="F307" i="20"/>
  <c r="F286" i="20"/>
  <c r="F281" i="20"/>
  <c r="D243" i="35"/>
  <c r="F243" i="35" s="1"/>
  <c r="D255" i="35"/>
  <c r="F236" i="20"/>
  <c r="F226" i="20"/>
  <c r="F67" i="20" l="1"/>
  <c r="F246" i="20"/>
  <c r="F72" i="20"/>
  <c r="F644" i="35" l="1"/>
  <c r="F639" i="35" l="1"/>
  <c r="A637" i="35"/>
  <c r="A642" i="35" s="1"/>
  <c r="A647" i="35" s="1"/>
  <c r="F202" i="20" l="1"/>
  <c r="F276" i="20"/>
  <c r="F47" i="20"/>
  <c r="F111" i="20"/>
  <c r="F52" i="20"/>
  <c r="F502" i="35"/>
  <c r="F187" i="20" l="1"/>
  <c r="F188" i="20"/>
  <c r="F182" i="20"/>
  <c r="F177" i="20"/>
  <c r="F176" i="20"/>
  <c r="F166" i="20"/>
  <c r="F161" i="20"/>
  <c r="A11" i="20"/>
  <c r="A16" i="20" s="1"/>
  <c r="A21" i="20" s="1"/>
  <c r="F13" i="20" l="1"/>
  <c r="F26" i="20" l="1"/>
  <c r="C16" i="42" s="1"/>
  <c r="F80" i="20"/>
  <c r="F79" i="20"/>
  <c r="F78" i="20"/>
  <c r="F77" i="20" l="1"/>
  <c r="F131" i="20"/>
  <c r="F126" i="20"/>
  <c r="F216" i="20" l="1"/>
  <c r="A214" i="20"/>
  <c r="F106" i="35"/>
  <c r="F104" i="35"/>
  <c r="A102" i="35"/>
  <c r="A109" i="35" s="1"/>
  <c r="A14" i="35"/>
  <c r="A19" i="35" s="1"/>
  <c r="A24" i="35" s="1"/>
  <c r="A219" i="20" l="1"/>
  <c r="A224" i="20" s="1"/>
  <c r="A229" i="20" s="1"/>
  <c r="A234" i="20" s="1"/>
  <c r="A239" i="20" s="1"/>
  <c r="A244" i="20" s="1"/>
  <c r="A249" i="20" s="1"/>
  <c r="F121" i="20"/>
  <c r="F221" i="20"/>
  <c r="F231" i="20"/>
  <c r="F105" i="35"/>
  <c r="F16" i="35"/>
  <c r="F21" i="35"/>
  <c r="F177" i="35" l="1"/>
  <c r="F175" i="35" l="1"/>
  <c r="F473" i="35" l="1"/>
  <c r="F148" i="20"/>
  <c r="F154" i="20"/>
  <c r="F136" i="20"/>
  <c r="F561" i="35" l="1"/>
  <c r="F153" i="20"/>
  <c r="F155" i="20"/>
  <c r="F156" i="20"/>
  <c r="F137" i="20"/>
  <c r="F138" i="20"/>
  <c r="F192" i="20"/>
  <c r="A456" i="35"/>
  <c r="A461" i="35" s="1"/>
  <c r="A466" i="35" s="1"/>
  <c r="A471" i="35" s="1"/>
  <c r="F446" i="35"/>
  <c r="F441" i="35"/>
  <c r="F417" i="35"/>
  <c r="F468" i="35" l="1"/>
  <c r="F458" i="35"/>
  <c r="F463" i="35"/>
  <c r="F436" i="35"/>
  <c r="F476" i="35" l="1"/>
  <c r="C35" i="42" s="1"/>
  <c r="F544" i="35"/>
  <c r="F599" i="35" l="1"/>
  <c r="F538" i="35"/>
  <c r="F537" i="35"/>
  <c r="F303" i="35"/>
  <c r="F237" i="35"/>
  <c r="A172" i="35" l="1"/>
  <c r="A187" i="35" s="1"/>
  <c r="F225" i="35" l="1"/>
  <c r="F219" i="35"/>
  <c r="F218" i="35"/>
  <c r="F143" i="20" l="1"/>
  <c r="F57" i="20"/>
  <c r="F386" i="35"/>
  <c r="A363" i="35"/>
  <c r="A375" i="35" s="1"/>
  <c r="A382" i="35" s="1"/>
  <c r="F412" i="35" l="1"/>
  <c r="F431" i="35"/>
  <c r="A429" i="35"/>
  <c r="A434" i="35" s="1"/>
  <c r="A439" i="35" s="1"/>
  <c r="A444" i="35" s="1"/>
  <c r="F621" i="35"/>
  <c r="F616" i="35"/>
  <c r="F626" i="35"/>
  <c r="A609" i="35"/>
  <c r="A614" i="35" s="1"/>
  <c r="A619" i="35" s="1"/>
  <c r="A624" i="35" s="1"/>
  <c r="F449" i="35" l="1"/>
  <c r="C34" i="42" s="1"/>
  <c r="F611" i="35"/>
  <c r="F629" i="35" s="1"/>
  <c r="C38" i="42" s="1"/>
  <c r="A104" i="20" l="1"/>
  <c r="F62" i="20"/>
  <c r="F173" i="35"/>
  <c r="A109" i="20" l="1"/>
  <c r="A114" i="20" s="1"/>
  <c r="A119" i="20" s="1"/>
  <c r="A124" i="20" s="1"/>
  <c r="A129" i="20" s="1"/>
  <c r="A134" i="20" s="1"/>
  <c r="A141" i="20" s="1"/>
  <c r="A146" i="20" s="1"/>
  <c r="A151" i="20" s="1"/>
  <c r="A159" i="20" s="1"/>
  <c r="A164" i="20" s="1"/>
  <c r="A169" i="20" s="1"/>
  <c r="A174" i="20" s="1"/>
  <c r="A180" i="20" s="1"/>
  <c r="A185" i="20" s="1"/>
  <c r="A190" i="20" s="1"/>
  <c r="F566" i="35" l="1"/>
  <c r="F185" i="35" l="1"/>
  <c r="F379" i="35"/>
  <c r="F372" i="35"/>
  <c r="F152" i="35"/>
  <c r="F151" i="35"/>
  <c r="F150" i="35"/>
  <c r="F149" i="35"/>
  <c r="F329" i="35" l="1"/>
  <c r="F389" i="35"/>
  <c r="C32" i="42" s="1"/>
  <c r="F531" i="35" l="1"/>
  <c r="F550" i="35"/>
  <c r="F519" i="35" l="1"/>
  <c r="F514" i="35"/>
  <c r="F508" i="35"/>
  <c r="F58" i="35" l="1"/>
  <c r="F85" i="20"/>
  <c r="F86" i="20"/>
  <c r="F91" i="20"/>
  <c r="F256" i="20" l="1"/>
  <c r="F251" i="20"/>
  <c r="F266" i="20" l="1"/>
  <c r="F271" i="20"/>
  <c r="F42" i="20"/>
  <c r="A36" i="20"/>
  <c r="A40" i="20" s="1"/>
  <c r="F496" i="35"/>
  <c r="F490" i="35"/>
  <c r="A487" i="35"/>
  <c r="A493" i="35" s="1"/>
  <c r="A499" i="35" s="1"/>
  <c r="A505" i="35" s="1"/>
  <c r="A45" i="20" l="1"/>
  <c r="A50" i="20" s="1"/>
  <c r="A55" i="20" s="1"/>
  <c r="A60" i="20" s="1"/>
  <c r="A65" i="20" s="1"/>
  <c r="A70" i="20" s="1"/>
  <c r="A75" i="20" s="1"/>
  <c r="A511" i="35"/>
  <c r="A517" i="35" s="1"/>
  <c r="A522" i="35" s="1"/>
  <c r="F525" i="35"/>
  <c r="F171" i="20"/>
  <c r="F26" i="35"/>
  <c r="A83" i="20" l="1"/>
  <c r="A528" i="35"/>
  <c r="A534" i="35" s="1"/>
  <c r="A541" i="35" s="1"/>
  <c r="A547" i="35" s="1"/>
  <c r="F270" i="35"/>
  <c r="F332" i="35" s="1"/>
  <c r="A553" i="35" l="1"/>
  <c r="A559" i="35" s="1"/>
  <c r="F206" i="35"/>
  <c r="F53" i="35" l="1"/>
  <c r="F52" i="35"/>
  <c r="F68" i="35"/>
  <c r="F63" i="35"/>
  <c r="F41" i="35" l="1"/>
  <c r="F584" i="35" l="1"/>
  <c r="F579" i="35"/>
  <c r="F556" i="35"/>
  <c r="F569" i="35" s="1"/>
  <c r="F407" i="35"/>
  <c r="F231" i="35"/>
  <c r="F212" i="35"/>
  <c r="F193" i="35"/>
  <c r="F182" i="35"/>
  <c r="F144" i="35"/>
  <c r="F143" i="35"/>
  <c r="F141" i="35"/>
  <c r="F136" i="35"/>
  <c r="F131" i="35"/>
  <c r="F121" i="35"/>
  <c r="F111" i="35"/>
  <c r="F80" i="35"/>
  <c r="F75" i="35"/>
  <c r="F74" i="35"/>
  <c r="F47" i="35"/>
  <c r="F46" i="35"/>
  <c r="F36" i="35"/>
  <c r="F255" i="35" l="1"/>
  <c r="F589" i="35"/>
  <c r="F594" i="35"/>
  <c r="F126" i="35"/>
  <c r="F142" i="35"/>
  <c r="F189" i="35"/>
  <c r="F195" i="35" s="1"/>
  <c r="F73" i="35"/>
  <c r="F85" i="35"/>
  <c r="F116" i="35"/>
  <c r="F90" i="35"/>
  <c r="F402" i="35"/>
  <c r="F420" i="35" s="1"/>
  <c r="F31" i="35"/>
  <c r="F155" i="35" l="1"/>
  <c r="F93" i="35"/>
  <c r="F335" i="20"/>
  <c r="F261" i="20"/>
  <c r="F241" i="20"/>
  <c r="F197" i="20"/>
  <c r="F116" i="20"/>
  <c r="F38" i="20"/>
  <c r="F94" i="20" l="1"/>
  <c r="F336" i="20"/>
  <c r="F337" i="20" s="1"/>
  <c r="F340" i="20" s="1"/>
  <c r="F106" i="20"/>
  <c r="F205" i="20" s="1"/>
  <c r="F343" i="20" l="1"/>
  <c r="A263" i="35"/>
  <c r="A204" i="35"/>
  <c r="A209" i="35" s="1"/>
  <c r="A295" i="35" l="1"/>
  <c r="A327" i="35" s="1"/>
  <c r="A215" i="35"/>
  <c r="A222" i="35" s="1"/>
  <c r="A228" i="35" s="1"/>
  <c r="A234" i="35" s="1"/>
  <c r="A240" i="35" s="1"/>
  <c r="A114" i="35"/>
  <c r="A119" i="35" s="1"/>
  <c r="A124" i="35" s="1"/>
  <c r="A577" i="35"/>
  <c r="A582" i="35" s="1"/>
  <c r="A400" i="35"/>
  <c r="A405" i="35" s="1"/>
  <c r="A410" i="35" s="1"/>
  <c r="A415" i="35" s="1"/>
  <c r="A253" i="35"/>
  <c r="A587" i="35" l="1"/>
  <c r="A592" i="35" s="1"/>
  <c r="A597" i="35" s="1"/>
  <c r="A29" i="35"/>
  <c r="A34" i="35" s="1"/>
  <c r="C18" i="42"/>
  <c r="F246" i="35"/>
  <c r="F647" i="35" s="1"/>
  <c r="F650" i="35" s="1"/>
  <c r="F602" i="35"/>
  <c r="C37" i="42" s="1"/>
  <c r="F258" i="35"/>
  <c r="C33" i="42"/>
  <c r="A564" i="35"/>
  <c r="A191" i="35"/>
  <c r="C19" i="42"/>
  <c r="C31" i="42"/>
  <c r="A129" i="35"/>
  <c r="A134" i="35" s="1"/>
  <c r="A139" i="35" s="1"/>
  <c r="C30" i="42" l="1"/>
  <c r="C39" i="42"/>
  <c r="A254" i="20"/>
  <c r="A259" i="20" s="1"/>
  <c r="C17" i="42"/>
  <c r="C28" i="42"/>
  <c r="C29" i="42"/>
  <c r="C36" i="42"/>
  <c r="C27" i="42"/>
  <c r="C26" i="42"/>
  <c r="A39" i="35"/>
  <c r="A44" i="35" s="1"/>
  <c r="A50" i="35" s="1"/>
  <c r="A56" i="35" s="1"/>
  <c r="A61" i="35" s="1"/>
  <c r="A147" i="35"/>
  <c r="C21" i="42" l="1"/>
  <c r="C15" i="45" s="1"/>
  <c r="F654" i="35"/>
  <c r="C41" i="42"/>
  <c r="C16" i="45" s="1"/>
  <c r="A264" i="20"/>
  <c r="A66" i="35"/>
  <c r="A71" i="35" s="1"/>
  <c r="A269" i="20" l="1"/>
  <c r="A274" i="20" s="1"/>
  <c r="A279" i="20" s="1"/>
  <c r="A284" i="20" s="1"/>
  <c r="A78" i="35"/>
  <c r="A83" i="35" s="1"/>
  <c r="A88" i="35" s="1"/>
  <c r="A289" i="20" l="1"/>
  <c r="A299" i="20" s="1"/>
  <c r="A306" i="20" s="1"/>
  <c r="A309" i="20" s="1"/>
  <c r="A317" i="20" s="1"/>
  <c r="A321" i="20" s="1"/>
  <c r="A89" i="20"/>
  <c r="A195" i="20" l="1"/>
  <c r="A200" i="20" s="1"/>
  <c r="C43" i="49"/>
  <c r="C47" i="49" s="1"/>
  <c r="C18" i="45" l="1"/>
  <c r="C20" i="45" s="1"/>
  <c r="C49" i="49"/>
  <c r="C51" i="49" s="1"/>
  <c r="C22" i="45" l="1"/>
  <c r="C24" i="45" s="1"/>
</calcChain>
</file>

<file path=xl/sharedStrings.xml><?xml version="1.0" encoding="utf-8"?>
<sst xmlns="http://schemas.openxmlformats.org/spreadsheetml/2006/main" count="1783" uniqueCount="1003">
  <si>
    <t>€</t>
  </si>
  <si>
    <t>1</t>
  </si>
  <si>
    <t>2</t>
  </si>
  <si>
    <t>3</t>
  </si>
  <si>
    <t>4</t>
  </si>
  <si>
    <t>5</t>
  </si>
  <si>
    <t>6</t>
  </si>
  <si>
    <t>7</t>
  </si>
  <si>
    <t>8</t>
  </si>
  <si>
    <t>9</t>
  </si>
  <si>
    <t>10</t>
  </si>
  <si>
    <t>kg</t>
  </si>
  <si>
    <t>kos</t>
  </si>
  <si>
    <t>SKUPAJ KROVSKA DELA:</t>
  </si>
  <si>
    <t>KLEPARSKA DELA</t>
  </si>
  <si>
    <t>SKUPAJ KLEPARSKA DELA:</t>
  </si>
  <si>
    <t>KROVSKA DELA</t>
  </si>
  <si>
    <t>Gradbena dela</t>
  </si>
  <si>
    <t>Betonska in armiranobetonska dela</t>
  </si>
  <si>
    <t>Tesarska dela</t>
  </si>
  <si>
    <t>Zidarska dela</t>
  </si>
  <si>
    <t>Razna dela</t>
  </si>
  <si>
    <t>Gradbena dela skupaj:</t>
  </si>
  <si>
    <t>Obrtniška dela</t>
  </si>
  <si>
    <t>Krovska dela</t>
  </si>
  <si>
    <t>Kleparska dela</t>
  </si>
  <si>
    <t>Ključavničarska dela</t>
  </si>
  <si>
    <t>Keramičarska dela</t>
  </si>
  <si>
    <t>Slikopleskarska dela</t>
  </si>
  <si>
    <t>Skupaj obrtniška dela:</t>
  </si>
  <si>
    <t>RAZNA DELA</t>
  </si>
  <si>
    <t>SKUPAJ RAZNA DELA:</t>
  </si>
  <si>
    <t>SKUPAJ GRADBENA DELA:</t>
  </si>
  <si>
    <t>OBRTNIŠKA DELA</t>
  </si>
  <si>
    <t>BETONSKA IN ARMIRANOBETONSKA DELA</t>
  </si>
  <si>
    <t>SKUPAJ BETONSKA IN ARMIRANOBETONSKA DELA:</t>
  </si>
  <si>
    <t>Dobava-polaganje PET ločilne folije.</t>
  </si>
  <si>
    <t>INVESTITOR/NAROČNIK:</t>
  </si>
  <si>
    <t>OBJEKT /LOKACIJA:</t>
  </si>
  <si>
    <t>A./</t>
  </si>
  <si>
    <t>Znesek v EVRIH 
brez DDV (€)</t>
  </si>
  <si>
    <t>B./</t>
  </si>
  <si>
    <t>B</t>
  </si>
  <si>
    <t>A</t>
  </si>
  <si>
    <t>B6.0</t>
  </si>
  <si>
    <t xml:space="preserve"> </t>
  </si>
  <si>
    <t>KERAMIČARSKA DELA</t>
  </si>
  <si>
    <t>GRADBENA DELA</t>
  </si>
  <si>
    <t>Opis</t>
  </si>
  <si>
    <t>Enota</t>
  </si>
  <si>
    <t>Količina</t>
  </si>
  <si>
    <t>SKUPAJ TESARSKA DELA:</t>
  </si>
  <si>
    <t>ZIDARSKA DELA</t>
  </si>
  <si>
    <t>SKUPAJ KLJUČAVNIČARSKA DELA:</t>
  </si>
  <si>
    <t>SKUPAJ OBRTNIŠKA DELA:</t>
  </si>
  <si>
    <t>KLJUČAVNIČARSKA DELA</t>
  </si>
  <si>
    <t>SKUPAJ KERAMIČARSKA DELA:</t>
  </si>
  <si>
    <t>TESARSKA DELA</t>
  </si>
  <si>
    <t>SKUPAJ ZIDARSKA DELA:</t>
  </si>
  <si>
    <t>SLIKOPLESKARSKA DELA</t>
  </si>
  <si>
    <t>SKUPAJ SLIKOPLESKARSKA DELA:</t>
  </si>
  <si>
    <t>Cena v €</t>
  </si>
  <si>
    <t>Znesek v € brez DDV</t>
  </si>
  <si>
    <t>ur</t>
  </si>
  <si>
    <t>KAMNOSEŠKA DELA</t>
  </si>
  <si>
    <t>SKUPAJ KAMNOSEŠKA DELA:</t>
  </si>
  <si>
    <t>MIZARSKA DELA</t>
  </si>
  <si>
    <t>SKUPAJ MIZARSKA DELA:</t>
  </si>
  <si>
    <t xml:space="preserve">Dobava in vgrajevanje betona v armirane betonske konstrukcije C 25/30, konstrukcije preseka do 0,12 m3/m2/m', kompletno z vsemi pomožnimi deli in prenosi do mesta vgraditve.
</t>
  </si>
  <si>
    <t>ODTOČNA CEV ø 10 cm</t>
  </si>
  <si>
    <t>►</t>
  </si>
  <si>
    <t>ZBIRNI KOTLIČEK ø 10 cm</t>
  </si>
  <si>
    <t xml:space="preserve">Grobi in fini omet zidov v podaljšani apneno cementni malti in apneni malti; vključno s predhodnim obrizgom. Komplet z vsemi pomožnimi deli in prenosi, ter premičnimi odri. </t>
  </si>
  <si>
    <t>B.</t>
  </si>
  <si>
    <t xml:space="preserve">Dvakratno kitanje in brušenje ometanih sten, komplet po predpisih in navodilih proizvajalca mase za kitanje, z vsemi pomožnimi deli, odri in transporti.
</t>
  </si>
  <si>
    <t xml:space="preserve">Dvakratno kitanje in brušenje mavčno-kartonskih sten in stropov, komplet po predpisih in navodilih proizvajalca mase za kitanje, z vsemi pomožnimi deli, odri in transporti.
</t>
  </si>
  <si>
    <t>11</t>
  </si>
  <si>
    <t>12</t>
  </si>
  <si>
    <t>Mizarska dela</t>
  </si>
  <si>
    <t>Kamnoseška dela</t>
  </si>
  <si>
    <t xml:space="preserve">Dobava, rezanje in polaganje mrežne armature MA S 500.
OBRAČUN po armaturnem  načrtu, z vsemi pomožnimi deli in prenosi, do mesta vgraditve.
</t>
  </si>
  <si>
    <t xml:space="preserve">Dobava, rezanje, krivljenje, vezanje in polaganje srednje zahtevne rebraste armature RA S 500.
OBRAČUN po armaturnem  načrtu, z vsemi pomožnimi deli in prenosi, do mesta vgraditve. </t>
  </si>
  <si>
    <t>SKUPAJ NOTRANJA VRATA in STENE:</t>
  </si>
  <si>
    <t xml:space="preserve">Oznaka </t>
  </si>
  <si>
    <t>ZRAČNIK</t>
  </si>
  <si>
    <t xml:space="preserve">ZAČETNI GREBENSKI STREŠNIK </t>
  </si>
  <si>
    <t>SNEGOLOVI</t>
  </si>
  <si>
    <t>Pokrivanje slemen in grebenov s prvovrstnimi  elementi za izbrano kritino; vključno s pritrdili-spojkami.</t>
  </si>
  <si>
    <t xml:space="preserve">Dobava in polaganje trakov oz. elementov za prezračevanje:
</t>
  </si>
  <si>
    <t>KAPNA REŠETKA   (1 kos/m)</t>
  </si>
  <si>
    <t>AEROKAPNI ELEMENT  (1 kos/m)</t>
  </si>
  <si>
    <t>PREZRAČEVALNI TRAK</t>
  </si>
  <si>
    <t xml:space="preserve">Dobava in polaganje trakov oz. elementov za prezračevanje slemena in grebenov:
</t>
  </si>
  <si>
    <t xml:space="preserve">Dobava in polaganje tipiziranih prezračevalnih setov pri prehodu skozi streho:
</t>
  </si>
  <si>
    <t xml:space="preserve">Dobava in polaganje tipiziranega antenskega seta pri prehodu skozi streho:
</t>
  </si>
  <si>
    <t xml:space="preserve">ŽLEBOVI raz. šir. 33 cm </t>
  </si>
  <si>
    <t xml:space="preserve">DIMNIŠKA OBROBA  raz. šir. cca 50 cm </t>
  </si>
  <si>
    <t xml:space="preserve">Letvanje ostrešja  vzdolžno na špirovce za izvedbo zračnega sloja.  
</t>
  </si>
  <si>
    <t>FASADNI ODRI</t>
  </si>
  <si>
    <t>Razna gradbena pomoč. 
Obračun  na podlagi predhodnega vpisa s strani nadzornega organa v gradbeni dnevnik.
Ocenjeno!</t>
  </si>
  <si>
    <t xml:space="preserve">POKRIVANJE STREHE </t>
  </si>
  <si>
    <t>POKRIVANJE GREBENOV S SLEMENJAKI</t>
  </si>
  <si>
    <t>POKRIVANJE SLEMENA S SLEMENJAKI</t>
  </si>
  <si>
    <t xml:space="preserve">PAROPROPUSTNA FOLIJA </t>
  </si>
  <si>
    <t>KPL</t>
  </si>
  <si>
    <t xml:space="preserve">Dobava in montaža pločevinaste obrobe;   kompletno z vsem pritrdilnim materialom , pomožnimi deli in prenosi do mesta vgraditve.
</t>
  </si>
  <si>
    <t>Izdelava, dobava in montaža visečih polkrožnih  strešnih žlebov; kompletno z  vsem pritrdilnim, tesnilnim materialom, pomožnimi deli in prenosi.</t>
  </si>
  <si>
    <t xml:space="preserve">Izdelava, dobava in montaža okroglih odtočnih cevi; kompletno z  vsem pritrdilnim, tesnilnim materialom, pomožnimi deli in prenosi. 
</t>
  </si>
  <si>
    <t xml:space="preserve">Dobava in montaža zbirnih kotličkov; kompletno z vsem pritrdilnim in tesnilnim materialom, pomožnimi deli in prenosi do mesta vgraditve.
</t>
  </si>
  <si>
    <t xml:space="preserve">BDX MK06 2000 IZOLACIJSKI SET </t>
  </si>
  <si>
    <t>MHL MK00 5060H MREŽASTO SENČILO</t>
  </si>
  <si>
    <t xml:space="preserve">EDS OBROBE MK06 0000 </t>
  </si>
  <si>
    <t xml:space="preserve">OBROBA  ŽLOTE raz. šir. cca 66 cm </t>
  </si>
  <si>
    <t xml:space="preserve">TROKRAKI RAZDELILNI STREŠNIK </t>
  </si>
  <si>
    <t>Kompletna izdelava in montaža "RF" rešetk (rozet) pri zračnikih.</t>
  </si>
  <si>
    <t>Opaž ravnih pravokotnih preklad; kompletno s podpiranjem, z opaženjem, razopaženjem, čiščenjem opaža, vsemi potrebnimi podporami, ojačitvami in transporti.</t>
  </si>
  <si>
    <t>AEROSLEMENSKI ELEMENT</t>
  </si>
  <si>
    <t>Razna nepredvidena in dodatna obrtna dela.
Rezervirana vsota 3,0 % vrednosti obrtnih del!</t>
  </si>
  <si>
    <t>Suhomontažni stropovi</t>
  </si>
  <si>
    <t xml:space="preserve">Opomba: pri oblikovanju cene za posamezna dela morajo biti vključeni vsi potrebni transporti in material za izvedbo opisanih elementov konstrukcije, vsa pomožna dela in zidarska dela pri obrtniških in instalacijskih delih, potrebni odri (razen fasadnih odrov, kateri so zajeti v tesarskih delih) ter horizontalni in vertikalni prenosi!
</t>
  </si>
  <si>
    <r>
      <t xml:space="preserve">OPOMBA: </t>
    </r>
    <r>
      <rPr>
        <b/>
        <u/>
        <sz val="11"/>
        <rFont val="Arial"/>
        <family val="2"/>
        <charset val="238"/>
      </rPr>
      <t xml:space="preserve">v ceni niso zajeti stroški </t>
    </r>
    <r>
      <rPr>
        <b/>
        <sz val="11"/>
        <rFont val="Arial"/>
        <family val="2"/>
        <charset val="238"/>
      </rPr>
      <t>za:</t>
    </r>
  </si>
  <si>
    <t>* komunalne priključke,</t>
  </si>
  <si>
    <t xml:space="preserve">* notranjo opremo, </t>
  </si>
  <si>
    <t>* projektno dokumentacijo.</t>
  </si>
  <si>
    <t xml:space="preserve">* zunanjo ureditev, </t>
  </si>
  <si>
    <t>OBČINA VOJNIK
KERŠOVA UL. 8, 3212 VOJNIK</t>
  </si>
  <si>
    <t>PREZRAČEVALNI SET ∅ 125 mm</t>
  </si>
  <si>
    <t xml:space="preserve">ANTENSKI SET </t>
  </si>
  <si>
    <r>
      <t>m</t>
    </r>
    <r>
      <rPr>
        <vertAlign val="superscript"/>
        <sz val="9"/>
        <rFont val="Calibri"/>
        <family val="2"/>
        <charset val="238"/>
        <scheme val="minor"/>
      </rPr>
      <t>3</t>
    </r>
  </si>
  <si>
    <r>
      <t>m</t>
    </r>
    <r>
      <rPr>
        <vertAlign val="superscript"/>
        <sz val="9"/>
        <rFont val="Calibri"/>
        <family val="2"/>
        <charset val="238"/>
        <scheme val="minor"/>
      </rPr>
      <t>2</t>
    </r>
  </si>
  <si>
    <r>
      <t>m</t>
    </r>
    <r>
      <rPr>
        <vertAlign val="superscript"/>
        <sz val="9"/>
        <rFont val="Calibri"/>
        <family val="2"/>
        <charset val="238"/>
        <scheme val="minor"/>
      </rPr>
      <t>1</t>
    </r>
  </si>
  <si>
    <r>
      <t>m</t>
    </r>
    <r>
      <rPr>
        <vertAlign val="superscript"/>
        <sz val="9"/>
        <rFont val="Calibri"/>
        <family val="2"/>
        <charset val="238"/>
        <scheme val="minor"/>
      </rPr>
      <t>'</t>
    </r>
  </si>
  <si>
    <t xml:space="preserve">Dobava in polaganje zračnikov :
ZRAČNIK za izbrano kritino.
</t>
  </si>
  <si>
    <t>m'</t>
  </si>
  <si>
    <t>NOTRANJA VRATA</t>
  </si>
  <si>
    <t>Kompletno opaženje strehe z OSB ploščami, položenim preko špirovcev strešne konstrukcije.
Kompletno z vsem pritrdilnim materialom in z vsemi pomožnimi deli in prenosi.</t>
  </si>
  <si>
    <t>SUHOMONTAŽNE STENE IN STROPOVI</t>
  </si>
  <si>
    <t>SKUPAJ SUHOMONTAŽNE STENE IN  STROPOVI:</t>
  </si>
  <si>
    <t xml:space="preserve">Doplačilo za izdelavo odprtin z ojačitvenim CW profilom d = 2 mm  na katerega se pritrdi podboj vrat. </t>
  </si>
  <si>
    <t>OJAČITEV ZA VRATA ( deb. 10 cm)</t>
  </si>
  <si>
    <t>Kompletna izvedba lahkega betona POLITERM BLU (fein) gostote 300 kg/m3; z zagladitvijo kot podlaga za finalni tlak.
Izvedba po navodilih proizvajalca FRAGMAT TIM Laško.</t>
  </si>
  <si>
    <t>OMET ZIDOV IZ POROBETONA</t>
  </si>
  <si>
    <t xml:space="preserve">MO 13 STROP V MANSARDI - V NAKLONU </t>
  </si>
  <si>
    <t xml:space="preserve">MO 13  STROP MANSARDA - RAVNO </t>
  </si>
  <si>
    <t>OPAŽ AB PREKLAD</t>
  </si>
  <si>
    <t>material (ocena 20 % /delo)</t>
  </si>
  <si>
    <t>PKV delavec</t>
  </si>
  <si>
    <t>KV delavec</t>
  </si>
  <si>
    <t xml:space="preserve">PET ločilna folija </t>
  </si>
  <si>
    <r>
      <rPr>
        <b/>
        <sz val="9"/>
        <rFont val="Calibri"/>
        <family val="2"/>
        <charset val="238"/>
        <scheme val="minor"/>
      </rPr>
      <t>RA S 500 &lt;= Φ 12 mm</t>
    </r>
    <r>
      <rPr>
        <sz val="9"/>
        <rFont val="Calibri"/>
        <family val="2"/>
        <charset val="238"/>
        <scheme val="minor"/>
      </rPr>
      <t xml:space="preserve"> (ocenjeno!)</t>
    </r>
  </si>
  <si>
    <r>
      <rPr>
        <b/>
        <sz val="9"/>
        <rFont val="Calibri"/>
        <family val="2"/>
        <charset val="238"/>
        <scheme val="minor"/>
      </rPr>
      <t>RA S 500    &gt; Φ 12 mm</t>
    </r>
    <r>
      <rPr>
        <sz val="9"/>
        <rFont val="Calibri"/>
        <family val="2"/>
        <charset val="238"/>
        <scheme val="minor"/>
      </rPr>
      <t xml:space="preserve"> (ocenjeno)!</t>
    </r>
  </si>
  <si>
    <t>Montaža in demontaža fasadnih odrov; vključno s potrebno  tehnično dokumentacijo in statičnim izračunom.</t>
  </si>
  <si>
    <t>2 x KITANJE+BRUŠENJE OMET. STEN</t>
  </si>
  <si>
    <t>2 x KITANJE+BRUŠENJE mavčnih površin</t>
  </si>
  <si>
    <t xml:space="preserve">Dvakratno slikanje kitanih mavčnih površin s poldisperzijsko barvo (jupol) v tonu po izboru arhitekta; kompletno po predpisih, z vsemi pomožnimi deli in prenosi.
</t>
  </si>
  <si>
    <t>Dvakratno slikanje kitanih stenskih  površin s poldisperzijsko belo barvo (jupol) v tonu po izboru arhitekta; kompletno po predpisih, z vsemi pomožnimi deli in prenosi.</t>
  </si>
  <si>
    <t xml:space="preserve">REKAPITULACIJA </t>
  </si>
  <si>
    <t>2 x SLIKANJE  OMETANIH POVRŠIN</t>
  </si>
  <si>
    <t>2 x SLIKANJE  MAVČNIH POVRŠIN</t>
  </si>
  <si>
    <t>C./</t>
  </si>
  <si>
    <t>D./</t>
  </si>
  <si>
    <t>OBRTNA DELA</t>
  </si>
  <si>
    <t>ELEKTRO INŠTALACIJE</t>
  </si>
  <si>
    <t>STROJNE INŠTALACIJE</t>
  </si>
  <si>
    <t>Skupaj :</t>
  </si>
  <si>
    <t>SKUPAJ Z DDV:</t>
  </si>
  <si>
    <t>LETVANJE Z LETVAMI 8/5 cm, v raz. &lt; 100 cm</t>
  </si>
  <si>
    <t>Rezanje opeke. 
Obračun v m' (vsaka stran posebej).</t>
  </si>
  <si>
    <t>REZANJE OPEKE PRI ŽLOTAH</t>
  </si>
  <si>
    <t>REKONSTRUKCIJA IN SPREMEMBA NAMEMBNOSTI OBSTOJEČEGA NEIZKORIŠČENEGA PODSTREŠJA
POŠ NOVA CERKEV V ŠOLSKE PROSTORE</t>
  </si>
  <si>
    <t>ŠT. PROJEKTA:</t>
  </si>
  <si>
    <t>02/2016</t>
  </si>
  <si>
    <r>
      <t xml:space="preserve">TROSLOJNI GOTOVI PARKET </t>
    </r>
    <r>
      <rPr>
        <sz val="10"/>
        <rFont val="Calibri"/>
        <family val="2"/>
        <charset val="238"/>
        <scheme val="minor"/>
      </rPr>
      <t xml:space="preserve">deb. 14 mm </t>
    </r>
  </si>
  <si>
    <r>
      <t>HIDROIZOLACIJA - Mapelastik</t>
    </r>
    <r>
      <rPr>
        <sz val="10"/>
        <rFont val="Calibri"/>
        <family val="2"/>
        <charset val="238"/>
        <scheme val="minor"/>
      </rPr>
      <t xml:space="preserve"> (WC dečki in deklice)</t>
    </r>
    <r>
      <rPr>
        <b/>
        <sz val="10"/>
        <rFont val="Calibri"/>
        <family val="2"/>
        <charset val="238"/>
        <scheme val="minor"/>
      </rPr>
      <t xml:space="preserve"> </t>
    </r>
  </si>
  <si>
    <t>IZOLACIJA STEN</t>
  </si>
  <si>
    <t>Kompletna izdelava in montaža:
Požarna obloga stebrov z ognjevzdržnimi mavčnimi ploščami , za doseganje zahtevane ognjeodpornosti konstrukcije - po zahtevi iz študije požarne varnosti , bandažirano v kvaliteti K2.</t>
  </si>
  <si>
    <t>kpl</t>
  </si>
  <si>
    <t>Kompletna dobava in montaža strešnega okna : 
kot napr.: VELUX GGL 3060 Silent Star MK08 ali enakovredno (Vpeto v sredini, odpiranje zgoraj.
·Zasteklitev: Kaljeno zunanje steklo, lepljeno notranje, refleksno.
TOP finish lakirano.
·Opremljeno s prezračevalno loputo.
Obračun v kos.</t>
  </si>
  <si>
    <t>STREŠNO OKNO GGL MK 06 3060 (78 x 140 cm)</t>
  </si>
  <si>
    <r>
      <t>STREŠNO OKNO GGL MK 06 3060 (78x140 cm) -</t>
    </r>
    <r>
      <rPr>
        <b/>
        <u/>
        <sz val="10"/>
        <rFont val="Calibri"/>
        <family val="2"/>
        <charset val="238"/>
        <scheme val="minor"/>
      </rPr>
      <t>2x</t>
    </r>
  </si>
  <si>
    <r>
      <t>MHL MK00 5060H MREŽASTO SENČILO-</t>
    </r>
    <r>
      <rPr>
        <b/>
        <u/>
        <sz val="10"/>
        <rFont val="Calibri"/>
        <family val="2"/>
        <charset val="238"/>
        <scheme val="minor"/>
      </rPr>
      <t>2x</t>
    </r>
  </si>
  <si>
    <t>BDX MK08 2000 IZOLACIJSKI SET - DVOJNI</t>
  </si>
  <si>
    <t>SKUPAJ STEKLENI PASOVI:</t>
  </si>
  <si>
    <t>STEKLENI PASOVI</t>
  </si>
  <si>
    <t xml:space="preserve">LEŽIŠČE za nosilec HEA 260 </t>
  </si>
  <si>
    <t xml:space="preserve">LEŽIŠČE za nosilec HEA 240 </t>
  </si>
  <si>
    <t xml:space="preserve">LEŽIŠČE za nosilec HEA 160 </t>
  </si>
  <si>
    <t xml:space="preserve">LEŽIŠČE za nosilec HEA 140 </t>
  </si>
  <si>
    <t xml:space="preserve">ZVOČNA. IZOLACIJA TPST DEB. 42/40 mm </t>
  </si>
  <si>
    <t>Dobava-polaganje zvoćne izolacije iz steklene ali kamene volne za tlake; kot napr. KNAUF INSULATION Talna ploŠČa TPST ali enakovredno in z vgradnjo  robnega  traku  debeline 10-12 mm , kot napr. KNAUF INSULATION Robni trak DL  debeline 12 mm.
Zahteve :
Deklarirana toplotna prevodnost λD 0,039 W/mK po SIST EN 12667.
Odziv na ogenj – razred A1 po  SIST EN 13501-1.
Stisljivost dL – Db &lt;− 2 mm po SIST EN 12341.
Navzemanje vode Wp &lt; 1 kg/m2, po SIST EN 1609.</t>
  </si>
  <si>
    <r>
      <t xml:space="preserve">PODLOGA ZA PARKET (Lw 19 dB), </t>
    </r>
    <r>
      <rPr>
        <sz val="10"/>
        <rFont val="Calibri"/>
        <family val="2"/>
        <charset val="238"/>
        <scheme val="minor"/>
      </rPr>
      <t xml:space="preserve">deb. 6 mm </t>
    </r>
  </si>
  <si>
    <t>Kompletna  dobava in montaža/polaganje  OSB plošč na pero in utor deb. 2 x 16 mm.
Plošči sta med sabo lepljeni in vijačeni!
Izvedba po navodilu projektanta.
Obračun v m2; vključno z vsem materialom
V ceno je zajeti vsa potrebna pomožna dela in transporte do mesta vgraditve.</t>
  </si>
  <si>
    <r>
      <t xml:space="preserve">OSB PLOŠČE  16+16 mm </t>
    </r>
    <r>
      <rPr>
        <sz val="10"/>
        <rFont val="Calibri"/>
        <family val="2"/>
        <charset val="238"/>
        <scheme val="minor"/>
      </rPr>
      <t>(vijačeno in lepljeno)</t>
    </r>
  </si>
  <si>
    <t xml:space="preserve">Kompletna izvedba horizontalne hidroizolacije na cementni osnovi v min. v 2 nanosih v skupni debelini min. 2 mm. (dva sloja + mrežica); po tesnilnemu sistemu MAPEI-MAPELASTIC ali enakovredno.
Hidroizolacija se izvede tudi na stene v višini  cca 10 cm. Za izvedbo prehoda med tlemi in steno se uporabijo tipski tesnilni trakovi. 
Vzorec Mapelastic in barva po izboru investitorja / uporabnika.
V ceni zajeti tudi vsa pomožna dela, transporte in vse potrebne typske zaključke.
Obračun v m2 tlorisne projekcije!
</t>
  </si>
  <si>
    <t xml:space="preserve">Zidanje zidov s porobetonsko opeko kot napr. YTONG ZIDNI BLOK *ZB 20,24,30 - odvisno od zahtevane debeline zidu, (kvaliteta : 4 N/mm2 , teža 0,5  t/m3)  ali enakovredno, v izolacijski lepilni malti po izboru proizvajalca,  z vsemi pomožnimi deli in prenosi.
Obračun v m3. </t>
  </si>
  <si>
    <t xml:space="preserve"> Nosilna HYBOND pločevina </t>
  </si>
  <si>
    <t xml:space="preserve">MERITEV ZVOČNE ZAŠČITE </t>
  </si>
  <si>
    <t>Doplačilo za meritev zahtevane zvočne zaščite  vgrajenih sten: zahteva  52 dB z atestom.</t>
  </si>
  <si>
    <t>ODSTRANITEV TRAPEZNIH VEŠAL</t>
  </si>
  <si>
    <t>Kompletna odstranitev obstoječih kleparskih izdelkov.</t>
  </si>
  <si>
    <t>Odstranitev ŽLEBOV IN ODTOČNIH CEVI</t>
  </si>
  <si>
    <t xml:space="preserve">Odstranitev DIMNIŠKIH OBROB </t>
  </si>
  <si>
    <t>Odstranitev OBROB ŽLOT in podobno</t>
  </si>
  <si>
    <t>RAZKRIVANJE STREHE (opečni zareznik)</t>
  </si>
  <si>
    <t xml:space="preserve">Odstranitev obstoječih strešnih letev. 
</t>
  </si>
  <si>
    <t>ODSTRANITEV LETEV (opečni zareznik)</t>
  </si>
  <si>
    <t>RAZBREMENITEV s spremljajočimi deli</t>
  </si>
  <si>
    <r>
      <t xml:space="preserve">OSB PLOŠČE  16+16 mm </t>
    </r>
    <r>
      <rPr>
        <sz val="10"/>
        <rFont val="Calibri"/>
        <family val="2"/>
        <charset val="238"/>
        <scheme val="minor"/>
      </rPr>
      <t>(vijačeno in lepljeno)-klima</t>
    </r>
  </si>
  <si>
    <r>
      <t xml:space="preserve">ZVOČNA. IZOLACIJA TPST DEB. 42/40 mm </t>
    </r>
    <r>
      <rPr>
        <sz val="10"/>
        <rFont val="Calibri"/>
        <family val="2"/>
        <charset val="238"/>
        <scheme val="minor"/>
      </rPr>
      <t>(klima)</t>
    </r>
  </si>
  <si>
    <r>
      <t>OBLOGA TAL -</t>
    </r>
    <r>
      <rPr>
        <sz val="10"/>
        <rFont val="Calibri"/>
        <family val="2"/>
        <charset val="238"/>
        <scheme val="minor"/>
      </rPr>
      <t xml:space="preserve"> WC dečki in deklice</t>
    </r>
  </si>
  <si>
    <t xml:space="preserve">Kompletna dobava in montaža dvojne armirano betonske nosilne montažne preklade kot naprimer proizvajalca Ytong ali enakovredno,  v novi steni pozidani z bloki iz porobetona. 
Obračun v kompletu z potrebnim materialom in z vsemi pomožnimi deli in prenosi do mesta vgraditve.
</t>
  </si>
  <si>
    <t xml:space="preserve">Dobava in vgrajevanje betona v armirane konstrukcije C 25/30, konstrukcije preseka 0,04 -0,12 m3/m2/m'; kompletno z vsemi pomožnimi deli in prenosi do mesta vgraditve.
</t>
  </si>
  <si>
    <r>
      <t>A.B. PLOŠČA</t>
    </r>
    <r>
      <rPr>
        <sz val="10"/>
        <rFont val="Calibri"/>
        <family val="2"/>
        <charset val="238"/>
        <scheme val="minor"/>
      </rPr>
      <t xml:space="preserve"> (podstrešje) - preko HIBOND</t>
    </r>
  </si>
  <si>
    <r>
      <t xml:space="preserve">A.B. HORIZONTALNE in POŠEVNE VEZI </t>
    </r>
    <r>
      <rPr>
        <sz val="10"/>
        <rFont val="Calibri"/>
        <family val="2"/>
        <charset val="238"/>
        <scheme val="minor"/>
      </rPr>
      <t>(podstr.)</t>
    </r>
  </si>
  <si>
    <t>OPAŽ AB HOR. IN POŠ. VEZI  VIŠ. 15-25 cm</t>
  </si>
  <si>
    <t xml:space="preserve">Opaž ravnih pravokotnih vezi brez zoba, kompletno z opaženjem, razopaženjem, čiščenjem opaža, vsemi potrebnimi podporami, ojačitvami in transporti.
</t>
  </si>
  <si>
    <t>PODI - TLAKI</t>
  </si>
  <si>
    <t>SKUPAJ PODI-TLAKI:</t>
  </si>
  <si>
    <t xml:space="preserve">POŽARNA OPREMA </t>
  </si>
  <si>
    <t xml:space="preserve">Dobava in montaža gasilnih aparatov na prah ABC, ki ima gasilno sposobnost  6 enot gasila (EG); vključno z okvirjem za pritrditev.
Obračun v kos. </t>
  </si>
  <si>
    <t>ROČNI GASILNI APARAT ABC 6 (EG)</t>
  </si>
  <si>
    <t>POŽARNA OPREMA SKUPAJ:</t>
  </si>
  <si>
    <t xml:space="preserve">Dobava in montaža varnostnih znakov za umik.
Izvedba v skladu s SIST 1013.
Obračun v kos. </t>
  </si>
  <si>
    <t>PIKTOGRAMI - ZNAKI ZA UMIK</t>
  </si>
  <si>
    <t xml:space="preserve">Dobava in montaža varnostnih znakov za požarno varnostne naprave in opremo.
Izvedba v skladu s SIST 1013.
Obračun v kos. </t>
  </si>
  <si>
    <t>PIKTOGRAMI - ZNAKI ZA OPREMO</t>
  </si>
  <si>
    <t xml:space="preserve">Izdelava izvlečka požarnega reda in načrta evakuacije, z izobešanjem na vidno mesto.
Izvedba v skladu s SIST 1013.
Obračun za kpl.  </t>
  </si>
  <si>
    <t>IZVL. POŽAR- REDA+NAČRT EVAKUACIJE</t>
  </si>
  <si>
    <t>POŽARNA VRATA</t>
  </si>
  <si>
    <t>SKUPAJ POŽARNA VRATA:</t>
  </si>
  <si>
    <t>V ceni vseh postavk, morajo biti zajeta kompletno vsa vsa dela, dobava in montaža, osnovni material, pritrdilni in tesnilni material, okovje, zapiralno okovje, ter material za vse zaključke. Izvajalec mora vse mere preveriti na licu mesta in izdelati ustrezno tehnično dokumentacijo in delavniške risbe, ki jih mora potrditi projektant.</t>
  </si>
  <si>
    <t>Izvajalec mora investitorju predložiti vse potrebne ateste in certifikate!</t>
  </si>
  <si>
    <r>
      <rPr>
        <b/>
        <sz val="10"/>
        <rFont val="Calibri"/>
        <family val="2"/>
        <charset val="238"/>
        <scheme val="minor"/>
      </rPr>
      <t>VP1</t>
    </r>
    <r>
      <rPr>
        <sz val="10"/>
        <rFont val="Calibri"/>
        <family val="2"/>
        <charset val="238"/>
        <scheme val="minor"/>
      </rPr>
      <t xml:space="preserve"> - dim.š/h (cm) : 130/215 cm (stop./podstr. )</t>
    </r>
  </si>
  <si>
    <t>• Splošni opis za suhomontažne stene in stropove:</t>
  </si>
  <si>
    <t>V ceni vseh postavk, morajo biti zajeta vsa dela, dobava in montaža, osnovni material, pritrdilni in tesnilni material, izolacijo ter material za vse zaključke. Izvajalec mora vse mere preveriti na licu mesta in izdelati ustrezno tehnično dokumentacijo in delavniške risbe, ki jih mora potrditi projektant.
Pri izvedbi, opremi in finalizaciji vseh izdelkov je potrebno upoštevati vse načrte, sheme in tehnične specifikacije. 
Izvajalec mora predložiti investitorju vse potrebne in zahtevane ateste in certifikate, meritve in podobno!
Pred izvedbo in montažo izdelkov je preveriti mere na objektu in v projektu. 
Vsa eventualna neskladja oz odstopanja je potrebno predhodno razjasniti s projektantom!</t>
  </si>
  <si>
    <t xml:space="preserve">Sistem kot napr.: Knauf ali ustrezen sistem drugega proizvajalca). </t>
  </si>
  <si>
    <t xml:space="preserve">Sistem kot napr.: Knauf  ali ustrezen sistem drugega proizvajalca). </t>
  </si>
  <si>
    <t xml:space="preserve">PROTIPRAŠNA ZAPORA </t>
  </si>
  <si>
    <t>Kompletno izdelava protiprašne zapore (zavarovanje) ostalih prostorov pred prašenjem.
Obračun za kpl.</t>
  </si>
  <si>
    <r>
      <rPr>
        <b/>
        <sz val="10"/>
        <rFont val="Calibri"/>
        <family val="2"/>
        <charset val="238"/>
        <scheme val="minor"/>
      </rPr>
      <t>V1</t>
    </r>
    <r>
      <rPr>
        <sz val="10"/>
        <rFont val="Calibri"/>
        <family val="2"/>
        <charset val="238"/>
        <scheme val="minor"/>
      </rPr>
      <t xml:space="preserve">   -dim.š/h (cm) :  90/215 cm</t>
    </r>
  </si>
  <si>
    <t xml:space="preserve">Profili s prekinjenim termičnim mostom morajo imeti ustrezen atest spajanja termičnih lamel iz poliamida zaradi statične stabilnosti profila. </t>
  </si>
  <si>
    <t>Zaključki na gradbene elemente, morajo biti izvedeni, znotraj paro-nepropustni, zunaj pa paro-propustni in vodotesni (izvedeni po smernicah RAL montaže, proizvajalca kot na primer sistema: ISO-CHEMIE GmbH).</t>
  </si>
  <si>
    <t xml:space="preserve">Površinska obdelava profilov mora imeti pri prašnem barvanju certifikat »QUALICOAT«, pri eloksiranju pa certifikat »QUALANOD«. </t>
  </si>
  <si>
    <t xml:space="preserve">Sistem zajema, celo vrsto nosilnih profilov enako kot sistem SL50, kateri ohranjajo ustrezno statično nosilnost tudi pri višjih medetažnih višinah in pri povečanih vetrovnih obremenitvah. </t>
  </si>
  <si>
    <t xml:space="preserve">Sistem horizontalne ali vertikalne izvedbe zaščite pred soncem, fiksnih ali usmerljivih  - motorizirano vodenih lamel. Dimenzija lamel so od 150, 200, 250,310 in do 360 mm, pritrjene na podkonstrukcijo.  S predvidenimi tipologijami lahko izvedemo številne prilagoditve tako s statičnega kot z arhitektonskega vidika. Ta sistem pred soncem opazno zmanjša termično obremenitev zgradbe. Sistem prestreza sončne žarke preden bi ti dosegli prosojne površine stavbe in jih odbije nazaj v atmosfero, dopušča pa prehod minimalne količine žarkov v notranjost. Zraven tega se sončno sevanje, ki ga samo ogrodje vsrka , razprši po zunanjem delu fasade in tako za do 30% poveča njegovo učinkovitost glede na notranje sisteme, zahvaljujoč tudi naravni ventilaciji. </t>
  </si>
  <si>
    <t>Profili so izdelani iz ekstrudirane alu zlitine EN AW-6060 (UNI EN 755-2) statične stabilnosti T5, z omejenim toleriranjem primerne sestavine za anodizirano oksidacijo ali barvanje po izboru projektanta.</t>
  </si>
  <si>
    <t>- zasteklitev strehe z izolacijskim, varnostnim (zunanjim kaljenim in notranjim lepljenim) nadglavnim tro-slojnim steklom, Ug ~ 0,6W/ m² K, (po izboru projektanta),</t>
  </si>
  <si>
    <t xml:space="preserve">- streha zajema vse potrebne zaporne, tesnilne, zaključne in odkapne elemente </t>
  </si>
  <si>
    <t>Izdelava, dobava in montaža aluminijastega stavbnega pohištva iz sistema kot naprimer ALU-K ali enakovredno. Uporaba tehnično sistemske rešitve opisane v nadaljevanju po posameznih postavkah in karakteristikah  proizvajalca sistema  za vse vgrajene elemente. Proizvod mora biti izdelan po navodilih proizvajalca, skladno s sistemskimi priročniki in skladno z veljavnimi harmoniziranimi standardi.</t>
  </si>
  <si>
    <t>- površinska obdelava prašno barvano: v RAL-u , po izboru projektanta</t>
  </si>
  <si>
    <t>S1 - SVETLOBNI TRAK   dim. (š/h): 650/200 cm</t>
  </si>
  <si>
    <t>Na notranji strani je predvidena montaža tipskih notranjih rolo senčil z ustreznimi vodili, s katerimi mora biti omogočena čim boljša zatemnitev prostora. Ročni pogon z monokomando.</t>
  </si>
  <si>
    <t>Celoten stekleni pas je potopljen v strešno konstrukcijo do takšne mere, da fiksne alu. lamele na segajo izven linije opečne kritine</t>
  </si>
  <si>
    <t xml:space="preserve">Kompletna izdelava, dobava in montaža steklenih pasov vgrajenih v nivoju strehe (po zahtevi s strani ZVNKD Celje!).
</t>
  </si>
  <si>
    <t>Tri-delna alu fiksno zastekljena streha, s prekinjenim termičnim mostom, tehnično-sistemske rešitve kot napr- ALU-K, tipa SL50-ITR ali enakovredno, dim. ~ 260 x 200 cm, (glej načrte in detajl).</t>
  </si>
  <si>
    <t>Osem-delna alu fiksno zastekljena streha, s prekinjenim termičnim mostom, tehnično-sistemske rešitve kot napr- ALU-K, tipa SL50-ITR ali enakovredno, dim. ~ 650 x 200 cm, (glej načrte in detajl).</t>
  </si>
  <si>
    <t>S2 - SVETLOBNI TRAK   dim. (š/h): 260/200 cm</t>
  </si>
  <si>
    <t>S3 - SVETLOBNI TRAK   dim. (š/h): 300/200 cm</t>
  </si>
  <si>
    <t>Štiri-delna alu fiksno zastekljena streha, s prekinjenim termičnim mostom, tehnično-sistemske rešitve kot napr- ALU-K, tipa SL50-ITR ali enakovredno, dim. ~ 260 x 200 cm, (glej načrte in detajl).</t>
  </si>
  <si>
    <t>Ostali opis smiselno enak kot pri S1!</t>
  </si>
  <si>
    <t>Splošni opis:</t>
  </si>
  <si>
    <t>Površinska obdelava profilov (prašna barva po izboru projektanta RAL) mora imeti ustrezen certifikat »QUALICOAT« , pri eloksiranju pa certifikat »QUALANOD«.</t>
  </si>
  <si>
    <t>Osnovne karakteristike fasade Tipa SL50-ITR:</t>
  </si>
  <si>
    <t xml:space="preserve">- Toplotna prehodnost Uf je od 1,1- 1,4W/m²K, izračun po EN 13947; ISO EN 10077-2, (odvisno od elementov termične prekinitve in uporabljenih tesnil), </t>
  </si>
  <si>
    <t xml:space="preserve">- Skupni izračun - Ucw = 1,1 W/m²K, za modul dimenzij 1200 x 1800mm in izolacijskim steklom Ug = 0,5 W/m²K (warm edge-topli rob). izračun po EN 13947   </t>
  </si>
  <si>
    <t xml:space="preserve">- Akustični parametri Rw = do 46(-1; -4) dB, odvisno od stekla, poročilo o preizkusu ITC CNR 4982/RP/09 </t>
  </si>
  <si>
    <t xml:space="preserve">-  Prepustnost zraka, razred A4 za fiksni element in razred 4 za odpirajoči element, poročilo o preizkusu ITC CNR 0970/CPD/RP0326; </t>
  </si>
  <si>
    <t>-  Vodotesnost RE 1500, poročilo o preizkusu ITC CNR 0970/CPD/RP0326;</t>
  </si>
  <si>
    <t>- Odpornost proti vetru: projektno (2000Pa), varnostno 3000Pa), poročilo o preizkusu ITC CNR 0970/CPD/RP0326</t>
  </si>
  <si>
    <t>PODPIRANJE STROPOV</t>
  </si>
  <si>
    <t>ODSTRANITEV ŠPIROVCEV</t>
  </si>
  <si>
    <t>Predelne stene z predpisano zvočno zaščito min. Rw 52 dB se izvedejo po sistemu kot. npr. Knauf W115, ki so obojestransko obložene z dvojnimi Knauf ploščami deb. 12,5 mm + peta plošča na sredini stene in z vmesno zvočno izolacijo deb. 2 x 5 cm. Za stene v mokrih prostorih se uporabijo vodoodporne mavčne plošče. Ostale stene se izvedejo po sistemu kot. napr. W112.</t>
  </si>
  <si>
    <t>Zahtevana zvočna zaščito predelnih sten učilnica / hodnik / kabinet znaša  Rw 52 dB</t>
  </si>
  <si>
    <t xml:space="preserve">Za vsa notranja vrata so izdelane ločene sheme, ki so sestavni del projekta. Pri zamenjavi obstoječih vrat z novimi požarnimi, je potrebna skrajna previdnost saj v obstoječih prostorih ni predvidenih novih opleskov ampak samo lokalno popravilo v območju vrat, ki se izvede v enakem barvnem tonu kot obstoječi opleski. Nova požarna vrata je potrebno čim bolje dimenzijsko prilagoditi obstoječim vratom. 
Zahtevana zvočna zaščita vrat na učilnicah znaša Rw 27 dB.
</t>
  </si>
  <si>
    <t xml:space="preserve">Pokrivanje strehe s prvovrstno opečno kritino:
OPEČNI ZAREZNIK PO IZBORU INVESTITORJA.
Naklon strehe cca 33,5°.
</t>
  </si>
  <si>
    <t xml:space="preserve">Letvanje ostrešja za pokrivanje z izbrano kritino (opečni zareznik). 
</t>
  </si>
  <si>
    <t>LETVANJE Z LETVAMI 5/4 cm, v raz. 30-35 cm</t>
  </si>
  <si>
    <t>Ponudnik mora vpisati tip in ceno nudene keramike!
Proizvajalec: .................................................
Tip granitogresa: ...........................................
Cena granitogres (nabavna cena brez DDV) :     
                        .....…………..……..€/m2 !</t>
  </si>
  <si>
    <r>
      <t xml:space="preserve">ZAMENJAVA TLAKA </t>
    </r>
    <r>
      <rPr>
        <sz val="10"/>
        <rFont val="Calibri"/>
        <family val="2"/>
        <charset val="238"/>
        <scheme val="minor"/>
      </rPr>
      <t>s preddeli (hodnik +0,73)</t>
    </r>
  </si>
  <si>
    <r>
      <t xml:space="preserve">ZAMENJAVA TLAKA </t>
    </r>
    <r>
      <rPr>
        <sz val="10"/>
        <rFont val="Calibri"/>
        <family val="2"/>
        <charset val="238"/>
        <scheme val="minor"/>
      </rPr>
      <t>s preddeli (hodnik +4,95)</t>
    </r>
  </si>
  <si>
    <r>
      <t xml:space="preserve">ZAMENJAVA TLAKA </t>
    </r>
    <r>
      <rPr>
        <sz val="10"/>
        <rFont val="Calibri"/>
        <family val="2"/>
        <charset val="238"/>
        <scheme val="minor"/>
      </rPr>
      <t>s preddeli (podest +6,98)</t>
    </r>
  </si>
  <si>
    <r>
      <t>ZAPOLNITEV TULJAV (zračnik</t>
    </r>
    <r>
      <rPr>
        <sz val="10"/>
        <rFont val="Calibri"/>
        <family val="2"/>
        <charset val="238"/>
        <scheme val="minor"/>
      </rPr>
      <t>)</t>
    </r>
  </si>
  <si>
    <t>PREGLED OSTREŠJA, ČIŠČENJE</t>
  </si>
  <si>
    <t>ZAMENJAVA DOTRAJALIH ELEMENTOV (ocena)</t>
  </si>
  <si>
    <t>ZAŠČITA LESA</t>
  </si>
  <si>
    <t>Dobava in montaža tipiziranih snegolov za izbrano kritino (v barvi kritine): predvidena poraba 1,0 kos/m2.</t>
  </si>
  <si>
    <t>Kompletna izdelava in montaža novih lesenih stopniščnih ročajev v enakem vzorcu kot obstoječi. 
Obračun v m'; vključno s sidernimi ploščami in z vsem nerjavečim pritrdilnim materialom.
V ceno je zajeti vsa potrebna pomožna dela in transporte do mesta vgraditve.</t>
  </si>
  <si>
    <t>STOPNIŠČNI ROČAJI</t>
  </si>
  <si>
    <t>Ponudnik mora vpisati tip in ceno nudene keramike!
Proizvajalec:...................................................
Tip keramike:..................................................
Cena keramike (nabavna cena brez DDV) :     
                        .....…………..……..€/m2 !</t>
  </si>
  <si>
    <r>
      <t xml:space="preserve">Kompletna dobava in polaganje z lepljenjem na steno  stenskih keramičnih ploščic, I.kvalitete ; vključno s stičenjem, kitanjem vogalov z akrilnim kitom, vsemi pomožnimi deli in prenosi. 
Stenska keramika ob umivalnikih v širini cca 120 cm  je  položena do višine cca 215 cm oz. do višine vrat. 
Predvidena je keramika dim. 20/25 cm v kombinaciji dveh barvnih nians.   Vsi vogali in prosti robovi so zaključeni z tipskimi PVC zaključnimi letvami v barvi izbrane keramike; zajeti kompletno v ceni. 
Keramika in barve po izboru investitorja / uporabnika. 
</t>
    </r>
    <r>
      <rPr>
        <sz val="9"/>
        <rFont val="Bradley Hand ITC"/>
        <family val="4"/>
      </rPr>
      <t/>
    </r>
  </si>
  <si>
    <r>
      <t xml:space="preserve">Kompletna dobava in polaganje z lepljenjem na steno  stenskih keramičnih ploščic, I.kvalitete ; vključno s stičenjem, kitanjem vogalov z akrilnim kitom, vsemi pomožnimi deli in prenosi. 
Stenska keramika v sanitarijah je  položena do višine cca 215 cm oz. do višine vrat. 
Predvidena je keramika dim. 20/25 cm v kombinaciji dveh barvnih nians.   
Vsi vogali in prosti robovi so zaključeni z tipskimi PVC zaključnimi letvami v barvi izbrane keramike )ztajeti v ceni!). 
Stik med talno in stensko keramiko se izvede z tipskimi PVC za okrožnicami, ki morajo biti položene pod keramiko (zajeti v ceni!). 
Keramika in barve po izboru investitorja / uporabnika. 
</t>
    </r>
    <r>
      <rPr>
        <sz val="9"/>
        <rFont val="Bradley Hand ITC"/>
        <family val="4"/>
      </rPr>
      <t/>
    </r>
  </si>
  <si>
    <t xml:space="preserve">Kompletna zamenjava obstoječega PVC tlaka (na obstoječem hodniku II. nadstropja in pritličja) z nedrsno granitogres (min. R9) granitogres tlakom deb. 8 mm. Keramika je dim. cca 30/30.
Keramika  položena pod kotom 45˚ in v dveh barvnih tonih (temna in svetla kot na obstoječem vhodu). Nizko stenske obrobe v višini 8 – 10 cm se izvedejo z enako keramiko kot tlak. V obstoječih prostorih ni predvidenih novih opleskov, zato je pri delu potrebna skrajna previdnost. Na vseh prehodih in menjavah tlaka je potrebno vgraditi ustrezne tipske alu. profile – zaključni profil, pripira ali profil za izravnavo nastale višinske razlike.
Obračun v m2 tlorisne projekcije; v ceni zajeti tudi odvoz odstranjenega materiala k pooblaščenemu zbiralcu gradbenih odpadkov,  kompletno pripravo podlage-podloge za keramiko,  nizkostensko obrobo, zaključne oz. ločilne alu. oz. medeninaste profile  in podobno.
.
</t>
  </si>
  <si>
    <t xml:space="preserve">V ponudbi upoštevati cenovni razred keramike 12,5-15,00 €/m2  (nabavna cena brez DDV)!
Izbor keramike določi projektant oz. investitor na podlagi dostavljenih vzorcev (min. 5) z vpisom v gradbeni dnevnik.
</t>
  </si>
  <si>
    <t>OBNOVA STOPNIC</t>
  </si>
  <si>
    <t>Ponudnik mora vpisati tip in ceno nudene talne obloge;
Proizvajalec: .................................................
Tip izgootovljenega  parketa: ...........................
Cena izgot. parketa (brez DDV):      
                                           …..……..€/m2!</t>
  </si>
  <si>
    <r>
      <t xml:space="preserve">TROSLOJNI GOTOVI PARKET </t>
    </r>
    <r>
      <rPr>
        <sz val="10"/>
        <rFont val="Calibri"/>
        <family val="2"/>
        <charset val="238"/>
        <scheme val="minor"/>
      </rPr>
      <t>deb. 14 mm (hodnik)</t>
    </r>
  </si>
  <si>
    <t xml:space="preserve">Kompletna dobava in obloga "škatle" pri strešnih oknih po navodilih proizvajalca strešnih oken.
V ceni zajeti kovinsko konstrukcijo, izolacijo  paronepropustno folijo (parna zapora)  in montažo vodoodpornih plošč debeline 13 mm. 
V ceno je zajeti bandažiranje s Knauf fugirnim trakom iz steklenih vlaken, kvaliteta K2.
</t>
  </si>
  <si>
    <t>OBLOGA  DVOJNO STR. OKNO 78/140+78/140 cm</t>
  </si>
  <si>
    <t>OBLOGA  ENOJNO STR. OKNO 78/140 cm</t>
  </si>
  <si>
    <t xml:space="preserve">Kompletna dobava in obloga "špalet" pri steklenih strešnih pasovih;  po navodilih proizvajalca steklenih pasov.
V ceni zajeti kovinsko konstrukcijo, izolacijo,  paronepropustno folijo (parna zapora)  in montažo vodoodpornih plošč debeline 13 mm. 
V ceno je zajeti bandažiranje s Knauf fugirnim trakom iz steklenih vlaken, kvaliteta K2.
</t>
  </si>
  <si>
    <t>OBLOGA  ŠPALET (stekleni pasovi) 30-50 cm</t>
  </si>
  <si>
    <r>
      <t>PS  SUHOMONTAŽNA STENA-obloga 7,5cm</t>
    </r>
    <r>
      <rPr>
        <sz val="10"/>
        <rFont val="Calibri"/>
        <family val="2"/>
        <charset val="238"/>
        <scheme val="minor"/>
      </rPr>
      <t xml:space="preserve"> (obod)</t>
    </r>
  </si>
  <si>
    <r>
      <t>PS  SUHOMONTAŽNA STENA-obloga 7,5cm</t>
    </r>
    <r>
      <rPr>
        <sz val="10"/>
        <rFont val="Calibri"/>
        <family val="2"/>
        <charset val="238"/>
        <scheme val="minor"/>
      </rPr>
      <t>(sanitar.)</t>
    </r>
  </si>
  <si>
    <t>Vse stene so kitane, brušene in barvane z poldisperzijsko barvo v dveh barvnih niansah po izboru investitorja / uporabnika. Spodnji pas v višini cca 150 cm je dodatno zaščiten z pralnim premazom.</t>
  </si>
  <si>
    <t xml:space="preserve">Čiščenje obstoječih zidov, potrebno krpanje v podaljšani apneno cementni malti in novi fini omet zidov apneni malti; vključno s predhodnim obrizgom. Komplet z vsemi pomožnimi deli in prenosi, ter premičnimi odri. </t>
  </si>
  <si>
    <t xml:space="preserve">OMET OBST. ZIDOV S PREDHODNO IZRAVNAVO </t>
  </si>
  <si>
    <t>Oplesk  stenskih  površin s pralno barvo  v tonu po izboru arhitekta; kompletno po predpisih, z vsemi pomožnimi deli in prenosi.</t>
  </si>
  <si>
    <t>PRALNI OPLESK H = 1,50 m</t>
  </si>
  <si>
    <t>Podi-tlaki</t>
  </si>
  <si>
    <t>Stekleni pasovi</t>
  </si>
  <si>
    <t>Požarna vrata</t>
  </si>
  <si>
    <t>Notranja vrata</t>
  </si>
  <si>
    <t>13</t>
  </si>
  <si>
    <t>Požarna oprema</t>
  </si>
  <si>
    <t>14</t>
  </si>
  <si>
    <t>Kompletna odstranitev obstoječih lesenih trapeznih vešal in nadomestitev le teh z jeklenimi okvirji HEA 240 , podprtimi preko obstoječih nosilnih sten (sami jekleni okvirji so zajeti v ključavničarskih delih!) ; vključno s potrebnim podpiranjem (odranjem) in z odvozom na odlagališče na dvorišču.</t>
  </si>
  <si>
    <t xml:space="preserve">Kompletna izdelava, dobava in montaža steklenih pasov vgrajenih v nivoju strehe (po zahtevi s strani ZVNKD Celje!); vključno z vsemi potrebnimi kleparskimi deli.
</t>
  </si>
  <si>
    <r>
      <t xml:space="preserve"> OKENSKE POLICE </t>
    </r>
    <r>
      <rPr>
        <sz val="10"/>
        <rFont val="Calibri"/>
        <family val="2"/>
        <charset val="238"/>
        <scheme val="minor"/>
      </rPr>
      <t xml:space="preserve"> raz. šir. cca 25 cm </t>
    </r>
  </si>
  <si>
    <t>Kompletna zamenjava obstoječih  pločevinastih polic na severni fasadi z novimi iz alu. pločevine (RAL po izboru projektanta); vključno s potrebno izravnavo podlage, z vsem pritrdilnim in tesnilnim materialom, pomožnimi deli in prenosi do mesta vgraditve.
V ceni zajeti tudi pazljivo odstranitev obstoječih polic ter odvoz k pooblaščenemu zbiralcu gradbenih odpadkov.</t>
  </si>
  <si>
    <t xml:space="preserve">Kompletna izdelava dobava in montaža : kasetirana notranja enokrilna vrata s tipskim kovinskim podbojem (npr. Knauf). Podboj prašno barvan v niansi obstoječih podbojev. Vratno krilo je kasetirano po vzorcu obstoječih vrat, leseno, finalno obdelano v enakem barvnem tonu kot obstoječa vrata.  Krilo opremljeno z ojačanim okovjem (tri mat kromirani tečaji), inox kljuko  z dvodelno rozeto cilindrično ključavnico in gumi odbijačem.
Vrata v kabinet z zvočno izolativnostjo min. Rw 27 dB s tesnilno letvijo, ki se mehansko sproži ob zapiranju vrat.
V dogovoru z investitorjem je potrebno izdelati zaklepanje z uporabo sistemskega ključa !. </t>
  </si>
  <si>
    <t>Kompletna izdelava dobava in montaža : kasetirana notranja enokrilna vrata  z tipskim kovinskim podbojem (npr. Knauf). Podboj prašno barvan v niansi obstoječih podbojev. Vratno krilo je kasetirano po vzorcu obstoječih vrat, leseno, finalno obdelano v enakem barvnem tonu kot obstoječa vrata.  Krilo opremljeno z ojačanim okovjem (tri mat kromirani tečaji), inox kljuko  z dvodelno rozeto cilindrično ključavnico in gumi odbijačem.
Vrata v učilnico z zvočno izolativnostjo min. Rw 27 dB z tesnilno letvijo, ki se mehansko sproži ob zapiranju vrat.
V dogovoru z investitorjem je potrebno izdelati zaklepanje z uporabo sistemskega ključa !</t>
  </si>
  <si>
    <r>
      <rPr>
        <b/>
        <sz val="10"/>
        <rFont val="Calibri"/>
        <family val="2"/>
        <charset val="238"/>
        <scheme val="minor"/>
      </rPr>
      <t>V2</t>
    </r>
    <r>
      <rPr>
        <sz val="10"/>
        <rFont val="Calibri"/>
        <family val="2"/>
        <charset val="238"/>
        <scheme val="minor"/>
      </rPr>
      <t xml:space="preserve">   -dim.š/h (cm) : 110/215 cm</t>
    </r>
  </si>
  <si>
    <r>
      <rPr>
        <b/>
        <sz val="10"/>
        <rFont val="Calibri"/>
        <family val="2"/>
        <charset val="238"/>
        <scheme val="minor"/>
      </rPr>
      <t>V3</t>
    </r>
    <r>
      <rPr>
        <sz val="10"/>
        <rFont val="Calibri"/>
        <family val="2"/>
        <charset val="238"/>
        <scheme val="minor"/>
      </rPr>
      <t xml:space="preserve">   -dim.š/h (cm) : 90/215 cm </t>
    </r>
  </si>
  <si>
    <t xml:space="preserve">Kompletna izdelava dobava in montaža : kasetirana notranja enokrilna vrata  z tipskim kovinskim podbojem (npr. Knauf). Podboj prašno barvan v niansi obstoječih podbojev. Vratno krilo je kasetirano po vzorcu obstoječih vrat, leseno, finalno obdelano v enakem barvnem tonu kot obstoječa vrata.  Krilo opremljeno z ojačanim okovjem (tri mat kromirani tečaji), inox kljuko  z dvodelno rozeto cilindrično ključavnico in gumi odbijačem.
Vrata v sanitarije, spodaj spodrezana zaradi prezračevanja in z samozapiralom.  Na zunanji strani ključavnica z možnostjo intervencijskega vhoda v primeru zaprtja z notranje strani.V dogovoru z investitorjem je potrebno izdelati zaklepanje z uporabo sistemskega ključa ! Samozapiralo z možnostjo nastavitve hitrosti in sile potrebne za  odpiranja </t>
  </si>
  <si>
    <t xml:space="preserve">Kompletna izdelava dobava in montaža : kasetirana notranja enokrilna vrata  s tipskim kovinskim podbojem (npr. Knauf). 
Podboj prašno barvan v niansi obstoječih podbojev. Vratno krilo je kasetirano po vzorcu obstoječih vrat, leseno, finalno obdelano v enakem barvnem tonu kot obstoječa vrata.  
Krilo opremljeno z ojačanim okovjem (tri mat kromirani tečaji), inox kljuko  z dvodelno rozeto cilindrično ključavnico in gumi odbijačem.
Vrata za dostop na podstrešje so :
- dodatno toplotno izolirana  u=1.6 W/m2k
- zvočno izolirana min. 27 dB
- nizek prag s tesnilom
V dogovoru z investitorjem je potrebno izdelati zaklepanje z uporabo sistemskega ključa </t>
  </si>
  <si>
    <r>
      <rPr>
        <b/>
        <sz val="10"/>
        <rFont val="Calibri"/>
        <family val="2"/>
        <charset val="238"/>
        <scheme val="minor"/>
      </rPr>
      <t>V4</t>
    </r>
    <r>
      <rPr>
        <sz val="10"/>
        <rFont val="Calibri"/>
        <family val="2"/>
        <charset val="238"/>
        <scheme val="minor"/>
      </rPr>
      <t xml:space="preserve">   -dim.š/h (cm) : 90/215 cm </t>
    </r>
  </si>
  <si>
    <t>Kompletna izdelava dobava in montaža : 
požarna, kasetirana, notranja, enokrilna vrata  s kovinskim podbojem. 
Podboj prašno barvan v niansi obstoječih podbojev. 
Vratno krilo je kasetirano po vzorcu obstoječih vrat, leseno, finalno obdelano v enakem barvnem tonu kot obstoječa vrata. Zgornji del krila zastekljen, spodaj polnilo.  Krilo opremljeno z ojačanim okovjem (tri mat kromirani tečaji), inox antipanik kljuko - EN 179  z dvodelno rozeto, cilindrično ključavnico, gumi odbijačem in samozapiralo z možnostjo nastavitve hitrosti in sile potrebne za  odpiranja vrat.
V dogovoru z investitorjem je potrebno izdelati zaklepanje z uporabo sistemskega ključa !
Vrata požarne odpornosti EI 30 C z ustreznimi certifikati in atesti. okvirja in kril v RAL po izboru investitorja.
Vrata morajo biti atestirana za EI2 30-C.</t>
  </si>
  <si>
    <r>
      <rPr>
        <b/>
        <sz val="10"/>
        <rFont val="Calibri"/>
        <family val="2"/>
        <charset val="238"/>
        <scheme val="minor"/>
      </rPr>
      <t>VP2</t>
    </r>
    <r>
      <rPr>
        <sz val="10"/>
        <rFont val="Calibri"/>
        <family val="2"/>
        <charset val="238"/>
        <scheme val="minor"/>
      </rPr>
      <t xml:space="preserve"> - dim.š/h (cm) : 100/215 cm </t>
    </r>
  </si>
  <si>
    <r>
      <rPr>
        <b/>
        <sz val="10"/>
        <rFont val="Calibri"/>
        <family val="2"/>
        <charset val="238"/>
        <scheme val="minor"/>
      </rPr>
      <t>VP3</t>
    </r>
    <r>
      <rPr>
        <sz val="10"/>
        <rFont val="Calibri"/>
        <family val="2"/>
        <charset val="238"/>
        <scheme val="minor"/>
      </rPr>
      <t xml:space="preserve"> - dim.š/h (cm) : 100/215 cm </t>
    </r>
  </si>
  <si>
    <r>
      <rPr>
        <b/>
        <sz val="10"/>
        <rFont val="Calibri"/>
        <family val="2"/>
        <charset val="238"/>
        <scheme val="minor"/>
      </rPr>
      <t>VP4</t>
    </r>
    <r>
      <rPr>
        <sz val="10"/>
        <rFont val="Calibri"/>
        <family val="2"/>
        <charset val="238"/>
        <scheme val="minor"/>
      </rPr>
      <t xml:space="preserve"> - dim.š/h (cm) : 100/215 cm </t>
    </r>
  </si>
  <si>
    <r>
      <rPr>
        <b/>
        <sz val="10"/>
        <rFont val="Calibri"/>
        <family val="2"/>
        <charset val="238"/>
        <scheme val="minor"/>
      </rPr>
      <t>M1</t>
    </r>
    <r>
      <rPr>
        <sz val="10"/>
        <rFont val="Calibri"/>
        <family val="2"/>
        <charset val="238"/>
        <scheme val="minor"/>
      </rPr>
      <t xml:space="preserve"> - dim.š/h (cm) : 120/210 cm </t>
    </r>
  </si>
  <si>
    <r>
      <rPr>
        <b/>
        <sz val="10"/>
        <rFont val="Calibri"/>
        <family val="2"/>
        <charset val="238"/>
        <scheme val="minor"/>
      </rPr>
      <t>M3</t>
    </r>
    <r>
      <rPr>
        <sz val="10"/>
        <rFont val="Calibri"/>
        <family val="2"/>
        <charset val="238"/>
        <scheme val="minor"/>
      </rPr>
      <t xml:space="preserve"> - dim.š/h (cm) : 90/210 cm </t>
    </r>
  </si>
  <si>
    <r>
      <rPr>
        <b/>
        <sz val="10"/>
        <rFont val="Calibri"/>
        <family val="2"/>
        <charset val="238"/>
        <scheme val="minor"/>
      </rPr>
      <t>M2</t>
    </r>
    <r>
      <rPr>
        <sz val="10"/>
        <rFont val="Calibri"/>
        <family val="2"/>
        <charset val="238"/>
        <scheme val="minor"/>
      </rPr>
      <t xml:space="preserve"> - dim.š/h (cm) : 192/210 cm </t>
    </r>
  </si>
  <si>
    <t>CELJE, FEBRUAR 2016</t>
  </si>
  <si>
    <r>
      <rPr>
        <b/>
        <sz val="10"/>
        <rFont val="Calibri"/>
        <family val="2"/>
        <charset val="238"/>
        <scheme val="minor"/>
      </rPr>
      <t xml:space="preserve">OPAŽ z OSB PLOŠČAMI </t>
    </r>
    <r>
      <rPr>
        <sz val="10"/>
        <rFont val="Calibri"/>
        <family val="2"/>
        <charset val="238"/>
        <scheme val="minor"/>
      </rPr>
      <t>deb. 16 mm</t>
    </r>
  </si>
  <si>
    <t>PROTIVETERNA ZAPORA</t>
  </si>
  <si>
    <t xml:space="preserve">Polaganje protiveterne zapore v območju ravnega sekundarnega stropa ; vključno s potrebno zatesnitvijo (lepljeni stiki). 
</t>
  </si>
  <si>
    <t xml:space="preserve">Polaganje spodnje napenjalne folije (paropropustna); vključno s potrebno zatesnitvijo (lepljeni stiki). 
</t>
  </si>
  <si>
    <t>Pokrivanje slemen in grebenov s prvovrstnimi opečnimi elementi (SLEMENJAKI) s pritrdili-spojkami za izbrano kritino; vključno s predhodno montažo tipiziranih držal in slemenske/grebenske letve.
SLEMENJAKI ZA OPEČNI ZAREZNIK.
Naklon strehe cca 33,5°.
Opomba: pri grebenih upoštevati tudi eventuelno rezanje opeke!</t>
  </si>
  <si>
    <t xml:space="preserve">Ojačitve in nadomestitev delov obstoječega ostrešja z novimi elementi. 
Vsi leseni deli so impregnirani (biološka zaščita in zaščita pred insekti); kar je potrebno zajeti v ceni.  
Izdelava po projektu in po navodilih projektanta gradbenih konstrukcij!
Obračun  v m3 za kompletno vsa dela.
</t>
  </si>
  <si>
    <t>DODATNE LEGE 18/20 cm</t>
  </si>
  <si>
    <t xml:space="preserve">Ojačitve in razni menjalniki pri svetlobnih trakovih in strešnik oknih. 
Vsi leseni deli so impregnirani (biološka zaščita in zaščita pred insekti); kar je potrebno zajeti v ceni.  
Izdelava po projektu in po navodilih projektanta gradbenih konstrukcij!
Obračun  v m3 za kompletno vsa dela.
</t>
  </si>
  <si>
    <t>MENJALNIKI  14/16 cm</t>
  </si>
  <si>
    <t>MENJALNIKI  12/16 cm</t>
  </si>
  <si>
    <t>MENJALNIKI  5/16 cm</t>
  </si>
  <si>
    <t>OJAČITVE  12/16 cm</t>
  </si>
  <si>
    <t xml:space="preserve">PRESTAVITEV ŠPIROVCEV </t>
  </si>
  <si>
    <t xml:space="preserve">Prestavitev obstoječih špirovcev na novo lokacijo na strehi;  razvidno iz načrta. 
Izdelava po projektu in po navodilih projektanta gradbenih konstrukcij!
Obračun za kpl 
</t>
  </si>
  <si>
    <t>OKENSKA POLICA L - 1300 mm; R.Š. cca 35-40 cm</t>
  </si>
  <si>
    <t>IZOLIRANA LOPUTA 600x600 mm</t>
  </si>
  <si>
    <t xml:space="preserve">Kompletna dobava in montaža:
Izolirna servisna loputa kot napr. Knauf ali enakovredno. </t>
  </si>
  <si>
    <t>Kompletna nadomestitev obstoječih trapeznih vešal z dobavo/izdelavo in montažo jeklenih okvirjev pretežno iz HEA 200, podprtimi preko obstoječih nosilnih sten (nadomestitev obstoječih trapeznih vešal). 
Izvedba po načrtu in navodilih projektanta gradbenih konstrukcij!
Načrt za izvedbo okvirja izdela izvajalec sam, pred izdelavo pa ga mora potrditi še odgovorni projektant gradbenih konstrukcij!
V ceni zajeti tudi odstranitev lesenih delov povezja ter potrebno podpiranje! 
Obračun v kg; vključno z vsem pritrdilnim materialom, s potrebnim antikorozijskim premazom.
V ceno je zajeti vsa potrebna pomožna dela in transporte do mesta vgraditve.</t>
  </si>
  <si>
    <t>Kompletna dobava in montaža nosilcev za talno konstrukcijo na podstrešju.
Nosilci nalegajo na predhodno izdelano ležišče.
Zaradi prerazporeditve obtežbe na ležiščih je potrebno na vsak nosilec namestiti siderne pločevine velikosti 500x250x15 mm.  
Izvedba po navodilu projektanta gradbenih konstrukcij!
Obračun v kg; vključno z vsem pritrdilnim materialom,s potrebnim antikorozijskim premazom ter z navarjenimi trni za naleganje hibond pločevine.
V ceno je zajeti vsa potrebna pomožna dela in transporte do mesta vgraditve.</t>
  </si>
  <si>
    <t>NOSILEC HEA 140  (2 kos)</t>
  </si>
  <si>
    <t>NOSILEC HEA 240 (3 kos)</t>
  </si>
  <si>
    <t>NOSILEC HEA 160 (3 kos)</t>
  </si>
  <si>
    <t xml:space="preserve">Odstranitev (razkrivanje) obstoječe strehe krite z opečnim zareznikom. 
</t>
  </si>
  <si>
    <t>Opomba: V postavkah kjer je predvodena odstranitev obstoječih elementov,  je potrebno zajeti tudi odvoz odstranjenega gradbenega materiala k pooblaščenemu zbiralcu gradbenih odpadkov in plačilo vseh pripadajočih stroškov in taks!  
Izvajalec del mora predložiti investitorju prevzemne liste od zbiralca!</t>
  </si>
  <si>
    <t>V postavkah kjer je predvidena odstranitev obstoječih elementov,  je potrebno zajeti tudi odvoz odstranjenega gradbenega materiala k pooblaščenemu zbiralcu gradbenih odpadkov in plačilo vseh pripadajočih stroškov in taks!  
Izvajalec del mora predložiti investitorju prevzemne liste od zbiralca!</t>
  </si>
  <si>
    <t>OPOMBA: Vsi kleparski izdelki  (žlebovi, odtoki, točkovni snegobrani, in obrobe) so izdelani iz ALU plastificirane  pločevine deb. min. 0,6 mm!
Barva RAL po izboru  po navodilu ZVKDS!</t>
  </si>
  <si>
    <t xml:space="preserve">Kompletna  razbremenitev obstoječega lesenega stropa v smislu odstranitve tlaka iz obstoječe opeke deb. 5 cm položenega na nasutje. Odstrani se tudi nasutje v debelini cca 8 cm, vključno z prvim slojem nosilnih desk. Deske drugega nosilnega sloja se stisnejo ena do druge, manjkajoče se nadomestijo z odvzetimi v prvem sloju. 
Obračun v m2 tlorisne projekcije. </t>
  </si>
  <si>
    <t>Kompletna odstranitev dela obstoječih špirovcev, ki je potrebna zaradi izvedbe predvidenih steklenih pasov. Steklene površine se montirajo v pripravljen okvir, ki je hkrati tudi podporna konstrukcija odrezanih špirovcev. Okvir je lesene ali kovinske izvedbe in je odvisen od velikosti odprtine (prikazano v načrtu).</t>
  </si>
  <si>
    <t>Podpiranje obstoječih tramovnih stropov proti podstrešju s katerim se preprečijo eventualne poškodbe, ki bi lahko nastale zaradi tresljajev ali večjih obremenitev med izvajanjem del. 
Podpiranje se izvede v obstoječih prostorih I. nadstropja (hodnik in učilnice) v katerih ni predvidenih nobenih obnovitvenih del.
Vse prostore je potrebno predhodno ustrezno zaščititi. Na območju podpor je na tla (parket) potrebno predhodno položiti zaščitni filc ter opažne plošče (enako proti stropu) in na to vstaviti podpore.
Obračun v m2 tlorisne projekcije prostorov za vsa dela razvidna iz opisa postavke!!</t>
  </si>
  <si>
    <t>Kompletno čiščenje podstrešja.
Obračun za kpl.</t>
  </si>
  <si>
    <t xml:space="preserve">ČIŠČENJE PODSTREŠJA </t>
  </si>
  <si>
    <t xml:space="preserve">Obstoječe leseno ostrešje je potrebno pregledati in zamenjati eventualno poškodovane dele ter zaščititi s premazom, ki mora les ščititi tudi proti insektom.
Vsi leseni deli so impregnirani (biološka zaščita in zaščita pred insekti); kar je potrebno zajeti v ceni.  
Izdelava po projektu in po navodilih projektanta gradbenih konstrukcij!
Obračun za kpl pregled in čiščenje strehe, v m3 za kompletno zamenjavo dotrajalih elementov in v  m2 tlorisne projekcije strehe za zaščito bstoječih lesenih elementov pred insekti in ostalimi škodljivci!
</t>
  </si>
  <si>
    <t xml:space="preserve">Opomba: pri oblikovanju cene za posamezna dela morajo biti vključeni vsi potrebni transporti in material za izvedbo opisanih elementov konstrukcije, vsa pomožna dela, potrebni odri (razen fasadnih odrov, kateri so zajeti v tesarskih delih) ter horizontalni in vertikalni prenosi!
</t>
  </si>
  <si>
    <t xml:space="preserve">Opomba: pri oblikovanju cene za posamezna dela morajo biti vključeni vsi potrebni transporti in material za izvedbo opisanih elementov konstrukcije, vsa pomožna dela, potrebni odri (razen fasadnih odrov, kateri so zajeti v ločeni postavki) ter horizontalni in vertikalni prenosi!
</t>
  </si>
  <si>
    <t xml:space="preserve">Priprava in zavarovanje gradbišča, postavitev premične pisarne in sanitarij, prometne signalizacije, ipd.; kompletno z vsemi pomožnimi deli.
</t>
  </si>
  <si>
    <t>PREDDELA</t>
  </si>
  <si>
    <t>PRIPRAVA GRADBIŠČA S SPREMLAJOČIMI DELI</t>
  </si>
  <si>
    <t>Varnostni načrt.</t>
  </si>
  <si>
    <t>Koordinacija Varstvo pri delu.</t>
  </si>
  <si>
    <t>KOORDINACIJA VARSTVO PRI DELU</t>
  </si>
  <si>
    <t>VARNOSTNI NAČRT</t>
  </si>
  <si>
    <t>SKUPAJ PREDDELA</t>
  </si>
  <si>
    <t>Preddela</t>
  </si>
  <si>
    <t>PODKONSTRUKCIJA ZA SEK. STROP  10/14 cm</t>
  </si>
  <si>
    <r>
      <rPr>
        <b/>
        <sz val="10"/>
        <rFont val="Calibri"/>
        <family val="2"/>
        <charset val="238"/>
        <scheme val="minor"/>
      </rPr>
      <t xml:space="preserve">OPAŽ Z OPAŽNIMI PLOŠČAMI </t>
    </r>
    <r>
      <rPr>
        <sz val="10"/>
        <rFont val="Calibri"/>
        <family val="2"/>
        <charset val="238"/>
        <scheme val="minor"/>
      </rPr>
      <t>deb. 27 mm</t>
    </r>
  </si>
  <si>
    <t>Dobava in montaža s fiksiranjem opažnih plošč preko lesene podkonstrukcije za servisni dostop na podstrešni del. 
Kompletno z vsem pritrdilnim materialom in z vsemi pomožnimi deli in prenosi.</t>
  </si>
  <si>
    <t>Dobava-polaganje toplotne izolacije iz steklene volne; kot napr. KNAUF INSULATION Unifit 032,  deb. 80 mm.
•toplotna prevodnost po SIST EN 13162 λD = 0,039 W/Mk
•razred požarnih lastnosti A1 po SIST EN 13501-1</t>
  </si>
  <si>
    <t xml:space="preserve">TOPLOTNA IZOLACIJA (UNIFIT) deb 80 mm  </t>
  </si>
  <si>
    <t xml:space="preserve">Kompletna izdelava ležišča (dolbenje in betonska izravnava z mikroarmiranim betonom) v obstoječih opečnih zidovih za naleganje kovinskih nosilcev s privarjeno naležno pločevino velikosti cca 500x250 mm ter zaključno obbetoniranje po vgradnji nosilcev. 
Tlorina velikost posameznega ležišča min. 50 x 25 cm.
Višinsko koto naleganja nosilca prilagoditi višini nosilca.
Izvedba po napotkih odgovornega projektanta gradbenih konstrukcij!
Obračun v kompletu s potrebnim materialom in z vsemi pomožnimi deli in prenosi do mesta vgraditve.
</t>
  </si>
  <si>
    <t>"RF" pokrivne rešetke350/350 mm</t>
  </si>
  <si>
    <t>VIJAKI ZA STREŠNO KONSTRUKCIJO</t>
  </si>
  <si>
    <t xml:space="preserve">Kompletna dobava in  montaža kovinskih vijakov za spajanje in ojačitev lesenih delov strešne konstrukcije.
Izvedba po napotkih projektanta gradbenih konstrukcij!
</t>
  </si>
  <si>
    <t>Kompletna obnova obstoječih kamnitih  stopnic iz nadstropja do podstrešja (sanacija poškodb in ponovna finalna obdelava z brušenjem in štokanjem).
Po končani obnovi se na nastopnih ploskvah izvedejo dodatno proti drsni trakovi, po enakem sistemu kot že na obstoječih stopnicah (korund).
Obračun v m1 kompletne obnove stopnic.</t>
  </si>
  <si>
    <t xml:space="preserve">Serija za stavbno pohištvo z izboljšano toplotno odpornostjo. Sistem je popolnoma enak kot standardni sistem SL50, razlika je le v posebnih termičnih vložkih, vstavljenih pod steklitveno letvico. </t>
  </si>
  <si>
    <t xml:space="preserve">Sistem kot napr.: Knauf W115 ali ustrezen sistem drugega proizvajalca). </t>
  </si>
  <si>
    <t xml:space="preserve">Kompletna dobava in obloga ravnega dela ostrešja z montažo enonivojske kovinske konstrukcije, s polaganjem izolacije tipa kot napr. URSA SF 32 v debelini 300 mm (150+150), s polaganjem paronepropustne folije (parna zapora)  kot napr. SECO PRO 100 in montažo mavčnih plošč debeline 12,5+12,5  mm. 
V ceno je zajeti bandažiranje s Knauf fugirnim trakom iz steklenih vlaken, kvalitetza K2.
</t>
  </si>
  <si>
    <t xml:space="preserve">Kompletna dobava in obloga poševnega dela ostrešja z montažo enonivojske kovinske konstrukcije, s polaganjem izolacije tipa kot napr. URSA SF 32 v debelini 250 mm (150+100) , s polaganjem paronepropustne folije (parna zapora) kot napr. SECO PRO 100 in montažo mavčnih plošč debeline 12,5+12,5  mm.
V ceno je zajeti bandažiranje s Knauf fugirnim trakom iz steklenih vlaken, kvaliteta K2.
</t>
  </si>
  <si>
    <t xml:space="preserve">Sistem kot napr.: Knauf tip W 115 W ali ustrezen sistem drugega proizvajalca). </t>
  </si>
  <si>
    <t xml:space="preserve">PS 12/150 SUHOMONTAŽNA STENA 16,5 CM </t>
  </si>
  <si>
    <t xml:space="preserve">Kompletna izdelava in montaža:
Predelna stena d = 165 mm, dvojna kovinska podkonstrukcija d = 50+50 mm, obojestranska dvoslojna obloga z mavčnimi ploščami d = 12,5 mm + peta plošča na sredini stene, samonosna izolacija d = 50 + 50 mm, zvočna izolativnost  Rw = 52 dB, bandažirano v kvaliteti K2, višina stene do 3,20 m
</t>
  </si>
  <si>
    <r>
      <t>PS  SUHOMONTAŽNA STENA 25,5 CM</t>
    </r>
    <r>
      <rPr>
        <sz val="10"/>
        <rFont val="Calibri"/>
        <family val="2"/>
        <charset val="238"/>
        <scheme val="minor"/>
      </rPr>
      <t xml:space="preserve"> (sanitar.)</t>
    </r>
  </si>
  <si>
    <r>
      <t>PS  SUHOMONTAŽNA STENA 10,0 CM</t>
    </r>
    <r>
      <rPr>
        <sz val="10"/>
        <rFont val="Calibri"/>
        <family val="2"/>
        <charset val="238"/>
        <scheme val="minor"/>
      </rPr>
      <t xml:space="preserve"> (sanitar.)</t>
    </r>
  </si>
  <si>
    <t xml:space="preserve">Kompletna izdelava in montaža:
Predelna stena d = 255 mm, dvojna kovinska podkonstrukcija d = 100+100 mm, obojestranska dvoslojna obloga z vodoodpornimi mavčnimi ploščami d = 12,5 mm + peta plošča na sredini stene, samonosna izolacija d = 100 + 100 mm, bandažirano v kvaliteti K2, višina stene do 3,20 m
</t>
  </si>
  <si>
    <t xml:space="preserve">Sistem kot napr.: Knauf W112 ali ustrezen sistem drugega proizvajalca). </t>
  </si>
  <si>
    <t xml:space="preserve">Kompletna izdelava in montaža:
Predelna stena d = 100 mm, enojna kovinska podkonstrukcija d = 50 mm, obojestranska dvoslojna obloga z vodoodpornimi mavčnimi ploščami d = 12,5 mm, samonosna izolacija d = 50 mm, bandažirano v kvaliteti K2, višina stene do 3,20 m
</t>
  </si>
  <si>
    <t xml:space="preserve">Kompletna izdelava in montaža:
Predelna stena d = 75 mm, enojna kovinska podkonstrukcija d = 50 mm, enostranska dvoslojna obloga z vodoodpornimi mavčnimi ploščami d = 12,5 mm, samonosna izolacija d = 50 mm, bandažirano v kvaliteti K2, višina stene do 3,20 m
</t>
  </si>
  <si>
    <t xml:space="preserve">Kompletna izdelava in montaža:
Predelna stena d = 75 mm, enojna kovinska podkonstrukcija d = 50 mm, enostranska dvoslojna obloga z mavčnimi ploščami d = 12,5 mm, samonosna izolacija d = 50 mm, bandažirano v kvaliteti K2, višina stene do 3,20 m
</t>
  </si>
  <si>
    <t>Dobava in montaža izolacije iz kamene ali steklene volne (vstavljanje v niše oz. v zožanje sten, pri oblogah obodnih sten)</t>
  </si>
  <si>
    <t>A.B. IZRAVNAVA OBSTOJEČEGA ZIDU</t>
  </si>
  <si>
    <t>(pred zidanjem s porobetonom)</t>
  </si>
  <si>
    <t>OPAŽ AB  VEZI  VIŠ. DO 15 cm</t>
  </si>
  <si>
    <t>A.B. PREKLADA</t>
  </si>
  <si>
    <t>MIKRO ARM. ESTRIH POLITERM  10-12 cm (WC)</t>
  </si>
  <si>
    <r>
      <t>DOLBENJE ZIDOV 15/15 cm</t>
    </r>
    <r>
      <rPr>
        <sz val="10"/>
        <rFont val="Calibri"/>
        <family val="2"/>
        <charset val="238"/>
        <scheme val="minor"/>
      </rPr>
      <t xml:space="preserve"> (kanalizacija)</t>
    </r>
  </si>
  <si>
    <t xml:space="preserve">Kompletna izdelava kanala v obstoječemu fasadnemu zidu ter kasnejši zamet po vgradnji kanalizacijske cevi DN 110.
Obračun v m'; vključno z odvozom ruševin k pooblaščenemu zbiralcu gradbenih odpadkov!
</t>
  </si>
  <si>
    <t>PRIKLJUČEK KANALIZACIJE DN 110</t>
  </si>
  <si>
    <t>Montaža in demontaža lovilnih/zaščitnih odrov (streha); vključno s potrebno  tehnično dokumentacijo in statičnim izračunom.
Obračun v m'.</t>
  </si>
  <si>
    <t>LOVILNI/ZAŠČITNI ODRI</t>
  </si>
  <si>
    <t>predvideno: severna fasada</t>
  </si>
  <si>
    <t>predvideno: V, Z in J fasada</t>
  </si>
  <si>
    <t>EKS OBROBE MK08 . DVOJNA</t>
  </si>
  <si>
    <t>Kompletna dobava in montaža dvojnega strešnega okna: 
kot napr.: VELUX GGL 3060 Silent Star MK08 +VELUX GGL 3060 Silent Star MK08 ali enakovredno (Vpeto v sredini, odpiranje zgoraj.
·Zasteklitev: Kaljeno zunanje steklo, lepljeno notranje, refleksno.
TOP finish lakirano.
·Opremljeno s prezračevalno loputo.
Obračun za komplet (za obe okni)!</t>
  </si>
  <si>
    <t>Vsi ključavničarski izdelki morajo biti osnovno zaščiteni ter finalno opleskani (sistemski premaz po recepturi proizvajalca izbrane barve), v tonu po izboru arhitekta oz. investitorja!
V ceno je zajeti vsa potrebna pomožna dela in transporte do mesta vgraditve.</t>
  </si>
  <si>
    <t xml:space="preserve">Opomba:
Za vsa notranja vrata so izdelane ločene sheme, ki so sestavni del projekta. 
</t>
  </si>
  <si>
    <r>
      <t xml:space="preserve">PREKLADA NP 20/150 +NP 20/150 </t>
    </r>
    <r>
      <rPr>
        <sz val="10"/>
        <rFont val="Calibri"/>
        <family val="2"/>
        <charset val="238"/>
        <scheme val="minor"/>
      </rPr>
      <t>(podstr.)</t>
    </r>
  </si>
  <si>
    <r>
      <rPr>
        <b/>
        <sz val="10"/>
        <rFont val="Calibri"/>
        <family val="2"/>
        <charset val="238"/>
        <scheme val="minor"/>
      </rPr>
      <t>NOSILNI ZID</t>
    </r>
    <r>
      <rPr>
        <sz val="10"/>
        <rFont val="Calibri"/>
        <family val="2"/>
        <charset val="238"/>
        <scheme val="minor"/>
      </rPr>
      <t xml:space="preserve">  (YTONG *ZB) </t>
    </r>
  </si>
  <si>
    <r>
      <t xml:space="preserve">JEKLENI OKVIR  </t>
    </r>
    <r>
      <rPr>
        <sz val="10"/>
        <rFont val="Calibri"/>
        <family val="2"/>
        <charset val="238"/>
        <scheme val="minor"/>
      </rPr>
      <t>os B, C  med osema 0-1
(ocena kg  620/kos)</t>
    </r>
  </si>
  <si>
    <r>
      <t xml:space="preserve">JEKLENI OKVIR </t>
    </r>
    <r>
      <rPr>
        <sz val="10"/>
        <rFont val="Calibri"/>
        <family val="2"/>
        <charset val="238"/>
        <scheme val="minor"/>
      </rPr>
      <t>os B in C  med osema 4-5
(ocena kg  600/kos)</t>
    </r>
  </si>
  <si>
    <r>
      <t xml:space="preserve">JEKLENI OKVIR </t>
    </r>
    <r>
      <rPr>
        <sz val="10"/>
        <rFont val="Calibri"/>
        <family val="2"/>
        <charset val="238"/>
        <scheme val="minor"/>
      </rPr>
      <t>os 2 in 3  med osema A-C
(ocena kg  595/kos)</t>
    </r>
  </si>
  <si>
    <r>
      <rPr>
        <b/>
        <sz val="10"/>
        <rFont val="Calibri"/>
        <family val="2"/>
        <charset val="238"/>
        <scheme val="minor"/>
      </rPr>
      <t>OBLOGA STEN</t>
    </r>
    <r>
      <rPr>
        <sz val="10"/>
        <rFont val="Calibri"/>
        <family val="2"/>
        <charset val="238"/>
        <scheme val="minor"/>
      </rPr>
      <t xml:space="preserve"> - SANITARIJE ; do višine 215 cm</t>
    </r>
  </si>
  <si>
    <r>
      <rPr>
        <b/>
        <sz val="10"/>
        <rFont val="Calibri"/>
        <family val="2"/>
        <charset val="238"/>
        <scheme val="minor"/>
      </rPr>
      <t>OBLOGA STEN</t>
    </r>
    <r>
      <rPr>
        <sz val="10"/>
        <rFont val="Calibri"/>
        <family val="2"/>
        <charset val="238"/>
        <scheme val="minor"/>
      </rPr>
      <t xml:space="preserve"> - OB UMIVALNIKIH ; do 215</t>
    </r>
  </si>
  <si>
    <r>
      <t>Fasadni sistem</t>
    </r>
    <r>
      <rPr>
        <sz val="10"/>
        <rFont val="Calibri"/>
        <family val="2"/>
        <charset val="238"/>
        <scheme val="minor"/>
      </rPr>
      <t xml:space="preserve"> kot na primer ALU-K SL50-ITR  ali enanovredno :</t>
    </r>
  </si>
  <si>
    <r>
      <t xml:space="preserve">Lamelni sistem zaščite pred soncem sistem </t>
    </r>
    <r>
      <rPr>
        <sz val="10"/>
        <rFont val="Calibri"/>
        <family val="2"/>
        <charset val="238"/>
        <scheme val="minor"/>
      </rPr>
      <t>kot naprimer ALU-K , Tipa - FRS ali enakovredno</t>
    </r>
  </si>
  <si>
    <t xml:space="preserve">Kompletna izdelava dobava in montaža : 
požarna, kasetirana, notranja, enokrilna vrata  s kovinskim podbojem. 
Podboj prašno barvan v niansi obstoječih podbojev.
Vratno krilo je kasetirano po vzorcu obstoječih vrat, leseno, finalno obdelano v enakem barvnem tonu kot obstoječa vrata. Krilo opremljeno z ojačanim okovjem (tri mat kromirani tečaji), inox antipanik kljuko - EN 179  z dvodelno rozeto, cilindrično ključavnico, gumi odbijačem in samozapiralo z možnostjo nastavitve hitrosti in sile potrebne za  odpiranja vrat.
V dogovoru z investitorjem je potrebno izdelati zaklepanje z uporabo sistemskega ključa ! 
Vrata požarne odpornosti EI 30 C z ustreznimi certifikati in atesti. 
Nova vrata so zamenjava obstoječih vrat, zato je potrebno v ceni zajeti tudi predhodno pazljivo odstranitev obstoječih vrat in odvoz le-teh k pooblaščenemu zbiralcu gradbenih opadkov, kakor tudi popravilo vseh poškodb, ki se eventuelno pojavijo ob vgradnji vrat ( tlak, omet , oplesk in podobno).
Dimenzije novih vrat obvezno preveriti na objektu in jih prilagoditi obstoječi vratni odprtini.
</t>
  </si>
  <si>
    <t xml:space="preserve">Kompletna izdelava dobava in montaža : 
požarna, kasetirana, notranja, enokrilna vrata  s  kovinskim podbojem. 
Podboj prašno barvan v niansi obstoječih podbojev.
Vratno krilo je kasetirano po vzorcu obstoječih vrat, leseno, finalno obdelano v enakem barvnem tonu kot obstoječa vrata. Krilo opremljeno z ojačanim okovjem (tri mat kromirani tečaji), inox antipanik kljuko - EN 179  z dvodelno rozeto, cilindrično ključavnico, gumi odbijačem in samozapiralo z možnostjo nastavitve hitrosti in sile potrebne za  odpiranja vrat.
V dogovoru z investitorjem je potrebno izdelati zaklepanje z uporabo sistemskega ključa ! 
Vrata z zvočno izolativnostjo min. Rw 27 dB z tesnilno letvijo, ki se mehansko sproži ob zapiranju vrat.
Vrata požarne odpornosti EI 30 C z ustreznimi certifikati in atesti. 
Nova vrata so zamenjava obstoječih vrat, zato je potrebno v ceni zajeti tudi predhodno pazljivo odstranitev obstoječih vrat in odvoz le-teh k pooblaščenemu zbiralcu gradbenih opadkov, kakor tudi popravilo vseh poškodb, ki se eventuelno pojavijo ob vgradnji vrat ( tlak, omet , oplesk in podobno).
Dimenzije novih vrat obvezno preveriti na objektu in jih prilagoditi obstoječi vratni odprtini.
</t>
  </si>
  <si>
    <t xml:space="preserve">Kompletna izdelava dobava in montaža : 
požarna, kasetirana, notranja, enokrilna vrata  s kovinskim podbojem. 
Podboj prašno barvan v niansi obstoječih podbojev.
Vratno krilo je kasetirano po vzorcu obstoječih vrat, leseno, finalno obdelano v enakem barvnem tonu kot obstoječa vrata. Krilo opremljeno z ojačanim okovjem (tri mat kromirani tečaji), inox antipanik kljuko - EN 179  z dvodelno rozeto, cilindrično ključavnico, gumi odbijačem in samozapiralo z možnostjo nastavitve hitrosti in sile potrebne za  odpiranja vrat.
V dogovoru z investitorjem je potrebno izdelati zaklepanje z uporabo sistemskega ključa! 
Vrata z zvočno izolativnostjo min. Rw 27 dB z tesnilno letvijo, ki se mehansko sproži ob zapiranju vrat.
Vrata požarne odpornosti EI 30 C z ustreznimi certifikati in atesti. 
Nova vrata so zamenjava obstoječih vrat, zato je potrebno v ceni zajeti tudi predhodno pazljivo odstranitev obstoječih vrat in odvoz le-teh k pooblaščenemu zbiralcu gradbenih opadkov, kakor tudi popravilo vseh poškodb, ki se eventuelno pojavijo ob vgradnji vrat ( tlak, omet , oplesk in podobno).
Dimenzije novih vrat obvezno preveriti na objektu in jih prilagoditi obstoječi vratni odprtini.
</t>
  </si>
  <si>
    <t xml:space="preserve">Kompletna izdelava dobava in montaža : 
Predelna (prirezana) stena WC kabin iz HPL plošč deb. 13 mm.   Stena je pritrjena na obodne stene s tipskimi Inox elementi min. 6 x .
Barva stene po izboru investitorja.
</t>
  </si>
  <si>
    <t xml:space="preserve">Kompletna izdelava dobava in montaža : 
Sprednja stena WC kabin, z dvojnimi vrati iz HPL plošč deb. 13 mm. Stena stoji na nogicah in je dodatno pritrjena na stranske stene (knauf) in sredinsko steno. Vse stene so med seboj povezane s tipsko povezovalno cevjo. 
Ves vezni in pritrdilni material je inox izvedbe, tipski glede na izbran sistem. Krilo je opremljeno s inox kljuko, tipskim okovjem in notranjom zapiralom, ki ga je v primeru intervencije možno odpreti tudi od zunaj.
Barve po izboru investitorja.
</t>
  </si>
  <si>
    <t xml:space="preserve">Kompletna izdelava dobava in montaža : 
Sprednja stena WC kabin, z enojnimi vrati iz HPL plošč deb. 13 mm. Stena stoji na nogicah in je dodatno pritrjena na stranske stene (knauf) in sredinsko steno. Vse stene so med seboj povezane s tipsko povezovalno cevjo. 
Ves vezni in pritrdilni material je inox izvedbe, tipski glede na izbran sistem. Krilo je opremljeno s inox kljuko, tipskim okovjem in notranjom zapiralom, ki ga je v primeru intervencije možno odpreti tudi od zunaj.
Barve po izboru investitorja.
</t>
  </si>
  <si>
    <t xml:space="preserve">Kompletna izdelava/dobava in montaža notranjih postforming okenskih polic (po izboru arhitekta).
Izvedba po navodilu projektanta.
Obračun v kos ; vključno s predhodno odstranitvijo obstoječe police, s pripravo podlage ter z vsem nerjavečim pritrdilnim materialom.
V ceno je zajeti vsa potrebna pomožna dela in transporte do mesta vgraditve.
</t>
  </si>
  <si>
    <t>POŽARNA OBLOGA EI 30 STEBRI</t>
  </si>
  <si>
    <t>zagotovi investitor!</t>
  </si>
  <si>
    <t>IZKAZ POŽARNE VARNOSTI</t>
  </si>
  <si>
    <t xml:space="preserve">Izdelava (dopolnitev)  izkaza požarne varnosti,s strani odgovornega izdelovalca zasnove požarne varnosti.
</t>
  </si>
  <si>
    <t xml:space="preserve">Obloga zidu z zidnimi ploščami iz porobetona kot napr. YTONG ZIDNE PLOŠČE *ZP 15  ali enakovredno, v izolacijski lepilni malti po izboru proizvajalca,  z vsemi pomožnimi deli in prenosi.
Obračun v m2. </t>
  </si>
  <si>
    <r>
      <rPr>
        <b/>
        <sz val="10"/>
        <rFont val="Calibri"/>
        <family val="2"/>
        <charset val="238"/>
        <scheme val="minor"/>
      </rPr>
      <t xml:space="preserve"> ZIDNE PLOŠČE-OBZIDAVA </t>
    </r>
    <r>
      <rPr>
        <sz val="10"/>
        <rFont val="Calibri"/>
        <family val="2"/>
        <charset val="238"/>
        <scheme val="minor"/>
      </rPr>
      <t xml:space="preserve">  (YTONG *ZP) </t>
    </r>
  </si>
  <si>
    <t xml:space="preserve">PREKLADA NP 30/150 </t>
  </si>
  <si>
    <t xml:space="preserve">Kompletna dobava in montaža armirano betonske nosilne montažne preklade kot naprimer proizvajalca Ytong ali enakovredno,  v novi steni pozidani z bloki iz porobetona. 
Obračun v kompletu z potrebnim materialom in z vsemi pomožnimi deli in prenosi do mesta vgraditve.
</t>
  </si>
  <si>
    <t xml:space="preserve">Kompletna dobava in montaža opečne montažne preklade kot naprimer proizvajalca Porotherm ali enakovredno. 
Obračun v kompletu ; vključno s predhodno izdelavo in obdelavo ležišča v obstoječem opečnem zidu, z vsem potrebnim materialom in z vsemi pomožnimi deli in prenosi do mesta vgraditve.
</t>
  </si>
  <si>
    <t xml:space="preserve">PREKLADA širine 14 cm, dolžine 150 cm </t>
  </si>
  <si>
    <t>m2</t>
  </si>
  <si>
    <t>V ceni vseh postavk, morajo biti zajeta vsa dela, dobava in montaža, osnovni material, potrebna nosilna podkonstrukcija,steklo, pritrdilni in tesnilni material, okovje, zapiralno okovje ter material za vse zaključke. Izvajalec mora vse mere preveriti na licu mesta in izdelati ustrezno tehnično dokumentacijo in delavniške risbe v skladu z dogovorom s projektantom.</t>
  </si>
  <si>
    <t xml:space="preserve">Element je razdeljen na osem delov. Na zunanji strani so na pod-konstrukcijo nameščeni fiksni brisoleji sistema ALU-K tipa FRS, dimenzije 15cm, (oz. po izboru projektanta); zajeti v ceni!  </t>
  </si>
  <si>
    <t xml:space="preserve">Izdelava projekta izvedenih del (PID) + proj. nadzor.
</t>
  </si>
  <si>
    <t>ARHITEKTURA</t>
  </si>
  <si>
    <t xml:space="preserve">Kompletna izdelava podkonstrukcija za sekundarni strop in za servisni dostop. 
Vsi leseni deli so impregnirani (biološka zaščita in zaščita pred insekti); kar je potrebno zajeti v ceni.  
Izdelava po projektu in po navodilih projektanta gradbenih konstrukcij!
Obračun  v m3 za kompletno vsa dela.
</t>
  </si>
  <si>
    <t xml:space="preserve">Kompletna  (pazljiva) odstranitev obstoječih lesenih dvokrilnih vrat. 
Obračun v kos. </t>
  </si>
  <si>
    <t>lokacija: nadstr/podstr.</t>
  </si>
  <si>
    <t xml:space="preserve">Kompletna  (pazljiva) odstranitev obstoječih kovinskih enokrilnih vrat. 
Obračun v kos. </t>
  </si>
  <si>
    <t xml:space="preserve">ODSTRANITEV LESENIH VRAT </t>
  </si>
  <si>
    <t>ODSTRANITEV KOVINSKIH VRAT</t>
  </si>
  <si>
    <t>Dodatne zahteve:</t>
  </si>
  <si>
    <t>Obloga primerna za šolske prostore</t>
  </si>
  <si>
    <t>Varianta 1:</t>
  </si>
  <si>
    <t xml:space="preserve">Ponudnik mora vpisati še ceno/m2 še za  talno oblogo kot opcija: 
Gumi oboga kot napr.: Noraplan Stone acustik deb. 4 mm, varjeni stiki.
</t>
  </si>
  <si>
    <t xml:space="preserve">Proizvajalec: .................................................
Tip obloge: .  ..................................................
</t>
  </si>
  <si>
    <t>Stiki varjeni.</t>
  </si>
  <si>
    <t>Obloga primerna za šolske prostore.</t>
  </si>
  <si>
    <t>Varianta 2:</t>
  </si>
  <si>
    <t xml:space="preserve">Kompletna zamenjava obstoječega tlaka (na obstoječem podestu) z nedrsno granitogres (min. R9) granitogres tlakom deb. 8 mm. Keramika je dim. cca 30/30.
Keramika  položena pod kotom 45˚ in v barvnem tonu obstoječih stopnic. Nizko stenske obrobe v višini 8 – 10 cm se izvedejo z enako keramiko kot tlak.
Na vseh prehodih in menjavah tlaka je potrebno vgraditi ustrezne tipske alu. profile – zaključni profil, pripira ali profil za izravnavo nastale višinske razlike.
Obračun v m2 tlorisne projekcije; v ceni zajeti tudi odvoz odstranjenega materiala k pooblaščenemu zbiralcu gradbenih odpadkov,  kompletno pripravo podlage-podloge za keramiko,  nizkostensko obrobo višine 10 cm , zaključne oz. ločilne alu. oz. medeninaste profile  in podobno.
</t>
  </si>
  <si>
    <t xml:space="preserve">Kompletna izdelava priključka vertikalne kanalizacijske cevi na obstoječi jašek ter kasnejša  zidarska/betonska obdelava. 
Obračun v kos!
</t>
  </si>
  <si>
    <t>JAŠEK ZA KANALIZACIJO 60x60 cm</t>
  </si>
  <si>
    <t>POLAGANJE KANALIZACIJE DN 110</t>
  </si>
  <si>
    <t>m1</t>
  </si>
  <si>
    <t>kom</t>
  </si>
  <si>
    <t>zaključni sloj</t>
  </si>
  <si>
    <t xml:space="preserve">V kolikor izvajalec ponudi alternativno rešitev, mora pred izvedbo priložiti ustrezno dokazno dokumentacijo in pridobiti potrditev projektanta.  </t>
  </si>
  <si>
    <t>DDV</t>
  </si>
  <si>
    <t>Predvidena sistemska rešitev v kvaliteti kot npr. BAUMIT ali enakovredno.</t>
  </si>
  <si>
    <t>Kompletna izdelava obnove severne fasade. 
Fasada in fasadni podstavek se v celoti obnovi v identičnem videzu kot obstoječa fasada. Vsa okna in vrata so obstoječa.
Izvedba obnove fasadne obloge, po navodilih ZVKDS!</t>
  </si>
  <si>
    <t>priprava podlage</t>
  </si>
  <si>
    <t xml:space="preserve">Kompletna dobava in polaganje PVC kanalizacijske cevi SN8; vključno s potrebnim izkopom ter s kasnejšim zasipom po položeni kanalizaciji (vzpostavitev prvotnega stanja). 
Obračun v m1; vključno s potrebno pripravo podlage in  z vsemi potrebnimi fazonskimi komadi!!
</t>
  </si>
  <si>
    <t xml:space="preserve">Kompletna izdelava armirano betonskega jaška 60/60 cm, globine cca 120 cm; vključno z LTŽ povoznim pokrovom, z  izdelavo priključka vertikalne kanalizacijske cevi in priključka na obstoječi kanalizacijski razvod. 
V ceni zajeti tudi izkop ter kasnejši zasip in odvoz viška izkopanega materiala na deponijo. 
Obračun v kos!
</t>
  </si>
  <si>
    <r>
      <t>Zahtevana protihrupna zaščita: min . 15 dB</t>
    </r>
    <r>
      <rPr>
        <sz val="10"/>
        <color rgb="FFFF0000"/>
        <rFont val="Calibri"/>
        <family val="2"/>
        <charset val="238"/>
        <scheme val="minor"/>
      </rPr>
      <t xml:space="preserve"> </t>
    </r>
  </si>
  <si>
    <t xml:space="preserve">Zahtevana protihrupna zaščita: min 15 dB </t>
  </si>
  <si>
    <r>
      <t xml:space="preserve">Zahtevana požarna odpornost : </t>
    </r>
    <r>
      <rPr>
        <u/>
        <sz val="10"/>
        <rFont val="Calibri"/>
        <family val="2"/>
        <charset val="238"/>
        <scheme val="minor"/>
      </rPr>
      <t>Cfl S1</t>
    </r>
  </si>
  <si>
    <t xml:space="preserve">Zahtevana požarna odpornost : </t>
  </si>
  <si>
    <r>
      <t>Zahtevana požarna odpornost : B</t>
    </r>
    <r>
      <rPr>
        <u/>
        <sz val="10"/>
        <rFont val="Calibri"/>
        <family val="2"/>
        <charset val="238"/>
        <scheme val="minor"/>
      </rPr>
      <t>fl S1</t>
    </r>
  </si>
  <si>
    <r>
      <t>Zahtevana protihrupna zaščita: min 15 dB</t>
    </r>
    <r>
      <rPr>
        <sz val="10"/>
        <color rgb="FFFF0000"/>
        <rFont val="Calibri"/>
        <family val="2"/>
        <charset val="238"/>
        <scheme val="minor"/>
      </rPr>
      <t xml:space="preserve"> </t>
    </r>
  </si>
  <si>
    <t xml:space="preserve">Ponudnik mora vpisati še ceno/m2 še za  talno oblogo kot opcija: 
PVC oboga acustik kot napr.:  ……. deb. 4 mm, varjeni stiki.
</t>
  </si>
  <si>
    <t xml:space="preserve">Kompletna dobava in polaganje podloge za izgotovljeni parket z  zvočno izolacijskimi karakteristikami, kot napr.: . Geoficell TDZ G-1 deb. 6 mm ali enakovredno </t>
  </si>
  <si>
    <t>Zahtevana požarna odpornost : Cfl S1</t>
  </si>
  <si>
    <t>Cena obloge (brez DDV); vključno s polaganjem, z vsemi obrobami in s predhodno izdelavo zaokrožnic ter po potrebi izravnalne mase preko OSB tlaka
                                           …..……..€/m2!</t>
  </si>
  <si>
    <t>Cena obloge (brez DDV); vključno s polaganjem, z vsemi obrobami in s predhodno izdelavo zaokrožnic  ter po potrebi izravnalne mase preko OSB tlaka
                                           …..……..€/m2!</t>
  </si>
  <si>
    <t>Cena obloge (brez DDV); vključno s polaganjem, z vsemi obrobami in s predhodno izdelavo zaokrožnic  ter po potrebi izravnalne mase preko OSB tlaka  
                                           …..……..€/m2!</t>
  </si>
  <si>
    <t xml:space="preserve">Kompletna obloga obstoječih stopnic z nedrsno granitogres (min. R9) granitogres tlakom deb. 8 mm. Keramika je dim. cca 33/33, v barvnem tonu obstoječih stopnic, z alu zaključki in protidrsnimi trakovi.
V ceni zajeti tudi potrebno nadvišanje obstoječih stopnic z mikro armiranim betonom (uskladitev zaradi nove višinske kote podstrešja cca +10 cm).
Obračun v m1 izdelane stopnice; v ceni zajeti tudi kompletno pripravo podlage-podloge za keramiko, obojestransko stensko kaskadno obrobo višine 10 cm, tipske alu. zaključke in protidrsne trakove  in podobno.
</t>
  </si>
  <si>
    <r>
      <t xml:space="preserve">OBLOGA STOPNIC </t>
    </r>
    <r>
      <rPr>
        <sz val="10"/>
        <rFont val="Calibri"/>
        <family val="2"/>
        <charset val="238"/>
        <scheme val="minor"/>
      </rPr>
      <t>s preddeli (podest +6,98/podstr.)</t>
    </r>
  </si>
  <si>
    <t>obrizg</t>
  </si>
  <si>
    <t>grobi omet</t>
  </si>
  <si>
    <t>fini omet</t>
  </si>
  <si>
    <t>barvanje z belo paropropustno fasadno barvo</t>
  </si>
  <si>
    <t>Kompletna obnova zaključnega sloja fasadnega kapnega venca, r.š. cca 50 cm, kitanje, barvanje z belo paropropustno barvo, krpanje poškodovanih delov cca 20 %</t>
  </si>
  <si>
    <t>SKUPAJ PREZRAČEVANJE PROSTOROV</t>
  </si>
  <si>
    <t>pavšal</t>
  </si>
  <si>
    <t xml:space="preserve">Manjša nepredvidena dela in stroški  2%                                                     </t>
  </si>
  <si>
    <t>kompl</t>
  </si>
  <si>
    <t xml:space="preserve">Pripravljalna in zaključna dela, čiščenje </t>
  </si>
  <si>
    <t xml:space="preserve">Transportni in manipulacijski stroški               </t>
  </si>
  <si>
    <t>400/400</t>
  </si>
  <si>
    <t>in zatesnenjem preboja  na prehodu  kanala, vključno z
vgradnjo rešetke</t>
  </si>
  <si>
    <t>Izdelava preboja skozi steno</t>
  </si>
  <si>
    <t>Pokrov fi 150</t>
  </si>
  <si>
    <t>R kos 250/200</t>
  </si>
  <si>
    <t>R kos 315/250</t>
  </si>
  <si>
    <t>T kos 315/150/315</t>
  </si>
  <si>
    <t>T kos 315/250/315</t>
  </si>
  <si>
    <t>T kos 315/200/315</t>
  </si>
  <si>
    <r>
      <t xml:space="preserve">koleno 90 </t>
    </r>
    <r>
      <rPr>
        <sz val="11"/>
        <rFont val="Symbol"/>
        <family val="1"/>
        <charset val="2"/>
      </rPr>
      <t>°</t>
    </r>
    <r>
      <rPr>
        <sz val="9.9"/>
        <rFont val="Times New Roman"/>
        <family val="1"/>
        <charset val="238"/>
      </rPr>
      <t xml:space="preserve"> DN 315</t>
    </r>
  </si>
  <si>
    <r>
      <t xml:space="preserve">koleno 90 </t>
    </r>
    <r>
      <rPr>
        <sz val="11"/>
        <rFont val="Symbol"/>
        <family val="1"/>
        <charset val="2"/>
      </rPr>
      <t>°</t>
    </r>
    <r>
      <rPr>
        <sz val="9.9"/>
        <rFont val="Times New Roman"/>
        <family val="1"/>
        <charset val="238"/>
      </rPr>
      <t xml:space="preserve"> DN 200</t>
    </r>
  </si>
  <si>
    <r>
      <t xml:space="preserve">koleno 90 </t>
    </r>
    <r>
      <rPr>
        <sz val="11"/>
        <rFont val="Symbol"/>
        <family val="1"/>
        <charset val="2"/>
      </rPr>
      <t>°</t>
    </r>
    <r>
      <rPr>
        <sz val="9.9"/>
        <rFont val="Times New Roman"/>
        <family val="1"/>
        <charset val="238"/>
      </rPr>
      <t xml:space="preserve"> DN 150</t>
    </r>
  </si>
  <si>
    <t>Oblikovni kosi, izdelani po DIN EN 1506 iz pocinkane jeklene pločevine, s spojnim, montažnim in tesnilnim materialom</t>
  </si>
  <si>
    <t>ø315 mm</t>
  </si>
  <si>
    <t>ø250 mm</t>
  </si>
  <si>
    <t>ø200 mm</t>
  </si>
  <si>
    <t>ø150 mm</t>
  </si>
  <si>
    <t>m</t>
  </si>
  <si>
    <t>Okrogli spiralno zaviti kanali, izdelani po DIN EN 1506 iz pocinkane jeklene pločevine, s spojnim, montažnim in tesnilnim materialom</t>
  </si>
  <si>
    <t xml:space="preserve">Zračni kanali pravokotnega preseka izdelani iz pocinkane pločevine, ustrezne debeline po DIN 1946, zrakotesnosti po predpisih DIN 24194 tesnost klasa II., vključno z fazonskimi kosi, nastavitvenimi loputami, revizijskimi odprtinami za čiščenje kanalov, obešalnim, tesnilnmim in montažnim materialom, v skupni teži </t>
  </si>
  <si>
    <t>B x H = 350X350</t>
  </si>
  <si>
    <t>Aluminijaste zunanje zaščitne rešetke za vgradnjo v kanal npr. IMP Klima, AZR 3</t>
  </si>
  <si>
    <t>PV - 1/150</t>
  </si>
  <si>
    <t>Prezračevalni ventili npr.IMP Idrija tip</t>
  </si>
  <si>
    <t>B x H = 425 x 125</t>
  </si>
  <si>
    <t xml:space="preserve">Aluminijaste rešetke za vgradnjo v vrata, komplet z rezanjem vrat in montažnim materialom 
(kot npr. IMP, tip AR-4P) </t>
  </si>
  <si>
    <t>Dušilec zvoka fi 315 l=900 mm</t>
  </si>
  <si>
    <t>velikosti  600</t>
  </si>
  <si>
    <t>velikosti  400</t>
  </si>
  <si>
    <t>Anemostat tip OD – 5 / K1 / A/ M , kompletno z nastavkom za nastavljanje pretočne  količine zraka, s komoro izdelano po meri, izdelek Hidria IMP Klima</t>
  </si>
  <si>
    <t>Anemostat tip OD – 5 / K1 / Z/ M , kompletno z nastavkom za nastavljanje pretočne  količine zraka, s komoro izdelano po meri, izdelek Hidria IMP Klima</t>
  </si>
  <si>
    <t xml:space="preserve">Ožičenje zunanjih elementov klimatske naprave </t>
  </si>
  <si>
    <t>- klimat mora zagotoviti vsaj naslednje funkcije / signale: skupna napaka, alarm, požar, klimat deluje, stoji, protizmrzovalna zaščita, zamašen filter, nastavljena temperatura, želena temperatura, stanje vseh pogonov in ventilov, nastavljena / želena vlaga, frekvenca delovanja ventilatorjev, ostale temperature, stanje loput / žaluzij, daljinski vklop / izklop klimata, daljinska nastavitev parametrov delovanja klimata</t>
  </si>
  <si>
    <t>- klimat mora imeti frekvenčno regulacijo ventilatorjev</t>
  </si>
  <si>
    <t>obojestranska komunikacija med klimatom in CNS-om naj bo preko Modbus/RTU protokola na RS485 vodilu.</t>
  </si>
  <si>
    <t>Za povezavo na CNS za klimat v kompaktni izvedbi mora  dobavitelj mora zagotoviti sledeče:</t>
  </si>
  <si>
    <t xml:space="preserve">• konstantna temperatura vpiha </t>
  </si>
  <si>
    <t>• zvezna regulacija pretoka - konst. pretok</t>
  </si>
  <si>
    <t>• regulacija hitrosti</t>
  </si>
  <si>
    <t>Posebne regulacijske zahteve:</t>
  </si>
  <si>
    <t>• diagnosticiranje alarmov.</t>
  </si>
  <si>
    <t>• nastavitev tedenskega programa delovanja,</t>
  </si>
  <si>
    <t>• delovanje po tedenskem programu ali ročna izbira obratovalnih parametrov,</t>
  </si>
  <si>
    <t>• parametri grelnega/hladilnega režima delovanja,</t>
  </si>
  <si>
    <t>• hitrost delovanja dovodnega in odvodnega ventilatorja,</t>
  </si>
  <si>
    <t>• temperatura vtočnega zraka, odtočnega zraka, prostorskega zraka,</t>
  </si>
  <si>
    <t>Upravljalna konzola zmontirana v prostoru omogoča izpis in nastavitev obratovalnih parametrov:</t>
  </si>
  <si>
    <t>Ustreza krmilno-nadzorni sistem proizvajalca klimatske naprave, ki zajema električno omaro s krmilnim in močnostnim delom zmontirano na napravo, periferno opremo (tipala, pogone, diferenčne merilnike tlaka, termostate), možnost daljinskega upravljanja preko upravljalne konzole z zaslonom, možnost priklopa na CNS, navodila za ožičenje, uporabo in servisiranje ter zagon.</t>
  </si>
  <si>
    <t>Regulacijski sistem</t>
  </si>
  <si>
    <t>LMF RSKV 25</t>
  </si>
  <si>
    <t>Ustreza klimatska naprava ponudnika npr. Energoplus storitve:</t>
  </si>
  <si>
    <t>Nazivna moč naprave : 650 W, 230V</t>
  </si>
  <si>
    <r>
      <t>p</t>
    </r>
    <r>
      <rPr>
        <vertAlign val="subscript"/>
        <sz val="11"/>
        <rFont val="Times New Roman"/>
        <family val="1"/>
        <charset val="238"/>
      </rPr>
      <t xml:space="preserve">ext </t>
    </r>
    <r>
      <rPr>
        <sz val="11"/>
        <rFont val="Times New Roman"/>
        <family val="1"/>
        <charset val="238"/>
      </rPr>
      <t>= 250 Pa</t>
    </r>
  </si>
  <si>
    <r>
      <t>Q</t>
    </r>
    <r>
      <rPr>
        <vertAlign val="subscript"/>
        <sz val="11"/>
        <rFont val="Times New Roman"/>
        <family val="1"/>
        <charset val="238"/>
      </rPr>
      <t>odv</t>
    </r>
    <r>
      <rPr>
        <sz val="11"/>
        <rFont val="Times New Roman"/>
        <family val="1"/>
        <charset val="238"/>
      </rPr>
      <t xml:space="preserve"> = 1200 m</t>
    </r>
    <r>
      <rPr>
        <vertAlign val="superscript"/>
        <sz val="11"/>
        <rFont val="Times New Roman"/>
        <family val="1"/>
        <charset val="238"/>
      </rPr>
      <t>3</t>
    </r>
    <r>
      <rPr>
        <sz val="11"/>
        <rFont val="Times New Roman"/>
        <family val="1"/>
        <charset val="238"/>
      </rPr>
      <t>/h</t>
    </r>
  </si>
  <si>
    <t>Ventilator odvod:</t>
  </si>
  <si>
    <r>
      <t>Q</t>
    </r>
    <r>
      <rPr>
        <vertAlign val="subscript"/>
        <sz val="11"/>
        <rFont val="Times New Roman"/>
        <family val="1"/>
        <charset val="238"/>
      </rPr>
      <t>dov</t>
    </r>
    <r>
      <rPr>
        <sz val="11"/>
        <rFont val="Times New Roman"/>
        <family val="1"/>
        <charset val="238"/>
      </rPr>
      <t xml:space="preserve"> = 1200 m</t>
    </r>
    <r>
      <rPr>
        <vertAlign val="superscript"/>
        <sz val="11"/>
        <rFont val="Times New Roman"/>
        <family val="1"/>
        <charset val="238"/>
      </rPr>
      <t>3</t>
    </r>
    <r>
      <rPr>
        <sz val="11"/>
        <rFont val="Times New Roman"/>
        <family val="1"/>
        <charset val="238"/>
      </rPr>
      <t>/h</t>
    </r>
  </si>
  <si>
    <t>Ventilator dovod:</t>
  </si>
  <si>
    <t>izkoristek ploščnega menjalnika toplote je 91%</t>
  </si>
  <si>
    <t>max. dimenzije klimatske naprave: dolžina 1350 mm, širina 490 mm, višina 1790 mm, masa 175kg</t>
  </si>
  <si>
    <t>daljinski krmilni panel</t>
  </si>
  <si>
    <t>integrirana avtomatika za regulacijo glede na dP</t>
  </si>
  <si>
    <t>vrata s tečaji</t>
  </si>
  <si>
    <t>zapiralna loputa za odvedeni zrak</t>
  </si>
  <si>
    <t>zapiralna loputa za dovedeni zrak</t>
  </si>
  <si>
    <t>elektro predgrelnik 230V, 1,5 kW</t>
  </si>
  <si>
    <t>odvod filter F7</t>
  </si>
  <si>
    <t>dovod filter G4</t>
  </si>
  <si>
    <t>dovodni in odvodni ventilator z EC motorjem</t>
  </si>
  <si>
    <t xml:space="preserve">plastični ploščni mejnalnik toplote z visokim izkoristkom, odporen na manjše udarce </t>
  </si>
  <si>
    <t>lovilna posoda za kondenz in notranjost naprave sta narejena v skladu s higienskimi zahtevami po DIN 6022</t>
  </si>
  <si>
    <t>horizontalna pokončna izvedba</t>
  </si>
  <si>
    <t>Kompaktna klimatska naprava za dovod in odvod zraka v izoliranem ohišju:</t>
  </si>
  <si>
    <t>Dobava in montaža (vsebuje tudi drobni montažni material)</t>
  </si>
  <si>
    <t>Skupaj (EUR)</t>
  </si>
  <si>
    <t>Cena(EUR)</t>
  </si>
  <si>
    <t>OPIS</t>
  </si>
  <si>
    <t>Št.</t>
  </si>
  <si>
    <t>Prezračevanje prostorov</t>
  </si>
  <si>
    <t>2,00</t>
  </si>
  <si>
    <t xml:space="preserve">PROJEKTANTSKI POPIS </t>
  </si>
  <si>
    <t>MATERIALA IN DEL</t>
  </si>
  <si>
    <t xml:space="preserve">OBČINA VOJNIK Keršova 8, VOJNIK
</t>
  </si>
  <si>
    <t>Rekonstrukcija in sprememba namembnosti obstoječega neizkoriščenega podstrešja POŠ Nova Cerkev v šolske prostore</t>
  </si>
  <si>
    <t>Št. Načrta : REM-184/2016</t>
  </si>
  <si>
    <t>Strojne instalacije</t>
  </si>
  <si>
    <t>Pri izdelavi ponudbe je potrebno upoštevati tudi naslednje:</t>
  </si>
  <si>
    <t>- ponudba mora vsebovati tudi vse drobni montažni material</t>
  </si>
  <si>
    <t>- oprema v popisu je usklajena z investitorjem in projektantom, spremembo opreme je potrebno pri ponudbi jasno pripisati, odločitev o zamenjavi se sprejme pred naročilom opreme</t>
  </si>
  <si>
    <t xml:space="preserve">- vsa oprema mora biti usklajena  in pripravljena za popvezavo na hišni CNS sistem </t>
  </si>
  <si>
    <t>Datum izdelave :08.02.2016</t>
  </si>
  <si>
    <t>REKAPITULACIJA STROŠKOV :</t>
  </si>
  <si>
    <t>Cena V EUR brez DDV</t>
  </si>
  <si>
    <t xml:space="preserve">OGREVANJE </t>
  </si>
  <si>
    <t>PREZRAČEVANJE PROSTOROV</t>
  </si>
  <si>
    <t>VODOVOD IN KANALIZACIJA</t>
  </si>
  <si>
    <t>4,00</t>
  </si>
  <si>
    <t>Izdelava PID  projektov (4 izvodi + 1x CD)  in opravljenje projektantskega nadzora vse po ponudbi projektanta</t>
  </si>
  <si>
    <t>SKUPAJ brez DDV</t>
  </si>
  <si>
    <t>SKUPAJ</t>
  </si>
  <si>
    <t>* Nepredvidena dela se obračunajo po predhodnem naročilu naročnika na osnovi ponudbenih cen oziroma dodatnih analiz in so plačani v višini dejansko opravljenih tako naročenih del.</t>
  </si>
  <si>
    <t>1,00</t>
  </si>
  <si>
    <t>Ogrevanje  prostorov</t>
  </si>
  <si>
    <t>Jekleni panelni radiatorji z vgrajenimi ventili vključno opleskom vročeodpornega laka, ter zaščiteni v foliji za transport z montažo in termostatsko glavo tip varovalna proti kraji in nastavitev s ključem</t>
  </si>
  <si>
    <t xml:space="preserve"> s blok ventili za vstop cevi v tla npr. radiator VOGEL&amp;NOOT  T6 ali odgovarjajoče</t>
  </si>
  <si>
    <t>21VM / 900 /  400</t>
  </si>
  <si>
    <t xml:space="preserve">22VM / 600 /  1600   </t>
  </si>
  <si>
    <t>22VM / 900 / 600</t>
  </si>
  <si>
    <t xml:space="preserve">22VM / 600 /  1800   </t>
  </si>
  <si>
    <t xml:space="preserve">22VM / 600 /  2000   </t>
  </si>
  <si>
    <t>22VM / 600 /  1120</t>
  </si>
  <si>
    <t xml:space="preserve">Radiatorski nosilec za radiator    </t>
  </si>
  <si>
    <t xml:space="preserve">H = 600 mm </t>
  </si>
  <si>
    <t xml:space="preserve">H = 900 mm  </t>
  </si>
  <si>
    <t xml:space="preserve">Zaključni radiatorski čep 1/2" z odzračno pipico kompletno s  tesnilnim materialom    </t>
  </si>
  <si>
    <t>Krogelna navojna pipa  tlačne stopnje PN 6 z montažnim in tesnilnim materialom</t>
  </si>
  <si>
    <t>DN 32</t>
  </si>
  <si>
    <t>Priklop novega razvoda ogrevanja na obstoječe vertikale iz kurilnice v kleti - jeklo DN 32</t>
  </si>
  <si>
    <t>Priklop obstoječih vertikal iz kurilnice v kleti na podstrešje - jeklo DN 32 na obstoječo vejo ogrevanja v kurilnici - radiatorji šola</t>
  </si>
  <si>
    <t>Trde bakrene cevi v palicah, vključno varilni loki, varilni in tesnilni material z izolacijo npr. ITS 19 mm ali odgovarjajoče</t>
  </si>
  <si>
    <t xml:space="preserve">Cu 15x1  </t>
  </si>
  <si>
    <t xml:space="preserve">Cu 18x1  </t>
  </si>
  <si>
    <t>Cu 22x1</t>
  </si>
  <si>
    <t xml:space="preserve">Cu 28x1,5 </t>
  </si>
  <si>
    <t>Izolacija cevi  z izolacijo debelino 30mm tervol ,  komplet z spojnim in montažnim materialom in oplaščenjem s Al pločevino de. O,8mm- polaganje pod HI BOND ploščo</t>
  </si>
  <si>
    <t>Dobava in montaža cevnih objemk z gumi vložkom sistema komplet z pocinkanimi navojnimi palicami dolžine 300 - 900 mm, ves montažni material (matice, vijaki, vložki, drsniki, profili) za obešanje jeklenih in bakrenih cevi</t>
  </si>
  <si>
    <t>kg tipskih profilov, drsnikov</t>
  </si>
  <si>
    <t>Cu15x1</t>
  </si>
  <si>
    <t>Cu22x1</t>
  </si>
  <si>
    <t>Cu28x1,5</t>
  </si>
  <si>
    <t>Izdelava proti požarnih zapor pri prehodu instalacij čez različne požarne sektorje</t>
  </si>
  <si>
    <r>
      <t xml:space="preserve">cev </t>
    </r>
    <r>
      <rPr>
        <sz val="11"/>
        <rFont val="Symbol"/>
        <family val="1"/>
        <charset val="2"/>
      </rPr>
      <t>f42</t>
    </r>
    <r>
      <rPr>
        <sz val="11"/>
        <rFont val="Times New Roman CE"/>
        <charset val="238"/>
      </rPr>
      <t>mm</t>
    </r>
  </si>
  <si>
    <t>Tlačna in trdnostna preizkušnja z hladnim vodnim tlakom 5 bar ter izpihovanjem ecvovoda</t>
  </si>
  <si>
    <t>Preizkusni zagon, hidravlično uravnovešenje sistema,  toplotni preizkus z izdelavo zapisnika</t>
  </si>
  <si>
    <t>Preboji oz vrtanje skozi zidove, strop  za cevne instalacije (DN15 do DN 100)</t>
  </si>
  <si>
    <t>Transportni stroški 1%</t>
  </si>
  <si>
    <t>EUR</t>
  </si>
  <si>
    <t xml:space="preserve">Manjša nepredvidena dela in stroški 2%                                                  </t>
  </si>
  <si>
    <t xml:space="preserve">SKUPAJ OGREVANJE </t>
  </si>
  <si>
    <t>3,00</t>
  </si>
  <si>
    <t>Vodovod in kanalizacija</t>
  </si>
  <si>
    <t>Vsa sanitarna keramika in sanitarna oprema je srednjega cenovnega</t>
  </si>
  <si>
    <t>razreda po izbiri arhitekta</t>
  </si>
  <si>
    <t>Kompletno stranišče kot montažni element za stenski WC za stensko masivno vzidavo sestoječe iz:</t>
  </si>
  <si>
    <t>- konzolne školjke z zadnjim odtokom izdelane iz sanitarne
keramike (kot npr. Dolomite)</t>
  </si>
  <si>
    <t>- lesene plastificirane sedežne deske s pokrovom, tečaji in  vijaki, odbijači po izbiri investitorja</t>
  </si>
  <si>
    <t xml:space="preserve">- nosilnega okvirja površinsko zaščitenega in pocinkanih opornih nog za nadgradnjo na obstoječa tla od 0-20 cm
</t>
  </si>
  <si>
    <t>- dveh kompletnih navojnih palic M12 z osno razdaljo 18-23 cm</t>
  </si>
  <si>
    <t>- podometnega WC splakovalnika UP300 z dvokoličinsko splakovalno tehniko 6-9 l, aktiviranje spredaj, max debeline 9 cm</t>
  </si>
  <si>
    <t>- zaščite pri vgradnji za revizijsko odprtino</t>
  </si>
  <si>
    <t>- priključka za vodo 1/2" ZN, z vgrajenim kotnim ventilom</t>
  </si>
  <si>
    <t xml:space="preserve">- PE stenskega odtočnega kolena Ø90, PE prehodnega kosa Ø90/110 mm in garniture manšet Ø90 mm </t>
  </si>
  <si>
    <t>- montažnega materiala in seta zvočne izolacije</t>
  </si>
  <si>
    <t>(kot npr. Geberit Duofix 111.769.00.1 ali odgovarjajoče)</t>
  </si>
  <si>
    <t xml:space="preserve">kompl </t>
  </si>
  <si>
    <t>Kompletni umivalnik kot montažni element za suho gradnjo sestoječ iz:</t>
  </si>
  <si>
    <t xml:space="preserve">- školjke (65 cm)  izdelane iz sanitarne keramike
 (kot npr. Dolomite)
</t>
  </si>
  <si>
    <t>- nosilnega okvirja površinsko zaščitenega in pocinkanih opornih nog za vgradnjo na obstoječa tla od 0-20 cm</t>
  </si>
  <si>
    <t>- dveh kompletnih navojnih palic M10 z osno razdaljo 5-40 cm</t>
  </si>
  <si>
    <t>- po višini  nastavljive plošče armature</t>
  </si>
  <si>
    <t>- enoročne stoječe mešalne armature za toplo in hladno vodo npr. Unitas Fresh</t>
  </si>
  <si>
    <t xml:space="preserve">- dveh kotnih podometnih ventilov DN15 vključno z
zidno rozeto in vezno pokromano cevko premera 10 mm
dolžine cca. 30 cm (2 x)
</t>
  </si>
  <si>
    <t>- odtočnega ventila, PVC sifona in PP priključnega kolena DN50 z manšeto Ø32</t>
  </si>
  <si>
    <t>- montažnega in tesnilnega materiala</t>
  </si>
  <si>
    <t>(kot npr. Geberit Duofix ali odgovarjajoče)</t>
  </si>
  <si>
    <t>- enoročne stoječe mešalne armature za toplo in hladno vodo npr. Unitas Fresh za priklop netlačnega električnega bojlerja</t>
  </si>
  <si>
    <t>Kompletni pisoar sestoječ iz:</t>
  </si>
  <si>
    <t>- školjke izdelane iz sanitarne keramike (kot npr Dolomite)</t>
  </si>
  <si>
    <t>- dveh kompletnih navojnih palic M10</t>
  </si>
  <si>
    <t xml:space="preserve">- senzorski splakovalnik za pisoar
V kompletu: elektronika s priključnimi elementi, elektromagnetni ventil 24 V (EMV), zaporni ventil, transformator 220/24 V, zaščitni montažni pokrov in okrasni pokrov
</t>
  </si>
  <si>
    <t>- PVC sifona in PP priključnega kolena DN50 z manšeto Ø32</t>
  </si>
  <si>
    <t>- pritrdilnega in tesnilnega materiala</t>
  </si>
  <si>
    <t xml:space="preserve">Ogledalo dolžine 600 mm s inox okovom, s pritrdilnim materialom </t>
  </si>
  <si>
    <t xml:space="preserve">Polica ogledala , s pritrdilnim  materialom cenovno višji srednji razred npr. KOPLA PROTEUS EL 4317
</t>
  </si>
  <si>
    <t>Držalo za papirnate brisače, s pritrdilnim materialom</t>
  </si>
  <si>
    <t>cenovno višji  srednji razred  npr. KOPLA PROTEUS EL 4317</t>
  </si>
  <si>
    <t>Držalo in dozator za tekoče milo, s pritrdilnim materialom</t>
  </si>
  <si>
    <t>Držalo za rolo toaletni papir, s pritrdilnim materialom  višji srednji cenovni razred npr. KOPLA PROTEUS EL 4317</t>
  </si>
  <si>
    <t>Metlica za WC, s pritrdilnim materialom višji srednji cenovni razred npr. KOPLA PROTEUS EL 4317</t>
  </si>
  <si>
    <t>Tlačni električni bojler V=10l Gorenje GT 100 za montažo pod  umivalnik, komplet s varnostnim ventilom</t>
  </si>
  <si>
    <t>Netlačni električni bojler V=10l Gorenje GT 100 za montažo pod  umivalnik, komplet s varnostnim ventilom</t>
  </si>
  <si>
    <t xml:space="preserve">Večplastna polietilenska cev z notranjim kovinskim plaščem, (npr.UNIPIPE), položena v tlaku in predelnih stenah, za hladno vodo, toplo vodo in cirkulacijo, komplet z fitingi iz medenine in izolirana z izolacijo z zaprto celično strukturo deb. 9 mm
(kot npr. Armacell Tubolit S+)
</t>
  </si>
  <si>
    <t>DN12 (ø16 x 2.0)</t>
  </si>
  <si>
    <t>DN15 (ø20 x 2.25)</t>
  </si>
  <si>
    <t>DN20 (ø25 x 2.5)</t>
  </si>
  <si>
    <t xml:space="preserve">Obešalni in pritrdilni material, ter konzole narejene iz profilnega železa, temeljno obarvanega v skupni teži, objemke za obešanje morajo imeti izolacijsko oblogo </t>
  </si>
  <si>
    <t>kg / kos</t>
  </si>
  <si>
    <t xml:space="preserve">kg            </t>
  </si>
  <si>
    <t>objemke (DN20)</t>
  </si>
  <si>
    <t>objemke (DN15)</t>
  </si>
  <si>
    <t>PVC-U cev za kanalizacijo, položena v tla, izdelana v skladu z standardom EN 1401-1, z dodatki na fazonske kose, odrezke in tesnilnim materialom</t>
  </si>
  <si>
    <t>DN 50</t>
  </si>
  <si>
    <t>DN 70</t>
  </si>
  <si>
    <t xml:space="preserve">DN 100  </t>
  </si>
  <si>
    <t>Krogelni ventil za vodo - navojni, komplet s tesnilnim materialom</t>
  </si>
  <si>
    <t>DN20</t>
  </si>
  <si>
    <t>DN15</t>
  </si>
  <si>
    <t>Navezava vodovoda hladne  na obstoječe vodovodno omrežje po stropom podstrešja, praznjenje in polnjenje sistema</t>
  </si>
  <si>
    <t>kompl.</t>
  </si>
  <si>
    <t>Navezava odtokov fekalne kanalizacije na obstoječe omrežje pod stropom podstrešja</t>
  </si>
  <si>
    <t>Navezava odtokov fekalne kanalizacije na obstoječe omrežje zunaj objekta</t>
  </si>
  <si>
    <t>Dezinfekcija, izpiranje vodovodne instalacije in mikrobiološka preiskava vode (vsebnost mineralnih olj..) ter izdaja poročila s strani pooblaščene institucije</t>
  </si>
  <si>
    <t>Pripravljalna dela, zarisovanje, čiščenje in zaključna dela</t>
  </si>
  <si>
    <t xml:space="preserve">Manjša gradbena dela kot so preboji za cevi, izdelava utorov v tlaku in zidu za vodovodne in kanalizacijske cevi, ter zametavanje in fino zaribavanje po vgradnji </t>
  </si>
  <si>
    <t>Navezava odtoka kondneza iz prezračevalnih naprav z cevjo PVC 32 l=8m z fazonskimi in spojnimi kosi</t>
  </si>
  <si>
    <t>Tlačna preizkušnja s tlakom p= 12 bar in regulacija</t>
  </si>
  <si>
    <t>Transportni stroški</t>
  </si>
  <si>
    <t>Manjša nepredvidena dela in stroški 2%</t>
  </si>
  <si>
    <t>SKUPAJ VODOVOD IN KANALIZACIJA</t>
  </si>
  <si>
    <t>REKAPITULACIJA</t>
  </si>
  <si>
    <t>A.</t>
  </si>
  <si>
    <t>ELEKTROINSTALACIJA JAKEGA TOKA</t>
  </si>
  <si>
    <t>RAZDELILCI</t>
  </si>
  <si>
    <t>KABELSKI RAZVOD</t>
  </si>
  <si>
    <t>INSTALACIJSKI PARAPETNI KANALI</t>
  </si>
  <si>
    <t>SVETILKE</t>
  </si>
  <si>
    <t>OSTALI ELEKTROINSTALACIJSKI MATERIAL</t>
  </si>
  <si>
    <t>GALVANSKE POVEZAVE IN OZEMLJITVE</t>
  </si>
  <si>
    <t>PRIKLOPI</t>
  </si>
  <si>
    <t>STRELOVODNE INSTALACIJE</t>
  </si>
  <si>
    <t>RAZNO</t>
  </si>
  <si>
    <t>PROJEKTANTSKI NADZOR</t>
  </si>
  <si>
    <t>PREGLED, PRESKUS IN MERITVE ELEKTRIČNIH INSTALACIJ, MERITVE ZAŠČITE PRED UDAROM EL. TOKA, IZOLACIJSKE TRDNOSTI IN UPORNOSTI KABELSKIH VODNIKOV, UPORNOSTI ZANKE, UPORNOSTI GALVANSKIH POVEZAV, OSVETLJENOSTI PROSTOROV, KPL. Z Z IZDAJO USTREZNE DOKUMENTACIJE</t>
  </si>
  <si>
    <t>IZDELAVA PROJEKTA IZVEDENIH DEL, DOKAZILA O ZANESLJIVOSTI OBJEKTA</t>
  </si>
  <si>
    <t>DROBNI, VEZNI IN PRITRDILNI INSTALACIJSKI</t>
  </si>
  <si>
    <t>PREGLED VARNOSTNE (ZASILNE) RAZSVETLJAVE IN PROTIPOŽARNE ZAŠČITE OD POOBLAŠČENE INSTITUCIJE TER IZDAJA PROTOKOLOV O USTREZNOSTI</t>
  </si>
  <si>
    <t>PRIPRAVA IN TRANSPORT</t>
  </si>
  <si>
    <t>NEPREDVIDENA DELA  3% od skupne vsote elektroinstalacij jakega toka</t>
  </si>
  <si>
    <t>ELEKTROINSTALACIJA ŠIBKEGA TOKA</t>
  </si>
  <si>
    <t>ELEKTROINSTALACIJA SISTEMA OZVOČENJA</t>
  </si>
  <si>
    <t>ELEKTROINSTALACIJA UNIVERZALNEGA INFORMACIJSKEGA OŽIČENJA</t>
  </si>
  <si>
    <t>NEPREDVIDENA DELA  2% od skupne vsote elektroinstalacij šibkega toka</t>
  </si>
  <si>
    <t>S K U P A J   A + B:</t>
  </si>
  <si>
    <t>ZA PLAČILO</t>
  </si>
  <si>
    <t>V popisu ni zajeto:</t>
  </si>
  <si>
    <t>* revizijskih odprtin</t>
  </si>
  <si>
    <t>* raznih stroškov soglasodajalcev za pridobitev gradbenega dovoljenja</t>
  </si>
  <si>
    <t>* stroškov strokovnega nadzora</t>
  </si>
  <si>
    <t>* stroškov nadzora koordinatorjev za varnost in zdravje pri delu</t>
  </si>
  <si>
    <t>* aktivne opreme računalniškega omrežja</t>
  </si>
  <si>
    <t xml:space="preserve">PROJEKTANTSKI POPIS S PREDIZMERAMI </t>
  </si>
  <si>
    <t>IN STROŠKOVNO OCENO</t>
  </si>
  <si>
    <t>FAZA PZI</t>
  </si>
  <si>
    <t>kol.</t>
  </si>
  <si>
    <t>ME</t>
  </si>
  <si>
    <t>Cena/enoto</t>
  </si>
  <si>
    <t>Cena/skupaj</t>
  </si>
  <si>
    <t xml:space="preserve">1. </t>
  </si>
  <si>
    <t>1.2.</t>
  </si>
  <si>
    <t>RAZDELILEC RM</t>
  </si>
  <si>
    <t>(dobava in montaža)</t>
  </si>
  <si>
    <t>-</t>
  </si>
  <si>
    <t>vggradna kovinska omara</t>
  </si>
  <si>
    <t xml:space="preserve">dimenzij 600 x 800 x 150 mm </t>
  </si>
  <si>
    <t>z enokrilnimi vrati</t>
  </si>
  <si>
    <t>vse obarvano z osnovno in RAL barvo</t>
  </si>
  <si>
    <t>ter vgrajeno opremo:</t>
  </si>
  <si>
    <t>ročko</t>
  </si>
  <si>
    <t xml:space="preserve">varovalčno stikalo kot. npr.  TYTAN II 3 polno </t>
  </si>
  <si>
    <t>kpl z varovalkami</t>
  </si>
  <si>
    <t>odvodnik prenapetosti kot. npr. PROTEC C</t>
  </si>
  <si>
    <t>instalacijski odklopnik B 6 A</t>
  </si>
  <si>
    <t>instalacijski odklopnik C 10 A</t>
  </si>
  <si>
    <t>instalacijski odklopnik C 16 A</t>
  </si>
  <si>
    <t>instalacijski odklopnik 3 x C 16 A</t>
  </si>
  <si>
    <t>KZS 10/0.03A</t>
  </si>
  <si>
    <t>uvodnice, Ecu zbiralnice N in PE, vrstne sponke cpl z nosilno letvijo in zaključnimi elementi, napisne ploščice in oznake, drobni in vezni instalacijski material (PVC instalacijski kanali, vezne žice, ožičenje, kabel čevlji in tulci, vijačni material)</t>
  </si>
  <si>
    <t>RAZDELILEC RM skupaj:</t>
  </si>
  <si>
    <t>RAZDELILCI SKUPAJ</t>
  </si>
  <si>
    <t>KABELSKI RAZVOD:</t>
  </si>
  <si>
    <t>(dobava in polaganje)</t>
  </si>
  <si>
    <t xml:space="preserve">- </t>
  </si>
  <si>
    <t>kabel NYM-J 5 x 2,5 mm2, položen na kabelsko polico 80%, uvlečen v instalacijsko cev 20%</t>
  </si>
  <si>
    <t>kabel NYM-J 3 x 2.5 mm2, položen na kabelsko polico 80%, uvlečen v instalacijsko cev 20%</t>
  </si>
  <si>
    <t>kabel NYM-J 5 x 1.5 mm2, položen na kabelsko polico 80%, uvlečen v instalacijsko cev 20%</t>
  </si>
  <si>
    <t>kabel NYM-J 3 x 1.5 mm2, položen na kabelsko polico 80%, uvlečen v instalacijsko cev 20%</t>
  </si>
  <si>
    <t>kabel NYM 2 x 1.5 mm2, položen na kabelsko polico 80%, uvlečen v instalacijsko cev 20%</t>
  </si>
  <si>
    <t>žica PFy 35 mm2, položen na kabelsko polico 80%, uvlečen v instalacijsko cev 20%</t>
  </si>
  <si>
    <t>žica PFy 16 mm2, položen na kabelsko polico 80%, uvlečen v instalacijsko cev 20%</t>
  </si>
  <si>
    <t>žica PFy 6 mm2, položen na kabelsko polico 50%, uvlečen v instalacijsko cev 50%</t>
  </si>
  <si>
    <t>kabel Liycy 3x0,75mm2, položen na kabelsko polico 50%, uvlečen v instalacijsko cev 50%</t>
  </si>
  <si>
    <t>kabel Liycy 4x0,75mm2, položen na kabelsko polico 50%, uvlečen v instalacijsko cev 50%</t>
  </si>
  <si>
    <t>KABELSKI RAZVOD skupaj:</t>
  </si>
  <si>
    <t>parapetni kanal dimenzij 130x72 mm</t>
  </si>
  <si>
    <t>z vgrajeno pregradno steno in vso pripadajočo opremo (spojke, pokrovi, pregrade, kolena idr.)</t>
  </si>
  <si>
    <t>zaključni element za kanal</t>
  </si>
  <si>
    <t>spojni element za kanal</t>
  </si>
  <si>
    <t>notranji in zunanji element 90° za kanal</t>
  </si>
  <si>
    <t>II.polna vtičnica 230V, 16A trojna z zaščitnim</t>
  </si>
  <si>
    <t>kontaktom za vgradnjo v parapetni</t>
  </si>
  <si>
    <t>kanal bele barve (z dozo in okvirjem)</t>
  </si>
  <si>
    <t>INSTALACIJSKI PARAPETNI KANALI skupaj:</t>
  </si>
  <si>
    <t>SVETILKE:</t>
  </si>
  <si>
    <t>(dobava in montaža kpl s sijalkami in montažnim piborom)</t>
  </si>
  <si>
    <t>A01</t>
  </si>
  <si>
    <t>Nadgradna/viseča svetilka z zrcalnim paraboličnim rastrom, moč 1x49W/T5, ohišje iz bele prašno barvane jeklene pločevine RAL 9003, zaščitna stopnja IP20, kot npr. GEMMA 11-013/149/CB.</t>
  </si>
  <si>
    <t>Obešalni pribor za svetilko Beghelli Gemma/1XX (99-080/120)</t>
  </si>
  <si>
    <t>A02</t>
  </si>
  <si>
    <t>Nadgradna/spuščena linijska svetilka z asimetričnim zrcalnim reflektorjem, moč 1x49W/T5, ohišje iz bele prašno barvane jeklene pločevine RAL 9003, zaščitna stopnja IP20, kot npr. BEGHELLI GEMMA (11-023/149/CI).</t>
  </si>
  <si>
    <t>Obešalni pribor za svetilko Beghelli Gemma/CI (99-083/120)</t>
  </si>
  <si>
    <t>A03</t>
  </si>
  <si>
    <t>Nadgradna linijska svetilka z asimetričnim zrcalnim reflektorjem, moč 1x49W/T5, ohišje iz bele prašno barvane jeklene pločevine RAL 9003, zaščitna stopnja IP20, kot npr. BEGHELLI GEMMA (11-023/149/CI).</t>
  </si>
  <si>
    <t>Končnik za svetilko Beghelli Gemma (99-104))</t>
  </si>
  <si>
    <t>A04</t>
  </si>
  <si>
    <t>Reflektor za svetlobni stračni sistem, priključna moč LED/35,7W/4000K, prašno barvano ohišje črne barve iz tlačno litega aluminija, pasivno hlajenje, kot npr. LIVAL MINI GLIDER LED (10LX1139)</t>
  </si>
  <si>
    <t>3 fazni adapter za točkovno montažo svetilk za tračni svetlobni sistem, kot npr. NORDIC ALUMINIUM FIX POINT (GA 70-2)</t>
  </si>
  <si>
    <t>A05</t>
  </si>
  <si>
    <t>Nadgradna svetilka, moč 2x26W/TC-DEL, ohišje iz pocinkane pločevine, steklena zaščitna kapa, zaščitna stopnja IP40, kot npr. LENA LIGHTING CALLISTO (368301)</t>
  </si>
  <si>
    <t>A06</t>
  </si>
  <si>
    <t>Nadgradna svetilka, moč 2x26W/TC-DEL, plastično ohišje z obročem bele barve, opalna PC zaščitna kapa, zaščitna stopnja IP54, kot npr. LENA LIGHTING S. A. SATURN 181603</t>
  </si>
  <si>
    <t>A07</t>
  </si>
  <si>
    <t xml:space="preserve">Nadgradna svetilka, moč 1x26W/TC-DEL, plastično ohišje z obročem bele barve, opalna PC zaščitna kapa, zaščitna stopnja IP54, kot npr. LENA LIGHTING S. A. SATURN 185205 </t>
  </si>
  <si>
    <t>A08</t>
  </si>
  <si>
    <t>Nadgradna stenska svetilka z zaščitnim pokrovom in PMMA difuzorjem, moč 1x14W/T5, ohišje iz aluminijevega profila, zaščitna stopnja IP40, kot npr. HALLA ELUMI 13-300K-1014E.</t>
  </si>
  <si>
    <t>A09</t>
  </si>
  <si>
    <t>Nadgradna stenska svetilka z zaščitnim pokrovom in PMMA difuzorjem, moč 1x49W/T5, ohišje iz aluminijevega profila, direktna/indirektna svetloba, zaščitna stopnja IP40, kot npr. HALLA ELUMI 13-301K-1049E.</t>
  </si>
  <si>
    <t>Z01</t>
  </si>
  <si>
    <t>Nadgradna LED svetilka varnostne razsvetljave za osvetljevanje evakuacijskih poti, moč 0,7W/LED, pripravni spoj SE, avtotest AT, avtonomija 1h, ohišje in zaščitni pokrov iz polikarbonata, beli simetrični odsevnik, zaščitna stopnja IP65, 4 leta garancije, kot npr. BEGHELLI F65 LED 11W AT SE 1N/RM (19226).</t>
  </si>
  <si>
    <t>Z02</t>
  </si>
  <si>
    <t>Nadgradna LED svetilka varnostne razsvetljave za označevanje evakuacijskih poti, moč 1,4W/LED, trajni spoj SA, avtotest AT, avtonomija 1h, ohišje in zaščitni pokrov iz polikarbonata, beli simetrični odsevnik, zaščitna stopnja IP65, 4 leta garancije, piktogramski zaslon (nar. št.: 19042) - smer evakuacije Levo/Desno, kot npr. BEGHELLI F65 LED 8W AT SA 1N/RM (19224).</t>
  </si>
  <si>
    <t>Z03</t>
  </si>
  <si>
    <t xml:space="preserve">Nadgradna LED svetilka varnostne razsvetljave za označevanje evakuacijskih poti, moč 1,4W/LED, trajni spoj SA, avtotest AT, avtonomija 1h, ohišje in zaščitni pokrov iz polikarbonata, beli simetrični odsevnik, zaščitna stopnja IP65, 4 leta garancije, piktogramski zaslon (nar. št.: 19042) - smer evakuacije Ravno, kot npr. BEGHELLI F65 LED 8W AT SA 1N/RM (19224). </t>
  </si>
  <si>
    <t>R</t>
  </si>
  <si>
    <t>Fotoluminiscenčni piktogram ravno 15X30</t>
  </si>
  <si>
    <t>Zagon varnostne razsvetljave</t>
  </si>
  <si>
    <t xml:space="preserve">SVETILKE skupaj: </t>
  </si>
  <si>
    <t>(dobava in montaža oz. polaganje)</t>
  </si>
  <si>
    <t>kabelska polica iz perforirane pocinkane pločevine PK 200, brez pokrova, komplet s spojnicami in nosilci, vijačnim materialom ter vsemi potrebnimi kovinskimi profili, pobarvana v barvi stropa</t>
  </si>
  <si>
    <t>kabelska polica iz perforirane pocinkane pločevine PK 100, brez pokrova, komplet s spojnicami in nosilci, vijačnim materialom ter vsemi potrebnimi kovinskimi profili, pobarvana v barvi stopa</t>
  </si>
  <si>
    <t>razni kovinski profili</t>
  </si>
  <si>
    <t>II.polna vtičnica z zaščitnim kontaktom 230 V</t>
  </si>
  <si>
    <t>16 A, modularne izvedbe, kpl z z dozo in okvirjem</t>
  </si>
  <si>
    <t>II.polna vtičnica z zaščitnim kontaktom 230 V in pokrovom</t>
  </si>
  <si>
    <t>stikalo navadno modularne izvedbe kpl z dozo in okvirjem</t>
  </si>
  <si>
    <t>stikalo menjalno modularne izvedbe kpl z dozo in okvirjem</t>
  </si>
  <si>
    <t xml:space="preserve">razvodnica fi 60 mm </t>
  </si>
  <si>
    <t xml:space="preserve">razvodnica fi 78 mm </t>
  </si>
  <si>
    <t>nadometna PVC razvodnica</t>
  </si>
  <si>
    <t>IR senzor, 360 stopinjski, kontakt 230VAC, 300W AC3</t>
  </si>
  <si>
    <t>kontaktor IK 20 za vklpo razsvetljave, ki ga krmili IR senzor</t>
  </si>
  <si>
    <t>samogasna instalacijska tbx cev 11-23 mm</t>
  </si>
  <si>
    <t>plastična PN  instalacijska cev 16 mm</t>
  </si>
  <si>
    <t>OSTALI ELEKTROINSTALACIJSKI MATERIAL skupaj</t>
  </si>
  <si>
    <t xml:space="preserve">omarica dimenzij 400x500x200 mm za </t>
  </si>
  <si>
    <t>izvedbo dodatne izenačitve potenciala nad glavnim razdelilcem DIP GER z</t>
  </si>
  <si>
    <t>ECu zbiralnico dimenzij 30x5 mm na</t>
  </si>
  <si>
    <t>podpornih izolatorjih za nazivno</t>
  </si>
  <si>
    <t>napetost 1 kV (3 kom) in opremljeno</t>
  </si>
  <si>
    <t>z uvodnicami Pg 13.5 mm (35 kom)</t>
  </si>
  <si>
    <t>tipska razvodnica za izvedbo</t>
  </si>
  <si>
    <t>dodatne izenačitve potenciala z</t>
  </si>
  <si>
    <t>vgrajeno ECu zbiralnico</t>
  </si>
  <si>
    <t xml:space="preserve">izdelava vijačnega galvanskega </t>
  </si>
  <si>
    <t>spoja s kovinsko maso (cevovodi)</t>
  </si>
  <si>
    <t>in s cevno objemko</t>
  </si>
  <si>
    <t>spoja s kovinsko maso</t>
  </si>
  <si>
    <t>priklop kabla P/Fy 16 mm2 na priključek potencialne izravnave v komunikacijski omarici</t>
  </si>
  <si>
    <t>GALVANSKE POVEZAVE IN OZEMLJITVE skupaj:</t>
  </si>
  <si>
    <t>priklop novega energetskega razvoda v PMO omaro kpl z drobnim materialom (kabel čevlji in vijačni material)</t>
  </si>
  <si>
    <t>dvostranski priklop razdelilcev (zajetih v elektro načrtu) kpl z drobnim materialom (kabel čevlji in vijačni material)</t>
  </si>
  <si>
    <t>priklop napajalnega kabla na razdelilnik R-klimat (razdelilnik zajet v popisih strojnih instalacij)</t>
  </si>
  <si>
    <t>priključitev za malo moč 230V</t>
  </si>
  <si>
    <t>priključitev napajalnikov raznih na malo moč 230V</t>
  </si>
  <si>
    <t>priključitev sistema vtičnic v komunikacijskih omaricah na malo moč 230V</t>
  </si>
  <si>
    <t>PRIKLOPI skupaj</t>
  </si>
  <si>
    <t>okrogli vodnik iz nerjavečega jekla RF dimenzije fi 10 mm, namenjen izdelavi lovilnih in odvodnih vodov, ter povezav na ozemljilo, položen na strešnih nosilcih</t>
  </si>
  <si>
    <t>okrogli vodnik iz nerjavečega jekla RF dimenzije fi 10 mm, namenjen izdelavi lovilnih in odvodnih vodov, ter povezav na ozemljilo, položen na zidnih nosilcih</t>
  </si>
  <si>
    <t>strešni nosilec primeren za opečne strehe, za strelovodni okrogli vodnik fi 10 mm</t>
  </si>
  <si>
    <t>zidni nosilec RF za okrogli vodnik fi 10 mm, primeren za votle stene z izolacijo do 100 mm, z vijakom 160 mm in PVC vložkom fi 10 mm, vodnik se na nosilec pritrjuje z vijačenjem</t>
  </si>
  <si>
    <t>vezna sponka RF namenjena izvedbi spojev med okroglimi fi 10 mm vodniki</t>
  </si>
  <si>
    <t>križna sponka RF namenjena izvedbi spojev med okroglimi fi 10 mm vodniki in ploščatimi vodniki</t>
  </si>
  <si>
    <t>kontaktna sponka RF namenjena izvedbi kontaktnih spojev med okroglimi fi 10 mm vodniki in kovinskimi deli</t>
  </si>
  <si>
    <t>žlebna sponka RF namenjena izvedbi kontaktnih spojev med okroglimi fi 10 mm vodniki in žlebnimi koriti</t>
  </si>
  <si>
    <t>cevna objemka RF, narejena iz dveh delov, namenjena ozemljevanju odtočnih cevi različnih dimenzij fi 120 mm in pritrjevanju vodnikov okroglega preseka fi 10 mm</t>
  </si>
  <si>
    <t>mehanska zaščita za strelovod h=1,8m</t>
  </si>
  <si>
    <t>meritve ponikalne upornosti 10 kom, pregled strelovodne instalacije, atest, merilni protokol, 10 letna garancija</t>
  </si>
  <si>
    <t xml:space="preserve">STRELOVODNE INSTALACIJE skupaj: </t>
  </si>
  <si>
    <t>demontaža obstoječih elektro instalacij (luči, razdelilne omarice, ostalo) in odvoz na deponijo</t>
  </si>
  <si>
    <t>režijska dela - razno</t>
  </si>
  <si>
    <t>režijska dela za potrebe električnih povezav elementov avtomatike klimatov in druga pomoč monterjem strojnih instalacij med montažo strojnih naprav</t>
  </si>
  <si>
    <t>šolanje uporabnika za ravnanje z elektro instalacijami</t>
  </si>
  <si>
    <t>Dolbljenje zidu Š/G 80/40 mm in povrnitev v prvotno stanje (60% beton, 40% opeka)</t>
  </si>
  <si>
    <t>tm</t>
  </si>
  <si>
    <t>Dolbljenje zidu Š/G 150/40 mm in povrnitev v prvotno stanje (60% beton, 40% opeka)</t>
  </si>
  <si>
    <t>RAZNO skupaj</t>
  </si>
  <si>
    <t>IZDELAVA PROJEKTA IZVEDENIH DEL, OBRATOVANJE OBJEKTA TER DOKAZILA O ZANESLJIVOSTI OBJEKTA</t>
  </si>
  <si>
    <t>MATERIAL, GIPS</t>
  </si>
  <si>
    <t>A1.</t>
  </si>
  <si>
    <t>ELEKTROINSTALACIJA JAKEGA TOKA SKUPAJ:</t>
  </si>
  <si>
    <t xml:space="preserve"> 1.</t>
  </si>
  <si>
    <t xml:space="preserve">A. </t>
  </si>
  <si>
    <t>OPREMA OZVOČENJA ŠOLE- in multimedijska oprema avle</t>
  </si>
  <si>
    <t>z.št.</t>
  </si>
  <si>
    <t>Oprema, storitev</t>
  </si>
  <si>
    <t>EM</t>
  </si>
  <si>
    <t>Kol</t>
  </si>
  <si>
    <t>EUR/EM</t>
  </si>
  <si>
    <t>Skupaj EUR</t>
  </si>
  <si>
    <t>SNZ1070 nadometna zvočna omarica 5W/100V, bela-SEA</t>
  </si>
  <si>
    <t>SNA1040   regulator glasnosti 35W/100V, vgradni , beli SEA</t>
  </si>
  <si>
    <t>Instalacija ozvočenja ( dobavi in izvede instalater)</t>
  </si>
  <si>
    <t xml:space="preserve"> -</t>
  </si>
  <si>
    <t>PPL 2 x 2,5 mm2 kabel za zvočnike                               cca</t>
  </si>
  <si>
    <t>PPL3 x 1,5 mm2 kabel za zvočnike                                  cca</t>
  </si>
  <si>
    <t>Razvodne doze Fi 60</t>
  </si>
  <si>
    <t>Drobni priključni in vezni material</t>
  </si>
  <si>
    <t>Dokumentacija</t>
  </si>
  <si>
    <t>Montaža zvočnikov</t>
  </si>
  <si>
    <t>Montaža regulatorjev</t>
  </si>
  <si>
    <t>Instalacijske cevi in kanali</t>
  </si>
  <si>
    <t>Priklop opreme na položeno instalacijo in montirane zvočnike in regulatorje, zagon, poučitev uporabnika</t>
  </si>
  <si>
    <t>SKUPAJ A oprema ozvočenja šole ,brez DDV</t>
  </si>
  <si>
    <t>ELEKTROINSTALACIJA SISTEMA OZVOČENJA skupaj:</t>
  </si>
  <si>
    <t>2.</t>
  </si>
  <si>
    <t>2.1.</t>
  </si>
  <si>
    <t>KABLI, VTIČNICE IN INŠTALACIJSKI MATERIAL</t>
  </si>
  <si>
    <t>dvojna komunikacijska vtičnica s protiprašnim pokrovčkom  za par. kanal ali p/o z dozo</t>
  </si>
  <si>
    <t>¤ okvir vtičnice 80x80</t>
  </si>
  <si>
    <t>¤ LANmark 6 10G, Snap-in konektor, Cat 6 10G Base-T, screened, rear cover, EMC</t>
  </si>
  <si>
    <t>¤ dvojna vtičnica Cat 6 10G screened, EMC, komplet</t>
  </si>
  <si>
    <t>enojna komunikacijska vtičnica s protiprašnim pokrovčkom  za par. kanal ali p/o z dozo</t>
  </si>
  <si>
    <t>¤ enojna vtičnica Cat 6 10G screened, EMC, komplet</t>
  </si>
  <si>
    <t>kabel Cat 6a U/FTP, 650Mhz, 10G, 4Px0,56mm, LSZH ISO/IEC11801 EIA/TIA 568B, položen 80% na kabelske police, 20% v instalacijske cevi</t>
  </si>
  <si>
    <t>optični kabel 4 vlakna, 50/125um, OM2, multimode, LSZH, za povezavo na tel. centralo</t>
  </si>
  <si>
    <t>instalacijski kanal 20x40 mm</t>
  </si>
  <si>
    <t>instalacijska tbx cev 16 mm</t>
  </si>
  <si>
    <t>barvna koda in označevanje priključkov na strani vtičnice in delilnika s številko priključka in oznako U/FTP</t>
  </si>
  <si>
    <t>obešala za kabel (npr. Caddy)</t>
  </si>
  <si>
    <t>KABLI, VTIČNICE IN INŠTALACIJSKI MATERIAL skupaj:</t>
  </si>
  <si>
    <t>2.2.</t>
  </si>
  <si>
    <t>KOMUNIKACIJSKA OMARICA UNIVERZALNEGA INFORMACIJSKEGA OŽIČENJA</t>
  </si>
  <si>
    <t>komunikacijska omarica KO 600 x 600, 19" AC 21 HU z vertikalnimi vodili in s steklenimi vrati spredaj,  komplet z vgrajeno opremo:</t>
  </si>
  <si>
    <t>patch panel za 24 Snap-in konektorjev ,19", 1 HU, prazen z izvlečnim mehanizmom</t>
  </si>
  <si>
    <t>LANmark 6 10G, Snap-in konektor, Cat 6 10G Base-T, screened, rear cover, EMC</t>
  </si>
  <si>
    <t>patch vodilo kovinsko s pokrovom, 1 HU, 19",</t>
  </si>
  <si>
    <t>optični panel za 12 SCD adapterjev</t>
  </si>
  <si>
    <t>optični adapter  SC-SC duplex, multimode</t>
  </si>
  <si>
    <t>optični zaklj. kabel SC, MM, 50um/125/900, OM2, 1.5m</t>
  </si>
  <si>
    <t>optična kaseta</t>
  </si>
  <si>
    <t>varjenje optičnega vlakna</t>
  </si>
  <si>
    <t>priprava opt. kabla za varjenje</t>
  </si>
  <si>
    <t>sestavljanje in montaža opt. patch panela</t>
  </si>
  <si>
    <t>povezovalni kabel LANmark 6 10 G Base-T, Ultim, RJ45,screened, Cat 6 10G,  LSZH, 2.0m</t>
  </si>
  <si>
    <t>povezovalni kabel RJ 45- RJ45, Cat5, unscreened, PVC, 1.5m</t>
  </si>
  <si>
    <t>optični povez. kabel 2xSC-2xSC, 50/125um, MM, 2.0m</t>
  </si>
  <si>
    <t>el. razdelilec 7x230V, 19", 1HU</t>
  </si>
  <si>
    <t>polica 19", do 30 kg</t>
  </si>
  <si>
    <t>ozemljitvena letvica</t>
  </si>
  <si>
    <t>spajanje UTP kabla z razdelilno ploščo</t>
  </si>
  <si>
    <t>spajanje UTP kabla z vtičnico na strani priključka</t>
  </si>
  <si>
    <t>spajanje optičnih vlaken</t>
  </si>
  <si>
    <t>drobni potrošni, vezni in pritrdilni material</t>
  </si>
  <si>
    <t>instalacija in zagon sistema na nivoju vozlišča</t>
  </si>
  <si>
    <t>KOMUNIKACIJSKA OMARICA UNIVERZALNEGA INFORMACIJSKEGA OŽIČENJA skupaj:</t>
  </si>
  <si>
    <t>2.3.</t>
  </si>
  <si>
    <t>MERITVE UNIVERZALNEGA INFORMACIJSKEGA OŽIČENJA</t>
  </si>
  <si>
    <t>meritev instalacije Class E (Cat 6)  in izdelava merilnih protokolov</t>
  </si>
  <si>
    <t>meritev optične instalacije (OTDR enostranska) in izdelava merilnih protokolov</t>
  </si>
  <si>
    <t>MERITVE UNIVERZALNEGA INFORMACIJSKEGA OŽIČENJA skupaj:</t>
  </si>
  <si>
    <t>ELEKTROINSTALACIJA UNIVERZALNEGA INFORMACIJSKEGA OŽIČENJA skupaj</t>
  </si>
  <si>
    <t>RAZNO skupaj:</t>
  </si>
  <si>
    <t>kabelska polica iz perforirane pocinkane pločevine PK 100, brez pokrova, komplet s spojnicami in nosilci, vijačnim materialom ter vsemi potrebnimi kovinskimi profili, barvana v barvi stropa</t>
  </si>
  <si>
    <t>samogasna instal.tbx cev 11-23 mm</t>
  </si>
  <si>
    <t xml:space="preserve">Dolbljenje zidu Š/G 80/40 mm in povrnitev v prvotno stanje </t>
  </si>
  <si>
    <t xml:space="preserve">Dolbljenje zidu Š/G 150/40 mm in povrnitev v prvotno stanje </t>
  </si>
  <si>
    <t>OSTALI ELEKTROINSTALACIJSKI MATERIAL skupaj:</t>
  </si>
  <si>
    <t>ELEKTROINSTALACIJA ŠIBKEGA TOKA SKUPAJ:</t>
  </si>
  <si>
    <t>Kompletna obnova fasadnega cokla objekta: čiščenje, emulzija, barvanje v vodoodbojni paropropustni izvedbi, vključno s krpanjem cca 20 % ( barva enaka kot obstoječa).</t>
  </si>
  <si>
    <t>Kompletna odstranitev  obstoječih fasadnih ometov do zdrave podlage, med napuščem in fasadnim podstavkom ter pranje in čiščenje podlage kot priprava za novi omet.</t>
  </si>
  <si>
    <t>Kompletna izvedba okenskih okvirjev in špalet v razviti širini cca 20 cm, okvirji z odmikom od fasade cca 2 cm, vključno z :</t>
  </si>
  <si>
    <t>Kompletna izvedba silikatnega zaključnega sloja deb cca 4 mm v enaki barvi kot obstoječa fasada (rumeno) in enaki strukturi kot obstoječa fasada (1-2 mm)</t>
  </si>
  <si>
    <t>Kompletna izvedba novega fasadnega ometa deb. 2-3 cm, kot podlaga za zaključni sloj, vključno s predhodnim obrizkom.</t>
  </si>
  <si>
    <t>ODSTRANITEV FASADNIH OMETOV deb. 2-3 cm</t>
  </si>
  <si>
    <t xml:space="preserve">SKUPNA REKAPITULACIJA  </t>
  </si>
  <si>
    <t xml:space="preserve">Kompletna dobava in polaganje prvovrstnega 
troslojni gotovega parketa. 
Opis isti kot pri predhodni postavki, le da je na hodniku zahtevana požarna odpornost parketa Cfl S1.
Obračun v m2 kompletno izdelanega finalnega tlaka!
</t>
  </si>
  <si>
    <t>Davek na dodano vrednost ( DDV) - 22 % :</t>
  </si>
  <si>
    <t>Ponudnik mora vpisati tip in ceno nudene keramike!
Proizvajalec:...................................................
Tip keramike:..................................................
Cena keramike (nabavna cena brez DDV) :     
                        .....…………..……..€/m2!</t>
  </si>
  <si>
    <t xml:space="preserve">Kompletna dobava in lepljenje na tla nedrsnih keramičnih talnih ploščic, z lepilom za notranje površine, kompletno  s stičenjem, vsemi pomožnimi deli, prenosi in kitanjem vogalov z akrilnim kitom. 
Keramika  30/30 cm, deb. 0,8 cm,  barva mat po izboru projektanta. 
Prostori s talnim ogrevanjem!
Obračun v m2 tlorisne projekcije!
</t>
  </si>
  <si>
    <t xml:space="preserve">Kompletna dobava in polaganje prvovrstnega 
troslojnega gotovega parketa, sestavljenega  iz treh medsebojno povezanih plasti, pod kotom 90 stopinj. 
Zgornji sloj troslojnega gotovega parketa iz trdega lesa (hrast) debeline min. 4 mm, drugi sloj, ki se nahaja pod vrhom, je iz polnega vezanega  lesa (širinsko spojenega: smreke ali hrasta) in tretja plast je iz 2mm furnirja smreke.
Skupna debelina gotovega troslojnega parketa je  14 mm.
Polaganje preko podloge proti prenosu udarnega zvoka (zajeta v ločeni postavki) na suhi estrih (OSB plošče). 
Gotovi parket je oljen z UV obstojnimi olji OSMO v mat. izvedbi, zaključen z tipskimi stenskimi letvami višine cca 6 cm. 
Vzorec in barva po izboru investitorja / uporabnika
Obračun v m2 kompletno izdelanega finalnega tlaka!
</t>
  </si>
  <si>
    <t>Ponudnik mora vpisati tip in ceno nudene talne obloge;
Proizvajalec:  .................................................
Tip izgootovljenega  parketa: ...........................
Cena izgot. parketa (brez DDV):      
                                           …..……..€/m2!</t>
  </si>
  <si>
    <t>18 kos</t>
  </si>
  <si>
    <t>36 kos</t>
  </si>
  <si>
    <t>6 kos</t>
  </si>
  <si>
    <r>
      <t>m</t>
    </r>
    <r>
      <rPr>
        <vertAlign val="superscript"/>
        <sz val="10"/>
        <rFont val="Calibri"/>
        <family val="2"/>
        <charset val="238"/>
        <scheme val="minor"/>
      </rPr>
      <t>2</t>
    </r>
  </si>
  <si>
    <t>Kompletna obnova obstoječega dimnika:
- odstranitev obstoječe a.b. plošče
- izvedba nove a.b. pl. dim. cca 105/105/10 cm
- obrizg, grobi in fini omet, cca 6 m2
- vsa pripadajoča dela (odri, odvoz ruševin…..)
- izvedba po navodilu ZVKDS</t>
  </si>
  <si>
    <t xml:space="preserve">Rušenje obstoječih opečnih dimnikov, vključno z odvozom ruševin k pooblaščenemu zbiralcu gradbenih odpadkov!
</t>
  </si>
  <si>
    <t>rušenje dimnikov</t>
  </si>
  <si>
    <t>m3</t>
  </si>
  <si>
    <t xml:space="preserve">kom           </t>
  </si>
  <si>
    <t xml:space="preserve">Toplotna izolacija kanalov s samougasljivo in parozaporno izolacijo debeline 19 mm (ustrezati mora kvaliteti min.B1     )                                            </t>
  </si>
  <si>
    <r>
      <rPr>
        <u/>
        <sz val="11"/>
        <rFont val="Calibri"/>
        <family val="2"/>
        <charset val="238"/>
        <scheme val="minor"/>
      </rPr>
      <t>OPOMBE:</t>
    </r>
    <r>
      <rPr>
        <sz val="11"/>
        <rFont val="Calibri"/>
        <family val="2"/>
        <charset val="238"/>
        <scheme val="minor"/>
      </rPr>
      <t xml:space="preserve">
V ceni zajeti kompletno dobavo kompletnega materiala in spojnih sredstev  ter montažo na predvideno mesto vgradnje. 
V ceni zajeti tudi vse potrebne odre, avtodvigalo za transport na mesto vgradnje, antikorozijsko zaščito po opisu in podobno!</t>
    </r>
  </si>
  <si>
    <t xml:space="preserve">Pred začetkom izvajanja del preveriti smer poteka obstoječih lesenih stropnikov in njih pozicije! Pod jeklenimi nosilci izvesti podlivno maso v debelini 3 cm, tako da bo spodnji rob jeklenih nosilcev 3 cm višje od spodnjega roba obstoječih lesenih stropnikov.
Ležišče obvezno zaliti z betonom pred namestitvijo trapezne pločevine! Zagotoviti fiksiranje jeklenih nosilcev s konstruktivnimi ukrepi (rebrasta armaturna palica,...)! </t>
  </si>
  <si>
    <t>-JEKLENA KONSTRUKCIJA MORA BITI IZDELANA V SKLADU S STANDARDOM SIST EN 1090-2:
 "Izdelava in montaža jeklenih konstrukcij - Tehnični pogoji"</t>
  </si>
  <si>
    <t>-ANTIKOROZIJSKA ZAŠČITA JEKLENE KONSTRUKCIJE MORA BITI IZDELANA V SKLADU S STANDARDOM SIST EN ISO 12944. ZA PREMAZE SE UPORABI KVALITETNE BARVE NA OSNOVI EPOXIDNIH SMOL!
-VSI VIJAKI SO KVALITETE 8.8!
-NAČRT PRED IZVEDBO IN NAROČANJEM JEKLA, ARMATURE TER TRAPEZNE PLOČEVINE NATANČNO PREGLEDATI, VSE MOREBITNE POMANKLJIVOSTI IN NAPAKE POSREDOVATI ODGOVORNEMU PROJEKTANTU GRADBENIH KONSTRUKCIJ!
-OB IZVEDBI JE POTREBNO OBSTOJEČO KONSTRUKCIJO PODROBNO PREGLEDATI IN UGOTOVITI SKLADNOST DEJANSKEGA STANJA IN PREDVIDENIH DIMENZIJ KONSTRUKCIJE TER MATERIALOV V PROJEKTU.
-VSI ZVARI SO C KVALITETE PO DIN 25817, OZIROMA 3. RAZRED PO SIST 10721 IN SO NEPREKINJENI! POTREBNE KOREKTURE ZARADI  VPLIVA VARILNIH DEFORMACIJ MORA PREDVIDETI IZVAJALEC, ENAKO VELJA ZA TOLERANCE PROFILOV.
-VSI ZVARI, KI NISO POSEBEJ OZNAČENI SO DEBELINE 0,7 X T, KJER JE T  DEBELINA NAJTANJŠE PRIKLJUČNE PLOČEVINE.</t>
  </si>
  <si>
    <t xml:space="preserve">NOSILEC HEA 260  (6 kos)  </t>
  </si>
  <si>
    <t>RAZNE OJAČITVE, VIJAKI, SIDRA in podobno</t>
  </si>
  <si>
    <t xml:space="preserve">Kompletna izdelava/dobava in montaža nosilne pločevine HIBOND 150/55 deb. 0,8 mm,  za ploščo za podstrešno talno konstrukcijo. 
Naleganje izvesti po navodilu projektanta gradbenih konstrukcij!
V ceno je zajeti vsa potrebna pomožna dela in transporte do mesta vgraditve.
Obračun v m2 (z upoštevanjem 10% za preklope) ; vključno z vsemi deli navedenimi  v nadaljevanju opisa postavke!
</t>
  </si>
  <si>
    <t>Zagotovljena morajo biti minimalna ležišča za vsako pločevino posebej (vzdolžno - nosilna smer min 100 mm, prečno min 60mm).
Po postavitvi trapezne pločevine na nosilce je potrebno trapezno pločevino pritrditi na nosilce z žičniki - PREČNO PRITRJEVANJE: HILTI ENP 2-21-L15 MX+KARTUŠE 6,8/18M rdeče v vsak drugi val.
Strižne moznike za sovprežje se vari v delavnici direktno na nosilce.
Vse vzdolžne spoje pločevin je potrebno medsebojno vijačiti ali kovičiti na vsakih 50 cm (vijak SFS SL2 4,8x20 na 50 cm)
Na vseh koncih je potrebno HI-BOND ploščo zaključiti tako, da v fazi betoniranja ne bo prihajalo do iztekanja betona. 
Trapezno pločevinio se reže s posebnimi škarjami za rezanje tankih pločevin.</t>
  </si>
  <si>
    <t xml:space="preserve">vgradno glavno stikalo 100A z rdeče-rumeno </t>
  </si>
  <si>
    <t>kabel NYY 4x25 mm2, položen na kabelsko polico 100%</t>
  </si>
  <si>
    <r>
      <rPr>
        <b/>
        <sz val="9"/>
        <rFont val="Calibri"/>
        <family val="2"/>
        <charset val="238"/>
        <scheme val="minor"/>
      </rPr>
      <t xml:space="preserve"> MA S 500   </t>
    </r>
    <r>
      <rPr>
        <sz val="9"/>
        <rFont val="Calibri"/>
        <family val="2"/>
        <charset val="238"/>
        <scheme val="minor"/>
      </rPr>
      <t xml:space="preserve"> (predvidoma Q 139 + Q 131)</t>
    </r>
  </si>
  <si>
    <t>Trapezna pločevina (HI-bond 55/150 ;  t = 0,8 mm
ali ekvivalent)mora biti pritrjena na jeklene nosilce po detajlu dobavitelja pločevine.
Za povezavo med jeklenimi nosilci in AB ploščo je
potrebno namestiti moznike Ø 20 S500m, višine 70 mm , ki se namestijo na največjem dopustnem razmaku 60 cm  (vsako četrto rebro trapezne pločevine); v postavki se zajame izdelava luknje v pločevini, razrez palic na dolžino 70 mm (375 kos) in privaritev na jekleno konstrukcijo!</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</si>
</sst>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00\ _S_I_T_-;\-* #,##0.00\ _S_I_T_-;_-* &quot;-&quot;??\ _S_I_T_-;_-@_-"/>
    <numFmt numFmtId="165" formatCode="#,##0.00;#,##0.00;&quot;&quot;"/>
    <numFmt numFmtId="166" formatCode="0000"/>
    <numFmt numFmtId="167" formatCode="&quot;B1&quot;\.0"/>
    <numFmt numFmtId="168" formatCode="&quot;B2&quot;\.0"/>
    <numFmt numFmtId="169" formatCode="#,##0.0&quot;0&quot;"/>
    <numFmt numFmtId="170" formatCode="&quot;B/&quot;0&quot;.0&quot;"/>
    <numFmt numFmtId="171" formatCode="&quot;A/&quot;0&quot;.0&quot;"/>
    <numFmt numFmtId="172" formatCode="#,##0.00\ _S_I_T"/>
    <numFmt numFmtId="173" formatCode="00&quot;.)&quot;"/>
    <numFmt numFmtId="174" formatCode="_-* #,##0.00\ [$€-1]_-;\-* #,##0.00\ [$€-1]_-;_-* &quot;-&quot;??\ [$€-1]_-;_-@_-"/>
    <numFmt numFmtId="175" formatCode="0#"/>
    <numFmt numFmtId="176" formatCode="&quot;&quot;0.00&quot;&quot;"/>
    <numFmt numFmtId="177" formatCode="#,##0.00\ &quot;€&quot;"/>
    <numFmt numFmtId="178" formatCode="#,###.00"/>
    <numFmt numFmtId="179" formatCode="0.0"/>
    <numFmt numFmtId="180" formatCode="_-* #,##0.00\ _S_k_-;\-* #,##0.00\ _S_k_-;_-* &quot;-&quot;??\ _S_k_-;_-@_-"/>
    <numFmt numFmtId="181" formatCode="#,##0.00_ ;\-#,##0.00\ "/>
    <numFmt numFmtId="182" formatCode="0.#"/>
    <numFmt numFmtId="183" formatCode="0."/>
  </numFmts>
  <fonts count="106">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4"/>
      <name val="Arial"/>
      <family val="2"/>
    </font>
    <font>
      <sz val="10"/>
      <name val="Arial"/>
      <family val="2"/>
    </font>
    <font>
      <sz val="10"/>
      <name val="Arial"/>
      <family val="2"/>
      <charset val="238"/>
    </font>
    <font>
      <sz val="10"/>
      <name val="Arial CE"/>
      <family val="2"/>
      <charset val="238"/>
    </font>
    <font>
      <sz val="11"/>
      <name val="Times New Roman CE"/>
      <charset val="238"/>
    </font>
    <font>
      <sz val="9"/>
      <name val="Bradley Hand ITC"/>
      <family val="4"/>
    </font>
    <font>
      <b/>
      <sz val="9"/>
      <name val="AvantGarde Bk BT"/>
      <family val="2"/>
    </font>
    <font>
      <sz val="10"/>
      <name val="AvantGarde Bk BT"/>
      <family val="2"/>
    </font>
    <font>
      <sz val="9"/>
      <name val="AvantGarde Bk BT"/>
      <family val="2"/>
    </font>
    <font>
      <sz val="8"/>
      <name val="AvantGarde Bk BT"/>
      <family val="2"/>
    </font>
    <font>
      <b/>
      <sz val="10"/>
      <name val="AvantGarde Bk BT"/>
      <family val="2"/>
    </font>
    <font>
      <b/>
      <sz val="12"/>
      <name val="AvantGarde Bk BT"/>
      <family val="2"/>
    </font>
    <font>
      <b/>
      <sz val="11"/>
      <name val="AvantGarde Bk BT"/>
      <family val="2"/>
    </font>
    <font>
      <sz val="11"/>
      <name val="AvantGarde Bk BT"/>
      <family val="2"/>
    </font>
    <font>
      <sz val="8"/>
      <name val="Arial"/>
      <family val="2"/>
      <charset val="238"/>
    </font>
    <font>
      <b/>
      <u/>
      <sz val="14"/>
      <name val="AvantGarde Bk BT"/>
      <family val="2"/>
    </font>
    <font>
      <sz val="10"/>
      <color rgb="FF006100"/>
      <name val="AvantGarde Bk BT"/>
      <family val="2"/>
    </font>
    <font>
      <b/>
      <sz val="10"/>
      <name val="Arial"/>
      <family val="2"/>
      <charset val="238"/>
    </font>
    <font>
      <sz val="11"/>
      <name val="Arial"/>
      <family val="2"/>
      <charset val="238"/>
    </font>
    <font>
      <b/>
      <sz val="11"/>
      <name val="Arial"/>
      <family val="2"/>
      <charset val="238"/>
    </font>
    <font>
      <b/>
      <u/>
      <sz val="11"/>
      <name val="Arial"/>
      <family val="2"/>
      <charset val="238"/>
    </font>
    <font>
      <sz val="9"/>
      <name val="Futura Prins"/>
    </font>
    <font>
      <sz val="9"/>
      <name val="Futura Prins"/>
      <charset val="238"/>
    </font>
    <font>
      <u/>
      <sz val="10.4"/>
      <color indexed="12"/>
      <name val="Arial CE"/>
      <family val="2"/>
      <charset val="238"/>
    </font>
    <font>
      <b/>
      <sz val="12"/>
      <color indexed="8"/>
      <name val="SSPalatino"/>
      <charset val="238"/>
    </font>
    <font>
      <sz val="12"/>
      <name val="Futura Prins"/>
    </font>
    <font>
      <sz val="11"/>
      <name val="Futura Prins"/>
    </font>
    <font>
      <b/>
      <sz val="11"/>
      <name val="Calibri"/>
      <family val="2"/>
      <charset val="238"/>
      <scheme val="minor"/>
    </font>
    <font>
      <sz val="9"/>
      <name val="Calibri"/>
      <family val="2"/>
      <charset val="238"/>
      <scheme val="minor"/>
    </font>
    <font>
      <sz val="10"/>
      <name val="Calibri"/>
      <family val="2"/>
      <charset val="238"/>
      <scheme val="minor"/>
    </font>
    <font>
      <b/>
      <sz val="10"/>
      <name val="Calibri"/>
      <family val="2"/>
      <charset val="238"/>
      <scheme val="minor"/>
    </font>
    <font>
      <sz val="8"/>
      <name val="Calibri"/>
      <family val="2"/>
      <charset val="238"/>
      <scheme val="minor"/>
    </font>
    <font>
      <b/>
      <sz val="8"/>
      <name val="Calibri"/>
      <family val="2"/>
      <charset val="238"/>
      <scheme val="minor"/>
    </font>
    <font>
      <b/>
      <sz val="16"/>
      <name val="Calibri"/>
      <family val="2"/>
      <charset val="238"/>
      <scheme val="minor"/>
    </font>
    <font>
      <sz val="16"/>
      <name val="Calibri"/>
      <family val="2"/>
      <charset val="238"/>
      <scheme val="minor"/>
    </font>
    <font>
      <sz val="11"/>
      <name val="Calibri"/>
      <family val="2"/>
      <charset val="238"/>
      <scheme val="minor"/>
    </font>
    <font>
      <b/>
      <sz val="9"/>
      <name val="Calibri"/>
      <family val="2"/>
      <charset val="238"/>
      <scheme val="minor"/>
    </font>
    <font>
      <vertAlign val="superscript"/>
      <sz val="9"/>
      <name val="Calibri"/>
      <family val="2"/>
      <charset val="238"/>
      <scheme val="minor"/>
    </font>
    <font>
      <b/>
      <sz val="12"/>
      <name val="Calibri"/>
      <family val="2"/>
      <charset val="238"/>
      <scheme val="minor"/>
    </font>
    <font>
      <sz val="12"/>
      <name val="Calibri"/>
      <family val="2"/>
      <charset val="238"/>
      <scheme val="minor"/>
    </font>
    <font>
      <b/>
      <sz val="10"/>
      <name val="Calibri"/>
      <family val="2"/>
      <charset val="238"/>
    </font>
    <font>
      <sz val="9"/>
      <name val="Arial"/>
      <family val="2"/>
    </font>
    <font>
      <sz val="12"/>
      <name val="Arial"/>
      <family val="2"/>
      <charset val="238"/>
    </font>
    <font>
      <b/>
      <u/>
      <sz val="10"/>
      <name val="Calibri"/>
      <family val="2"/>
      <charset val="238"/>
      <scheme val="minor"/>
    </font>
    <font>
      <u/>
      <sz val="10"/>
      <name val="Calibri"/>
      <family val="2"/>
      <charset val="238"/>
      <scheme val="minor"/>
    </font>
    <font>
      <b/>
      <sz val="11"/>
      <name val="Arial Narrow"/>
      <family val="2"/>
      <charset val="238"/>
    </font>
    <font>
      <sz val="11"/>
      <name val="Arial Narrow"/>
      <family val="2"/>
      <charset val="238"/>
    </font>
    <font>
      <sz val="10"/>
      <name val="Arial Narrow"/>
      <family val="2"/>
      <charset val="238"/>
    </font>
    <font>
      <u/>
      <sz val="10"/>
      <name val="AvantGarde Bk BT"/>
      <family val="2"/>
    </font>
    <font>
      <sz val="10"/>
      <color rgb="FFFF0000"/>
      <name val="Calibri"/>
      <family val="2"/>
      <charset val="238"/>
      <scheme val="minor"/>
    </font>
    <font>
      <sz val="10"/>
      <name val="Times New Roman CE"/>
      <family val="1"/>
      <charset val="238"/>
    </font>
    <font>
      <b/>
      <u/>
      <sz val="10"/>
      <name val="Arial"/>
      <family val="2"/>
      <charset val="238"/>
    </font>
    <font>
      <sz val="10"/>
      <color rgb="FFFF0000"/>
      <name val="Arial"/>
      <family val="2"/>
      <charset val="1"/>
    </font>
    <font>
      <sz val="11"/>
      <name val="Times New Roman CE"/>
      <family val="1"/>
      <charset val="238"/>
    </font>
    <font>
      <sz val="11"/>
      <color indexed="8"/>
      <name val="Times New Roman CE"/>
      <family val="1"/>
      <charset val="238"/>
    </font>
    <font>
      <sz val="11"/>
      <name val="Times New Roman"/>
      <family val="1"/>
      <charset val="238"/>
    </font>
    <font>
      <sz val="11"/>
      <color indexed="8"/>
      <name val="Times New Roman"/>
      <family val="1"/>
      <charset val="238"/>
    </font>
    <font>
      <b/>
      <sz val="11"/>
      <color indexed="8"/>
      <name val="Times New Roman"/>
      <family val="1"/>
      <charset val="238"/>
    </font>
    <font>
      <b/>
      <sz val="11"/>
      <name val="Times New Roman"/>
      <family val="1"/>
      <charset val="238"/>
    </font>
    <font>
      <b/>
      <sz val="11"/>
      <color indexed="9"/>
      <name val="Times New Roman"/>
      <family val="1"/>
      <charset val="238"/>
    </font>
    <font>
      <sz val="11"/>
      <name val="Symbol"/>
      <family val="1"/>
      <charset val="2"/>
    </font>
    <font>
      <sz val="9.9"/>
      <name val="Times New Roman"/>
      <family val="1"/>
      <charset val="238"/>
    </font>
    <font>
      <vertAlign val="subscript"/>
      <sz val="11"/>
      <name val="Times New Roman"/>
      <family val="1"/>
      <charset val="238"/>
    </font>
    <font>
      <vertAlign val="superscript"/>
      <sz val="11"/>
      <name val="Times New Roman"/>
      <family val="1"/>
      <charset val="238"/>
    </font>
    <font>
      <b/>
      <sz val="11"/>
      <color indexed="8"/>
      <name val="Times New Roman CE"/>
      <family val="1"/>
      <charset val="238"/>
    </font>
    <font>
      <b/>
      <sz val="11"/>
      <name val="Times New Roman CE"/>
      <family val="1"/>
      <charset val="238"/>
    </font>
    <font>
      <b/>
      <sz val="16"/>
      <name val="Arial"/>
      <family val="2"/>
      <charset val="238"/>
    </font>
    <font>
      <b/>
      <u/>
      <sz val="16"/>
      <name val="Arial"/>
      <family val="2"/>
      <charset val="238"/>
    </font>
    <font>
      <sz val="12"/>
      <name val="Times New Roman"/>
      <family val="1"/>
      <charset val="238"/>
    </font>
    <font>
      <b/>
      <sz val="14"/>
      <name val="Arial"/>
      <family val="2"/>
      <charset val="238"/>
    </font>
    <font>
      <sz val="10"/>
      <color indexed="8"/>
      <name val="Arial"/>
      <family val="2"/>
      <charset val="238"/>
    </font>
    <font>
      <b/>
      <i/>
      <sz val="12"/>
      <name val="Arial"/>
      <family val="2"/>
      <charset val="238"/>
    </font>
    <font>
      <b/>
      <sz val="12"/>
      <name val="Arial"/>
      <family val="2"/>
      <charset val="238"/>
    </font>
    <font>
      <sz val="10"/>
      <color theme="1"/>
      <name val="Arial"/>
      <family val="2"/>
      <charset val="238"/>
    </font>
    <font>
      <b/>
      <sz val="10"/>
      <name val="Times New Roman CE"/>
      <family val="1"/>
      <charset val="238"/>
    </font>
    <font>
      <sz val="10"/>
      <color theme="1"/>
      <name val="Times New Roman CE"/>
      <family val="1"/>
      <charset val="238"/>
    </font>
    <font>
      <b/>
      <sz val="10"/>
      <name val="Times New Roman CE"/>
      <charset val="238"/>
    </font>
    <font>
      <sz val="10"/>
      <name val="Times New Roman CE"/>
      <charset val="238"/>
    </font>
    <font>
      <b/>
      <sz val="14"/>
      <color theme="1"/>
      <name val="Arial"/>
      <family val="2"/>
      <charset val="238"/>
    </font>
    <font>
      <b/>
      <sz val="11"/>
      <name val="Times New Roman CE"/>
      <charset val="238"/>
    </font>
    <font>
      <b/>
      <sz val="11"/>
      <color indexed="9"/>
      <name val="Times New Roman CE"/>
      <charset val="238"/>
    </font>
    <font>
      <b/>
      <sz val="11"/>
      <color indexed="8"/>
      <name val="Times New Roman CE"/>
      <charset val="238"/>
    </font>
    <font>
      <sz val="9"/>
      <name val="Times New Roman CE"/>
      <family val="1"/>
      <charset val="238"/>
    </font>
    <font>
      <b/>
      <sz val="10"/>
      <name val="Arial"/>
      <family val="2"/>
    </font>
    <font>
      <sz val="12"/>
      <name val="Arial CE"/>
      <family val="2"/>
      <charset val="238"/>
    </font>
    <font>
      <b/>
      <sz val="12"/>
      <name val="Arial"/>
      <family val="2"/>
    </font>
    <font>
      <b/>
      <sz val="12"/>
      <name val="Arial CE"/>
      <family val="2"/>
      <charset val="238"/>
    </font>
    <font>
      <b/>
      <sz val="10"/>
      <name val="Arial CE"/>
      <family val="2"/>
      <charset val="238"/>
    </font>
    <font>
      <sz val="8"/>
      <name val="Arial CE"/>
      <family val="2"/>
      <charset val="238"/>
    </font>
    <font>
      <b/>
      <sz val="9"/>
      <name val="Arial CE"/>
      <charset val="238"/>
    </font>
    <font>
      <b/>
      <sz val="8"/>
      <name val="Arial CE"/>
      <family val="2"/>
      <charset val="238"/>
    </font>
    <font>
      <b/>
      <sz val="8"/>
      <name val="Arial CE"/>
      <charset val="238"/>
    </font>
    <font>
      <b/>
      <sz val="9"/>
      <name val="Arial CE"/>
      <family val="2"/>
      <charset val="238"/>
    </font>
    <font>
      <sz val="9"/>
      <name val="Arial CE"/>
      <family val="2"/>
      <charset val="238"/>
    </font>
    <font>
      <sz val="8"/>
      <name val="Arial CE"/>
      <charset val="238"/>
    </font>
    <font>
      <sz val="9"/>
      <name val="Arial CE"/>
      <charset val="238"/>
    </font>
    <font>
      <sz val="9"/>
      <name val="Arial"/>
      <family val="2"/>
      <charset val="238"/>
    </font>
    <font>
      <sz val="10"/>
      <name val="Arial"/>
      <family val="2"/>
      <charset val="1"/>
    </font>
    <font>
      <b/>
      <sz val="10"/>
      <name val="Arial"/>
      <family val="2"/>
      <charset val="1"/>
    </font>
    <font>
      <vertAlign val="superscript"/>
      <sz val="10"/>
      <name val="Calibri"/>
      <family val="2"/>
      <charset val="238"/>
      <scheme val="minor"/>
    </font>
    <font>
      <u/>
      <sz val="11"/>
      <name val="Calibri"/>
      <family val="2"/>
      <charset val="238"/>
      <scheme val="minor"/>
    </font>
  </fonts>
  <fills count="12">
    <fill>
      <patternFill patternType="none"/>
    </fill>
    <fill>
      <patternFill patternType="gray125"/>
    </fill>
    <fill>
      <patternFill patternType="solid">
        <fgColor rgb="FFC6EFCE"/>
      </patternFill>
    </fill>
    <fill>
      <patternFill patternType="solid">
        <fgColor theme="0"/>
        <bgColor indexed="64"/>
      </patternFill>
    </fill>
    <fill>
      <patternFill patternType="solid">
        <fgColor indexed="22"/>
        <bgColor indexed="64"/>
      </patternFill>
    </fill>
    <fill>
      <patternFill patternType="solid">
        <fgColor rgb="FF85FF8B"/>
        <bgColor indexed="64"/>
      </patternFill>
    </fill>
    <fill>
      <patternFill patternType="solid">
        <fgColor theme="0" tint="-0.14999847407452621"/>
        <bgColor indexed="64"/>
      </patternFill>
    </fill>
    <fill>
      <patternFill patternType="solid">
        <fgColor theme="0"/>
        <bgColor indexed="31"/>
      </patternFill>
    </fill>
    <fill>
      <patternFill patternType="solid">
        <fgColor indexed="22"/>
        <bgColor indexed="22"/>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59">
    <xf numFmtId="0" fontId="0" fillId="0" borderId="0"/>
    <xf numFmtId="0" fontId="21" fillId="2" borderId="0" applyNumberFormat="0" applyBorder="0" applyAlignment="0" applyProtection="0"/>
    <xf numFmtId="4" fontId="5" fillId="0" borderId="1">
      <alignment horizontal="left" vertical="center" wrapText="1"/>
    </xf>
    <xf numFmtId="39" fontId="6" fillId="0" borderId="2">
      <alignment horizontal="right" vertical="top" wrapText="1"/>
    </xf>
    <xf numFmtId="0" fontId="7" fillId="0" borderId="0"/>
    <xf numFmtId="0" fontId="7" fillId="0" borderId="0"/>
    <xf numFmtId="169" fontId="9" fillId="0" borderId="0"/>
    <xf numFmtId="0" fontId="8" fillId="0" borderId="0"/>
    <xf numFmtId="0" fontId="7" fillId="0" borderId="0"/>
    <xf numFmtId="0" fontId="8" fillId="0" borderId="0"/>
    <xf numFmtId="0" fontId="4" fillId="0" borderId="0" applyFill="0" applyBorder="0"/>
    <xf numFmtId="0" fontId="7" fillId="0" borderId="0" applyFill="0" applyBorder="0"/>
    <xf numFmtId="0" fontId="4" fillId="0" borderId="0"/>
    <xf numFmtId="0" fontId="7" fillId="0" borderId="0"/>
    <xf numFmtId="0" fontId="6" fillId="0" borderId="3">
      <alignment horizontal="left" vertical="top" wrapText="1"/>
    </xf>
    <xf numFmtId="0" fontId="6" fillId="0" borderId="4">
      <alignment horizontal="left" vertical="top" wrapText="1"/>
    </xf>
    <xf numFmtId="164" fontId="3" fillId="0" borderId="0" applyFont="0" applyFill="0" applyBorder="0" applyAlignment="0" applyProtection="0"/>
    <xf numFmtId="0" fontId="3" fillId="0" borderId="0"/>
    <xf numFmtId="0" fontId="3" fillId="0" borderId="0"/>
    <xf numFmtId="0" fontId="3" fillId="0" borderId="0" applyFill="0" applyBorder="0"/>
    <xf numFmtId="0" fontId="3" fillId="0" borderId="0"/>
    <xf numFmtId="166" fontId="9" fillId="0" borderId="0"/>
    <xf numFmtId="0" fontId="26" fillId="0" borderId="12" applyAlignment="0"/>
    <xf numFmtId="0" fontId="27" fillId="0" borderId="12" applyAlignment="0"/>
    <xf numFmtId="0" fontId="26" fillId="0" borderId="12" applyAlignment="0"/>
    <xf numFmtId="0" fontId="26" fillId="0" borderId="12">
      <alignment vertical="top" wrapText="1"/>
    </xf>
    <xf numFmtId="0" fontId="28" fillId="0" borderId="0" applyNumberFormat="0" applyFill="0" applyBorder="0" applyAlignment="0" applyProtection="0">
      <alignment vertical="top"/>
      <protection locked="0"/>
    </xf>
    <xf numFmtId="0" fontId="29" fillId="0" borderId="0"/>
    <xf numFmtId="0" fontId="8" fillId="0" borderId="0"/>
    <xf numFmtId="173" fontId="9" fillId="0" borderId="0"/>
    <xf numFmtId="0" fontId="3" fillId="0" borderId="0"/>
    <xf numFmtId="173" fontId="9" fillId="0" borderId="0"/>
    <xf numFmtId="173" fontId="9" fillId="0" borderId="0"/>
    <xf numFmtId="173" fontId="9" fillId="0" borderId="0"/>
    <xf numFmtId="173" fontId="9" fillId="0" borderId="0"/>
    <xf numFmtId="0" fontId="30" fillId="0" borderId="0"/>
    <xf numFmtId="174" fontId="3" fillId="0" borderId="0"/>
    <xf numFmtId="175" fontId="9" fillId="0" borderId="0"/>
    <xf numFmtId="0" fontId="3" fillId="0" borderId="0"/>
    <xf numFmtId="0" fontId="2" fillId="0" borderId="0"/>
    <xf numFmtId="0" fontId="8" fillId="0" borderId="0"/>
    <xf numFmtId="0" fontId="8" fillId="0" borderId="0"/>
    <xf numFmtId="0" fontId="8" fillId="0" borderId="0"/>
    <xf numFmtId="0" fontId="3" fillId="0" borderId="0"/>
    <xf numFmtId="0" fontId="3" fillId="0" borderId="0"/>
    <xf numFmtId="0" fontId="3" fillId="0" borderId="0"/>
    <xf numFmtId="9" fontId="8" fillId="0" borderId="0" applyFont="0" applyFill="0" applyBorder="0" applyAlignment="0" applyProtection="0"/>
    <xf numFmtId="9" fontId="3" fillId="0" borderId="0" applyFont="0" applyFill="0" applyBorder="0" applyAlignment="0" applyProtection="0"/>
    <xf numFmtId="49" fontId="31" fillId="4" borderId="13">
      <alignment horizontal="center" vertical="top" wrapText="1"/>
    </xf>
    <xf numFmtId="0" fontId="8" fillId="0" borderId="0"/>
    <xf numFmtId="0" fontId="18" fillId="5" borderId="0" applyAlignment="0">
      <alignment horizontal="justify" vertical="top" wrapText="1"/>
    </xf>
    <xf numFmtId="17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55" fillId="0" borderId="0"/>
    <xf numFmtId="0" fontId="8" fillId="0" borderId="0"/>
    <xf numFmtId="180" fontId="3" fillId="0" borderId="0" applyFont="0" applyFill="0" applyBorder="0" applyAlignment="0" applyProtection="0"/>
    <xf numFmtId="0" fontId="3" fillId="0" borderId="0"/>
    <xf numFmtId="0" fontId="1" fillId="0" borderId="0"/>
  </cellStyleXfs>
  <cellXfs count="985">
    <xf numFmtId="0" fontId="0" fillId="0" borderId="0" xfId="0"/>
    <xf numFmtId="0" fontId="13" fillId="0" borderId="0" xfId="7" applyFont="1" applyProtection="1"/>
    <xf numFmtId="49" fontId="14" fillId="0" borderId="0" xfId="8" applyNumberFormat="1" applyFont="1" applyBorder="1" applyProtection="1"/>
    <xf numFmtId="0" fontId="14" fillId="0" borderId="0" xfId="8" applyFont="1" applyBorder="1" applyAlignment="1" applyProtection="1">
      <alignment horizontal="justify"/>
    </xf>
    <xf numFmtId="4" fontId="14" fillId="0" borderId="0" xfId="8" applyNumberFormat="1" applyFont="1" applyBorder="1" applyAlignment="1" applyProtection="1">
      <alignment horizontal="right"/>
    </xf>
    <xf numFmtId="49" fontId="13" fillId="0" borderId="0" xfId="11" applyNumberFormat="1" applyFont="1" applyBorder="1" applyAlignment="1" applyProtection="1">
      <alignment wrapText="1"/>
    </xf>
    <xf numFmtId="0" fontId="13" fillId="0" borderId="0" xfId="11" applyFont="1" applyBorder="1" applyAlignment="1" applyProtection="1">
      <alignment wrapText="1"/>
    </xf>
    <xf numFmtId="0" fontId="13" fillId="0" borderId="0" xfId="7" applyFont="1" applyAlignment="1" applyProtection="1"/>
    <xf numFmtId="49" fontId="13" fillId="0" borderId="0" xfId="11" applyNumberFormat="1" applyFont="1" applyBorder="1" applyAlignment="1" applyProtection="1">
      <alignment vertical="top" wrapText="1"/>
    </xf>
    <xf numFmtId="0" fontId="13" fillId="0" borderId="0" xfId="11" applyFont="1" applyBorder="1" applyAlignment="1" applyProtection="1">
      <alignment vertical="top" wrapText="1"/>
    </xf>
    <xf numFmtId="4" fontId="13" fillId="0" borderId="0" xfId="11" applyNumberFormat="1" applyFont="1" applyBorder="1" applyAlignment="1" applyProtection="1">
      <alignment horizontal="right"/>
    </xf>
    <xf numFmtId="49" fontId="16" fillId="0" borderId="0" xfId="11" applyNumberFormat="1" applyFont="1" applyBorder="1" applyAlignment="1" applyProtection="1"/>
    <xf numFmtId="4" fontId="16" fillId="0" borderId="0" xfId="11" applyNumberFormat="1" applyFont="1" applyBorder="1" applyAlignment="1" applyProtection="1">
      <alignment horizontal="right"/>
    </xf>
    <xf numFmtId="0" fontId="16" fillId="0" borderId="0" xfId="8" applyFont="1" applyBorder="1" applyAlignment="1" applyProtection="1"/>
    <xf numFmtId="0" fontId="13" fillId="0" borderId="0" xfId="7" applyFont="1" applyBorder="1" applyAlignment="1" applyProtection="1">
      <alignment vertical="top"/>
    </xf>
    <xf numFmtId="0" fontId="13" fillId="0" borderId="0" xfId="7" applyFont="1" applyBorder="1" applyAlignment="1" applyProtection="1">
      <alignment horizontal="left" vertical="top" wrapText="1"/>
    </xf>
    <xf numFmtId="4" fontId="13" fillId="0" borderId="0" xfId="7" applyNumberFormat="1" applyFont="1" applyBorder="1" applyAlignment="1" applyProtection="1">
      <alignment horizontal="right"/>
    </xf>
    <xf numFmtId="0" fontId="13" fillId="0" borderId="0" xfId="7" applyFont="1" applyBorder="1" applyProtection="1"/>
    <xf numFmtId="0" fontId="12" fillId="0" borderId="0" xfId="5" applyFont="1" applyAlignment="1" applyProtection="1">
      <alignment vertical="center"/>
    </xf>
    <xf numFmtId="4" fontId="12" fillId="0" borderId="0" xfId="5" applyNumberFormat="1" applyFont="1" applyBorder="1" applyAlignment="1" applyProtection="1">
      <alignment horizontal="right"/>
    </xf>
    <xf numFmtId="0" fontId="12" fillId="0" borderId="0" xfId="5" applyFont="1" applyBorder="1" applyProtection="1"/>
    <xf numFmtId="0" fontId="12" fillId="0" borderId="0" xfId="5" applyFont="1" applyProtection="1"/>
    <xf numFmtId="49" fontId="12" fillId="0" borderId="1" xfId="11" applyNumberFormat="1" applyFont="1" applyBorder="1" applyAlignment="1" applyProtection="1">
      <alignment horizontal="center" wrapText="1"/>
    </xf>
    <xf numFmtId="0" fontId="12" fillId="0" borderId="1" xfId="11" applyFont="1" applyBorder="1" applyAlignment="1" applyProtection="1">
      <alignment wrapText="1"/>
    </xf>
    <xf numFmtId="0" fontId="12" fillId="0" borderId="3" xfId="5" applyFont="1" applyBorder="1" applyProtection="1"/>
    <xf numFmtId="0" fontId="17" fillId="0" borderId="0" xfId="11" applyFont="1" applyBorder="1" applyAlignment="1" applyProtection="1">
      <alignment vertical="top" wrapText="1"/>
    </xf>
    <xf numFmtId="4" fontId="17" fillId="0" borderId="0" xfId="11" applyNumberFormat="1" applyFont="1" applyBorder="1" applyAlignment="1" applyProtection="1">
      <alignment horizontal="right"/>
    </xf>
    <xf numFmtId="0" fontId="12" fillId="0" borderId="0" xfId="5" applyFont="1" applyBorder="1" applyAlignment="1" applyProtection="1">
      <alignment vertical="center"/>
    </xf>
    <xf numFmtId="49" fontId="17" fillId="0" borderId="0" xfId="11" applyNumberFormat="1" applyFont="1" applyBorder="1" applyAlignment="1" applyProtection="1">
      <alignment vertical="top" wrapText="1"/>
    </xf>
    <xf numFmtId="4" fontId="12" fillId="0" borderId="0" xfId="5" applyNumberFormat="1" applyFont="1" applyAlignment="1" applyProtection="1">
      <alignment horizontal="right"/>
    </xf>
    <xf numFmtId="0" fontId="13" fillId="0" borderId="2" xfId="7" applyFont="1" applyBorder="1" applyAlignment="1" applyProtection="1">
      <alignment vertical="top"/>
    </xf>
    <xf numFmtId="0" fontId="13" fillId="0" borderId="0" xfId="7" applyFont="1" applyAlignment="1" applyProtection="1">
      <alignment horizontal="left" vertical="top" wrapText="1"/>
    </xf>
    <xf numFmtId="4" fontId="13" fillId="0" borderId="0" xfId="7" applyNumberFormat="1" applyFont="1" applyAlignment="1" applyProtection="1">
      <alignment horizontal="right"/>
    </xf>
    <xf numFmtId="49" fontId="17" fillId="0" borderId="10" xfId="11" applyNumberFormat="1" applyFont="1" applyBorder="1" applyAlignment="1" applyProtection="1">
      <alignment horizontal="center" vertical="center" wrapText="1"/>
    </xf>
    <xf numFmtId="0" fontId="17" fillId="0" borderId="10" xfId="11" applyFont="1" applyBorder="1" applyAlignment="1" applyProtection="1">
      <alignment vertical="center" wrapText="1"/>
    </xf>
    <xf numFmtId="0" fontId="17" fillId="0" borderId="10" xfId="11" applyFont="1" applyFill="1" applyBorder="1" applyAlignment="1" applyProtection="1">
      <alignment vertical="center" wrapText="1"/>
    </xf>
    <xf numFmtId="4" fontId="19" fillId="0" borderId="0" xfId="17" applyNumberFormat="1" applyFont="1" applyFill="1" applyBorder="1" applyAlignment="1" applyProtection="1">
      <alignment horizontal="right"/>
    </xf>
    <xf numFmtId="0" fontId="3" fillId="0" borderId="0" xfId="18" applyFont="1" applyFill="1"/>
    <xf numFmtId="0" fontId="3" fillId="0" borderId="0" xfId="18" applyFont="1" applyFill="1" applyBorder="1"/>
    <xf numFmtId="4" fontId="22" fillId="0" borderId="0" xfId="19" applyNumberFormat="1" applyFont="1" applyFill="1" applyBorder="1" applyAlignment="1" applyProtection="1">
      <alignment horizontal="left"/>
    </xf>
    <xf numFmtId="0" fontId="3" fillId="0" borderId="0" xfId="20" applyFont="1" applyFill="1"/>
    <xf numFmtId="0" fontId="3" fillId="0" borderId="0" xfId="20" applyFont="1" applyFill="1" applyBorder="1"/>
    <xf numFmtId="49" fontId="23" fillId="0" borderId="0" xfId="21" applyNumberFormat="1" applyFont="1" applyFill="1" applyAlignment="1">
      <alignment horizontal="justify"/>
    </xf>
    <xf numFmtId="172" fontId="23" fillId="0" borderId="0" xfId="21" applyNumberFormat="1" applyFont="1" applyFill="1"/>
    <xf numFmtId="172" fontId="23" fillId="0" borderId="0" xfId="21" applyNumberFormat="1" applyFont="1" applyFill="1" applyBorder="1"/>
    <xf numFmtId="49" fontId="24" fillId="0" borderId="0" xfId="21" applyNumberFormat="1" applyFont="1" applyFill="1" applyBorder="1"/>
    <xf numFmtId="49" fontId="23" fillId="0" borderId="0" xfId="21" applyNumberFormat="1" applyFont="1" applyFill="1" applyBorder="1"/>
    <xf numFmtId="4" fontId="24" fillId="0" borderId="0" xfId="21" applyNumberFormat="1" applyFont="1" applyFill="1" applyBorder="1" applyAlignment="1">
      <alignment horizontal="left" indent="4"/>
    </xf>
    <xf numFmtId="172" fontId="24" fillId="0" borderId="0" xfId="21" applyNumberFormat="1" applyFont="1" applyFill="1" applyBorder="1"/>
    <xf numFmtId="4" fontId="17" fillId="0" borderId="0" xfId="11" applyNumberFormat="1" applyFont="1" applyBorder="1" applyAlignment="1" applyProtection="1">
      <alignment horizontal="right" indent="5"/>
    </xf>
    <xf numFmtId="4" fontId="12" fillId="0" borderId="0" xfId="5" applyNumberFormat="1" applyFont="1" applyBorder="1" applyAlignment="1" applyProtection="1">
      <alignment horizontal="right" indent="5"/>
    </xf>
    <xf numFmtId="0" fontId="36" fillId="3" borderId="0" xfId="12" applyNumberFormat="1" applyFont="1" applyFill="1" applyBorder="1" applyAlignment="1" applyProtection="1">
      <alignment horizontal="right" vertical="top" wrapText="1" indent="1"/>
    </xf>
    <xf numFmtId="0" fontId="34" fillId="3" borderId="0" xfId="0" applyFont="1" applyFill="1" applyBorder="1" applyAlignment="1" applyProtection="1">
      <alignment horizontal="center"/>
    </xf>
    <xf numFmtId="165" fontId="34" fillId="3" borderId="0" xfId="0" applyNumberFormat="1" applyFont="1" applyFill="1" applyBorder="1" applyAlignment="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165" fontId="35" fillId="3" borderId="0" xfId="0" applyNumberFormat="1" applyFont="1" applyFill="1" applyBorder="1" applyAlignment="1" applyProtection="1"/>
    <xf numFmtId="165" fontId="33" fillId="3" borderId="0" xfId="0" applyNumberFormat="1" applyFont="1" applyFill="1" applyBorder="1" applyAlignment="1" applyProtection="1"/>
    <xf numFmtId="0" fontId="33" fillId="3" borderId="0" xfId="0" applyFont="1" applyFill="1" applyBorder="1" applyAlignment="1" applyProtection="1">
      <alignment horizontal="justify" vertical="top" wrapText="1"/>
    </xf>
    <xf numFmtId="0" fontId="33" fillId="3" borderId="0" xfId="0" applyFont="1" applyFill="1" applyBorder="1" applyAlignment="1" applyProtection="1">
      <alignment horizontal="justify" vertical="top"/>
    </xf>
    <xf numFmtId="0" fontId="35" fillId="3" borderId="0" xfId="0" applyFont="1" applyFill="1" applyAlignment="1" applyProtection="1">
      <alignment horizontal="justify" vertical="top" wrapText="1"/>
    </xf>
    <xf numFmtId="0" fontId="34" fillId="3" borderId="0" xfId="0" applyFont="1" applyFill="1" applyAlignment="1" applyProtection="1">
      <alignment horizontal="justify" vertical="top" wrapText="1"/>
    </xf>
    <xf numFmtId="0" fontId="34" fillId="3" borderId="0" xfId="0" applyFont="1" applyFill="1" applyBorder="1" applyAlignment="1" applyProtection="1">
      <alignment horizontal="justify" vertical="top" wrapText="1"/>
    </xf>
    <xf numFmtId="0" fontId="33" fillId="3" borderId="0" xfId="0" applyFont="1" applyFill="1" applyAlignment="1" applyProtection="1">
      <alignment horizontal="justify" vertical="top" wrapText="1"/>
    </xf>
    <xf numFmtId="165" fontId="34" fillId="3" borderId="0" xfId="0" applyNumberFormat="1" applyFont="1" applyFill="1" applyBorder="1" applyAlignment="1" applyProtection="1">
      <alignment vertical="center"/>
    </xf>
    <xf numFmtId="0" fontId="34" fillId="3" borderId="0" xfId="0" applyFont="1" applyFill="1" applyAlignment="1" applyProtection="1">
      <alignment horizontal="justify" vertical="top"/>
    </xf>
    <xf numFmtId="0" fontId="33" fillId="3" borderId="0" xfId="0" applyFont="1" applyFill="1" applyAlignment="1" applyProtection="1">
      <alignment horizontal="justify" vertical="top"/>
    </xf>
    <xf numFmtId="0" fontId="32" fillId="3" borderId="0" xfId="0" applyFont="1" applyFill="1" applyAlignment="1" applyProtection="1">
      <alignment horizontal="justify" vertical="top" wrapText="1"/>
    </xf>
    <xf numFmtId="165" fontId="33" fillId="3" borderId="0" xfId="0" applyNumberFormat="1" applyFont="1" applyFill="1" applyBorder="1" applyAlignment="1" applyProtection="1">
      <alignment horizontal="right" vertical="center"/>
    </xf>
    <xf numFmtId="165" fontId="34" fillId="3" borderId="0" xfId="0" applyNumberFormat="1" applyFont="1" applyFill="1" applyBorder="1" applyAlignment="1" applyProtection="1">
      <alignment horizontal="right" vertical="center"/>
    </xf>
    <xf numFmtId="165" fontId="33" fillId="3" borderId="0" xfId="0" applyNumberFormat="1" applyFont="1" applyFill="1" applyBorder="1" applyAlignment="1" applyProtection="1">
      <alignment vertical="center"/>
    </xf>
    <xf numFmtId="0" fontId="32" fillId="3" borderId="0" xfId="0" applyFont="1" applyFill="1" applyAlignment="1" applyProtection="1">
      <alignment horizontal="justify" vertical="center" wrapText="1"/>
    </xf>
    <xf numFmtId="4" fontId="15" fillId="0" borderId="0" xfId="11" applyNumberFormat="1" applyFont="1" applyBorder="1" applyAlignment="1" applyProtection="1">
      <alignment horizontal="left" wrapText="1"/>
    </xf>
    <xf numFmtId="4" fontId="11" fillId="0" borderId="0" xfId="11" applyNumberFormat="1" applyFont="1" applyBorder="1" applyAlignment="1" applyProtection="1">
      <alignment horizontal="left" vertical="top" wrapText="1"/>
    </xf>
    <xf numFmtId="49" fontId="17" fillId="6" borderId="9" xfId="11" applyNumberFormat="1" applyFont="1" applyFill="1" applyBorder="1" applyAlignment="1" applyProtection="1">
      <alignment horizontal="center" vertical="center" wrapText="1"/>
    </xf>
    <xf numFmtId="0" fontId="17" fillId="6" borderId="9" xfId="11" applyFont="1" applyFill="1" applyBorder="1" applyAlignment="1" applyProtection="1">
      <alignment vertical="center" wrapText="1"/>
    </xf>
    <xf numFmtId="4" fontId="14" fillId="6" borderId="9" xfId="8" applyNumberFormat="1" applyFont="1" applyFill="1" applyBorder="1" applyAlignment="1" applyProtection="1">
      <alignment horizontal="right" wrapText="1" indent="5"/>
    </xf>
    <xf numFmtId="4" fontId="12" fillId="0" borderId="5" xfId="11" applyNumberFormat="1" applyFont="1" applyBorder="1" applyAlignment="1" applyProtection="1">
      <alignment horizontal="right" indent="5"/>
      <protection locked="0"/>
    </xf>
    <xf numFmtId="4" fontId="12" fillId="0" borderId="14" xfId="5" applyNumberFormat="1" applyFont="1" applyBorder="1" applyAlignment="1" applyProtection="1">
      <alignment horizontal="right" indent="5"/>
    </xf>
    <xf numFmtId="4" fontId="17" fillId="0" borderId="10" xfId="11" applyNumberFormat="1" applyFont="1" applyBorder="1" applyAlignment="1" applyProtection="1">
      <alignment horizontal="right" vertical="center" indent="5"/>
    </xf>
    <xf numFmtId="0" fontId="35" fillId="3" borderId="0" xfId="0" applyFont="1" applyFill="1" applyAlignment="1" applyProtection="1">
      <alignment horizontal="justify" vertical="center" wrapText="1"/>
    </xf>
    <xf numFmtId="4" fontId="12" fillId="0" borderId="9" xfId="5" applyNumberFormat="1" applyFont="1" applyBorder="1" applyAlignment="1" applyProtection="1">
      <alignment horizontal="right" indent="5"/>
    </xf>
    <xf numFmtId="49" fontId="24" fillId="0" borderId="9" xfId="21" applyNumberFormat="1" applyFont="1" applyFill="1" applyBorder="1"/>
    <xf numFmtId="4" fontId="12" fillId="0" borderId="9" xfId="11" applyNumberFormat="1" applyFont="1" applyBorder="1" applyAlignment="1" applyProtection="1">
      <alignment horizontal="right" indent="5"/>
      <protection locked="0"/>
    </xf>
    <xf numFmtId="49" fontId="24" fillId="0" borderId="14" xfId="21" applyNumberFormat="1" applyFont="1" applyFill="1" applyBorder="1"/>
    <xf numFmtId="4" fontId="12" fillId="0" borderId="14" xfId="11" applyNumberFormat="1" applyFont="1" applyBorder="1" applyAlignment="1" applyProtection="1">
      <alignment horizontal="right" indent="5"/>
      <protection locked="0"/>
    </xf>
    <xf numFmtId="49" fontId="24" fillId="0" borderId="11" xfId="21" applyNumberFormat="1" applyFont="1" applyFill="1" applyBorder="1"/>
    <xf numFmtId="4" fontId="12" fillId="0" borderId="11" xfId="11" applyNumberFormat="1" applyFont="1" applyBorder="1" applyAlignment="1" applyProtection="1">
      <alignment horizontal="right" indent="5"/>
      <protection locked="0"/>
    </xf>
    <xf numFmtId="49" fontId="47" fillId="0" borderId="10" xfId="21" applyNumberFormat="1" applyFont="1" applyFill="1" applyBorder="1" applyAlignment="1">
      <alignment vertical="center"/>
    </xf>
    <xf numFmtId="0" fontId="17" fillId="0" borderId="11" xfId="11" applyFont="1" applyFill="1" applyBorder="1" applyAlignment="1" applyProtection="1">
      <alignment vertical="center" wrapText="1"/>
    </xf>
    <xf numFmtId="4" fontId="17" fillId="0" borderId="11" xfId="11" applyNumberFormat="1" applyFont="1" applyBorder="1" applyAlignment="1" applyProtection="1">
      <alignment horizontal="right" vertical="center" indent="5"/>
    </xf>
    <xf numFmtId="0" fontId="13" fillId="0" borderId="11" xfId="7" applyFont="1" applyBorder="1" applyAlignment="1" applyProtection="1">
      <alignment horizontal="left" vertical="top" wrapText="1"/>
    </xf>
    <xf numFmtId="4" fontId="12" fillId="0" borderId="10" xfId="5" applyNumberFormat="1" applyFont="1" applyBorder="1" applyAlignment="1" applyProtection="1">
      <alignment horizontal="right" indent="5"/>
    </xf>
    <xf numFmtId="49" fontId="13" fillId="0" borderId="0" xfId="11" applyNumberFormat="1" applyFont="1" applyBorder="1" applyAlignment="1" applyProtection="1">
      <alignment vertical="center" wrapText="1"/>
    </xf>
    <xf numFmtId="0" fontId="13" fillId="0" borderId="0" xfId="11" applyFont="1" applyBorder="1" applyAlignment="1" applyProtection="1">
      <alignment vertical="center" wrapText="1"/>
    </xf>
    <xf numFmtId="0" fontId="13" fillId="0" borderId="0" xfId="7" applyFont="1" applyAlignment="1" applyProtection="1">
      <alignment vertical="center"/>
    </xf>
    <xf numFmtId="0" fontId="35" fillId="3" borderId="0" xfId="10" applyFont="1" applyFill="1" applyBorder="1" applyAlignment="1" applyProtection="1">
      <alignment vertical="top"/>
    </xf>
    <xf numFmtId="0" fontId="36" fillId="3" borderId="9" xfId="12" applyNumberFormat="1" applyFont="1" applyFill="1" applyBorder="1" applyAlignment="1" applyProtection="1">
      <alignment horizontal="right" vertical="top" wrapText="1" indent="1"/>
    </xf>
    <xf numFmtId="0" fontId="33" fillId="3" borderId="0" xfId="0" quotePrefix="1" applyFont="1" applyFill="1" applyAlignment="1" applyProtection="1">
      <alignment horizontal="justify" vertical="top"/>
    </xf>
    <xf numFmtId="4" fontId="12" fillId="3" borderId="0" xfId="12" applyNumberFormat="1" applyFont="1" applyFill="1" applyBorder="1" applyAlignment="1" applyProtection="1">
      <alignment horizontal="right" vertical="center"/>
      <protection locked="0"/>
    </xf>
    <xf numFmtId="0" fontId="12" fillId="3" borderId="0" xfId="0" applyFont="1" applyFill="1" applyAlignment="1" applyProtection="1">
      <alignment horizontal="justify" vertical="top" wrapText="1"/>
    </xf>
    <xf numFmtId="0" fontId="49" fillId="3" borderId="0" xfId="0" applyFont="1" applyFill="1" applyAlignment="1" applyProtection="1">
      <alignment horizontal="justify" vertical="top" wrapText="1"/>
    </xf>
    <xf numFmtId="0" fontId="34" fillId="3" borderId="0" xfId="0" quotePrefix="1" applyFont="1" applyFill="1" applyAlignment="1" applyProtection="1">
      <alignment horizontal="justify" vertical="top" wrapText="1"/>
    </xf>
    <xf numFmtId="49" fontId="11" fillId="0" borderId="0" xfId="11" applyNumberFormat="1" applyFont="1" applyBorder="1" applyAlignment="1" applyProtection="1">
      <alignment horizontal="left" vertical="center"/>
    </xf>
    <xf numFmtId="4" fontId="18" fillId="0" borderId="0" xfId="11" applyNumberFormat="1" applyFont="1" applyBorder="1" applyAlignment="1" applyProtection="1">
      <alignment horizontal="right" indent="5"/>
    </xf>
    <xf numFmtId="165" fontId="33" fillId="3" borderId="9" xfId="0" applyNumberFormat="1" applyFont="1" applyFill="1" applyBorder="1" applyAlignment="1" applyProtection="1">
      <alignment horizontal="right" vertical="center"/>
    </xf>
    <xf numFmtId="0" fontId="49" fillId="3" borderId="0" xfId="0" applyFont="1" applyFill="1" applyAlignment="1" applyProtection="1">
      <alignment horizontal="justify" vertical="center" wrapText="1"/>
    </xf>
    <xf numFmtId="0" fontId="33" fillId="3" borderId="14" xfId="0" applyFont="1" applyFill="1" applyBorder="1" applyAlignment="1" applyProtection="1">
      <alignment horizontal="center" vertical="center"/>
    </xf>
    <xf numFmtId="4" fontId="34" fillId="3" borderId="14" xfId="12" applyNumberFormat="1" applyFont="1" applyFill="1" applyBorder="1" applyAlignment="1" applyProtection="1">
      <alignment horizontal="right" vertical="center"/>
      <protection locked="0"/>
    </xf>
    <xf numFmtId="0" fontId="33" fillId="3" borderId="9" xfId="0" applyFont="1" applyFill="1" applyBorder="1" applyAlignment="1" applyProtection="1">
      <alignment horizontal="center" vertical="center"/>
    </xf>
    <xf numFmtId="4" fontId="34" fillId="3" borderId="9" xfId="12" applyNumberFormat="1" applyFont="1" applyFill="1" applyBorder="1" applyAlignment="1" applyProtection="1">
      <alignment horizontal="right" vertical="center"/>
      <protection locked="0"/>
    </xf>
    <xf numFmtId="4" fontId="12" fillId="3" borderId="14" xfId="12" applyNumberFormat="1" applyFont="1" applyFill="1" applyBorder="1" applyAlignment="1" applyProtection="1">
      <alignment horizontal="right" vertical="center"/>
      <protection locked="0"/>
    </xf>
    <xf numFmtId="4" fontId="40" fillId="3" borderId="14" xfId="12" applyNumberFormat="1" applyFont="1" applyFill="1" applyBorder="1" applyAlignment="1" applyProtection="1">
      <alignment horizontal="right" vertical="center"/>
      <protection locked="0"/>
    </xf>
    <xf numFmtId="0" fontId="34" fillId="3" borderId="14" xfId="0" applyFont="1" applyFill="1" applyBorder="1" applyAlignment="1" applyProtection="1">
      <alignment horizontal="center" vertical="center"/>
    </xf>
    <xf numFmtId="0" fontId="35" fillId="3" borderId="14" xfId="0" applyFont="1" applyFill="1" applyBorder="1" applyAlignment="1" applyProtection="1">
      <alignment horizontal="justify" vertical="center" wrapText="1"/>
    </xf>
    <xf numFmtId="4" fontId="34" fillId="3" borderId="14" xfId="13" applyNumberFormat="1" applyFont="1" applyFill="1" applyBorder="1" applyAlignment="1" applyProtection="1">
      <alignment horizontal="right" vertical="center"/>
      <protection locked="0"/>
    </xf>
    <xf numFmtId="0" fontId="33" fillId="3" borderId="14" xfId="0" applyFont="1" applyFill="1" applyBorder="1" applyAlignment="1" applyProtection="1">
      <alignment horizontal="justify" vertical="center" wrapText="1"/>
    </xf>
    <xf numFmtId="4" fontId="12" fillId="3" borderId="14" xfId="13" applyNumberFormat="1" applyFont="1" applyFill="1" applyBorder="1" applyAlignment="1" applyProtection="1">
      <alignment horizontal="right" vertical="center"/>
      <protection locked="0"/>
    </xf>
    <xf numFmtId="0" fontId="3" fillId="0" borderId="0" xfId="18" applyFont="1"/>
    <xf numFmtId="0" fontId="22" fillId="0" borderId="0" xfId="18" applyFont="1"/>
    <xf numFmtId="0" fontId="71" fillId="0" borderId="0" xfId="18" applyFont="1" applyAlignment="1">
      <alignment horizontal="center"/>
    </xf>
    <xf numFmtId="0" fontId="3" fillId="0" borderId="0" xfId="18"/>
    <xf numFmtId="0" fontId="71" fillId="10" borderId="0" xfId="18" applyFont="1" applyFill="1" applyAlignment="1">
      <alignment horizontal="center"/>
    </xf>
    <xf numFmtId="0" fontId="72" fillId="0" borderId="0" xfId="18" applyFont="1" applyAlignment="1">
      <alignment horizontal="center"/>
    </xf>
    <xf numFmtId="0" fontId="71" fillId="9" borderId="0" xfId="18" applyFont="1" applyFill="1" applyAlignment="1">
      <alignment horizontal="center"/>
    </xf>
    <xf numFmtId="0" fontId="3" fillId="9" borderId="0" xfId="18" applyFill="1"/>
    <xf numFmtId="0" fontId="73" fillId="0" borderId="0" xfId="18" applyFont="1" applyAlignment="1">
      <alignment wrapText="1"/>
    </xf>
    <xf numFmtId="0" fontId="73" fillId="0" borderId="0" xfId="18" applyFont="1"/>
    <xf numFmtId="0" fontId="73" fillId="0" borderId="0" xfId="18" quotePrefix="1" applyFont="1" applyAlignment="1">
      <alignment wrapText="1"/>
    </xf>
    <xf numFmtId="2" fontId="74" fillId="0" borderId="0" xfId="18" applyNumberFormat="1" applyFont="1" applyBorder="1"/>
    <xf numFmtId="0" fontId="3" fillId="0" borderId="0" xfId="18" applyBorder="1"/>
    <xf numFmtId="2" fontId="75" fillId="0" borderId="0" xfId="18" applyNumberFormat="1" applyFont="1" applyBorder="1"/>
    <xf numFmtId="0" fontId="76" fillId="0" borderId="0" xfId="18" applyFont="1" applyBorder="1"/>
    <xf numFmtId="2" fontId="77" fillId="0" borderId="1" xfId="18" applyNumberFormat="1" applyFont="1" applyBorder="1"/>
    <xf numFmtId="0" fontId="77" fillId="0" borderId="1" xfId="18" applyFont="1" applyBorder="1"/>
    <xf numFmtId="0" fontId="77" fillId="0" borderId="0" xfId="18" applyFont="1" applyBorder="1"/>
    <xf numFmtId="2" fontId="77" fillId="0" borderId="0" xfId="18" applyNumberFormat="1" applyFont="1" applyBorder="1"/>
    <xf numFmtId="49" fontId="79" fillId="8" borderId="0" xfId="18" applyNumberFormat="1" applyFont="1" applyFill="1" applyBorder="1" applyAlignment="1">
      <alignment horizontal="center"/>
    </xf>
    <xf numFmtId="0" fontId="79" fillId="8" borderId="0" xfId="18" applyFont="1" applyFill="1" applyBorder="1" applyAlignment="1">
      <alignment wrapText="1"/>
    </xf>
    <xf numFmtId="49" fontId="55" fillId="0" borderId="0" xfId="18" applyNumberFormat="1" applyFont="1" applyBorder="1" applyAlignment="1">
      <alignment horizontal="right"/>
    </xf>
    <xf numFmtId="49" fontId="79" fillId="0" borderId="0" xfId="18" applyNumberFormat="1" applyFont="1" applyBorder="1" applyAlignment="1">
      <alignment horizontal="center"/>
    </xf>
    <xf numFmtId="49" fontId="79" fillId="0" borderId="0" xfId="18" applyNumberFormat="1" applyFont="1" applyBorder="1"/>
    <xf numFmtId="49" fontId="81" fillId="0" borderId="0" xfId="18" applyNumberFormat="1" applyFont="1" applyBorder="1" applyAlignment="1">
      <alignment horizontal="center"/>
    </xf>
    <xf numFmtId="0" fontId="81" fillId="0" borderId="0" xfId="18" applyFont="1" applyBorder="1" applyAlignment="1">
      <alignment horizontal="center"/>
    </xf>
    <xf numFmtId="49" fontId="82" fillId="0" borderId="0" xfId="18" applyNumberFormat="1" applyFont="1" applyBorder="1"/>
    <xf numFmtId="0" fontId="77" fillId="0" borderId="24" xfId="18" applyFont="1" applyBorder="1"/>
    <xf numFmtId="0" fontId="74" fillId="0" borderId="24" xfId="18" applyFont="1" applyBorder="1"/>
    <xf numFmtId="0" fontId="3" fillId="0" borderId="11" xfId="18" applyBorder="1"/>
    <xf numFmtId="2" fontId="78" fillId="0" borderId="0" xfId="18" applyNumberFormat="1" applyFont="1" applyBorder="1"/>
    <xf numFmtId="0" fontId="74" fillId="0" borderId="0" xfId="18" applyFont="1" applyAlignment="1">
      <alignment horizontal="center"/>
    </xf>
    <xf numFmtId="0" fontId="74" fillId="0" borderId="0" xfId="18" applyFont="1"/>
    <xf numFmtId="181" fontId="8" fillId="0" borderId="0" xfId="18" applyNumberFormat="1" applyFont="1"/>
    <xf numFmtId="0" fontId="3" fillId="0" borderId="0" xfId="18" applyFont="1" applyAlignment="1">
      <alignment horizontal="right"/>
    </xf>
    <xf numFmtId="4" fontId="88" fillId="0" borderId="0" xfId="18" applyNumberFormat="1" applyFont="1" applyAlignment="1">
      <alignment horizontal="right"/>
    </xf>
    <xf numFmtId="0" fontId="3" fillId="0" borderId="0" xfId="18" applyFont="1" applyAlignment="1">
      <alignment horizontal="center"/>
    </xf>
    <xf numFmtId="0" fontId="77" fillId="0" borderId="0" xfId="18" applyFont="1"/>
    <xf numFmtId="0" fontId="77" fillId="0" borderId="0" xfId="18" applyFont="1" applyAlignment="1">
      <alignment horizontal="center"/>
    </xf>
    <xf numFmtId="181" fontId="89" fillId="0" borderId="0" xfId="18" applyNumberFormat="1" applyFont="1"/>
    <xf numFmtId="0" fontId="47" fillId="0" borderId="0" xfId="18" applyFont="1" applyAlignment="1">
      <alignment horizontal="right"/>
    </xf>
    <xf numFmtId="4" fontId="90" fillId="0" borderId="0" xfId="18" applyNumberFormat="1" applyFont="1" applyAlignment="1">
      <alignment horizontal="right"/>
    </xf>
    <xf numFmtId="181" fontId="91" fillId="0" borderId="0" xfId="18" applyNumberFormat="1" applyFont="1"/>
    <xf numFmtId="0" fontId="22" fillId="0" borderId="0" xfId="18" applyFont="1" applyAlignment="1">
      <alignment horizontal="center" vertical="top"/>
    </xf>
    <xf numFmtId="181" fontId="92" fillId="0" borderId="0" xfId="18" applyNumberFormat="1" applyFont="1"/>
    <xf numFmtId="0" fontId="22" fillId="0" borderId="0" xfId="18" applyFont="1" applyAlignment="1">
      <alignment wrapText="1"/>
    </xf>
    <xf numFmtId="0" fontId="22" fillId="0" borderId="0" xfId="18" applyFont="1" applyAlignment="1">
      <alignment horizontal="center"/>
    </xf>
    <xf numFmtId="182" fontId="77" fillId="0" borderId="0" xfId="18" applyNumberFormat="1" applyFont="1" applyAlignment="1">
      <alignment horizontal="center" vertical="top"/>
    </xf>
    <xf numFmtId="0" fontId="47" fillId="0" borderId="0" xfId="18" applyFont="1" applyAlignment="1">
      <alignment horizontal="center"/>
    </xf>
    <xf numFmtId="0" fontId="47" fillId="0" borderId="0" xfId="18" applyFont="1"/>
    <xf numFmtId="0" fontId="77" fillId="0" borderId="0" xfId="18" applyFont="1" applyAlignment="1">
      <alignment vertical="center"/>
    </xf>
    <xf numFmtId="181" fontId="91" fillId="0" borderId="0" xfId="18" applyNumberFormat="1" applyFont="1" applyAlignment="1">
      <alignment vertical="center"/>
    </xf>
    <xf numFmtId="0" fontId="89" fillId="0" borderId="0" xfId="18" applyFont="1"/>
    <xf numFmtId="4" fontId="91" fillId="0" borderId="0" xfId="16" applyNumberFormat="1" applyFont="1"/>
    <xf numFmtId="0" fontId="47" fillId="4" borderId="0" xfId="18" applyFont="1" applyFill="1" applyAlignment="1">
      <alignment horizontal="center"/>
    </xf>
    <xf numFmtId="0" fontId="47" fillId="4" borderId="0" xfId="18" applyFont="1" applyFill="1"/>
    <xf numFmtId="0" fontId="89" fillId="4" borderId="0" xfId="18" applyFont="1" applyFill="1"/>
    <xf numFmtId="0" fontId="47" fillId="4" borderId="0" xfId="18" applyFont="1" applyFill="1" applyAlignment="1">
      <alignment horizontal="right"/>
    </xf>
    <xf numFmtId="4" fontId="90" fillId="4" borderId="0" xfId="18" applyNumberFormat="1" applyFont="1" applyFill="1" applyAlignment="1">
      <alignment horizontal="right"/>
    </xf>
    <xf numFmtId="4" fontId="91" fillId="0" borderId="0" xfId="18" applyNumberFormat="1" applyFont="1"/>
    <xf numFmtId="0" fontId="32" fillId="3" borderId="11" xfId="7" applyFont="1" applyFill="1" applyBorder="1" applyAlignment="1" applyProtection="1">
      <alignment vertical="center"/>
    </xf>
    <xf numFmtId="0" fontId="32" fillId="3" borderId="11" xfId="7" applyNumberFormat="1" applyFont="1" applyFill="1" applyBorder="1" applyAlignment="1" applyProtection="1">
      <alignment horizontal="right" vertical="center"/>
    </xf>
    <xf numFmtId="0" fontId="33" fillId="3" borderId="11" xfId="7" applyNumberFormat="1" applyFont="1" applyFill="1" applyBorder="1" applyAlignment="1" applyProtection="1">
      <alignment horizontal="right" vertical="top" indent="1"/>
    </xf>
    <xf numFmtId="0" fontId="33" fillId="3" borderId="11" xfId="0" applyFont="1" applyFill="1" applyBorder="1" applyAlignment="1" applyProtection="1">
      <alignment horizontal="justify" vertical="top"/>
    </xf>
    <xf numFmtId="0" fontId="33" fillId="3" borderId="11" xfId="0" applyFont="1" applyFill="1" applyBorder="1" applyAlignment="1" applyProtection="1">
      <alignment horizontal="center"/>
    </xf>
    <xf numFmtId="165" fontId="33" fillId="3" borderId="11" xfId="0" applyNumberFormat="1" applyFont="1" applyFill="1" applyBorder="1" applyAlignment="1" applyProtection="1"/>
    <xf numFmtId="0" fontId="12" fillId="3" borderId="0" xfId="7" applyFont="1" applyFill="1" applyBorder="1" applyAlignment="1" applyProtection="1">
      <alignment vertical="center"/>
    </xf>
    <xf numFmtId="172" fontId="83" fillId="9" borderId="25" xfId="18" applyNumberFormat="1" applyFont="1" applyFill="1" applyBorder="1" applyAlignment="1">
      <alignment horizontal="right"/>
    </xf>
    <xf numFmtId="172" fontId="74" fillId="9" borderId="25" xfId="18" applyNumberFormat="1" applyFont="1" applyFill="1" applyBorder="1" applyAlignment="1">
      <alignment horizontal="right"/>
    </xf>
    <xf numFmtId="172" fontId="80" fillId="0" borderId="0" xfId="18" applyNumberFormat="1" applyFont="1" applyBorder="1" applyAlignment="1">
      <alignment horizontal="right" indent="2"/>
    </xf>
    <xf numFmtId="2" fontId="78" fillId="9" borderId="0" xfId="18" applyNumberFormat="1" applyFont="1" applyFill="1" applyBorder="1" applyAlignment="1"/>
    <xf numFmtId="4" fontId="78" fillId="9" borderId="5" xfId="18" applyNumberFormat="1" applyFont="1" applyFill="1" applyBorder="1" applyAlignment="1">
      <alignment horizontal="right" indent="2"/>
    </xf>
    <xf numFmtId="4" fontId="78" fillId="9" borderId="0" xfId="18" applyNumberFormat="1" applyFont="1" applyFill="1" applyBorder="1" applyAlignment="1">
      <alignment horizontal="right" indent="2"/>
    </xf>
    <xf numFmtId="2" fontId="78" fillId="0" borderId="0" xfId="18" applyNumberFormat="1" applyFont="1" applyBorder="1" applyAlignment="1">
      <alignment horizontal="right"/>
    </xf>
    <xf numFmtId="0" fontId="77" fillId="0" borderId="10" xfId="18" applyFont="1" applyBorder="1" applyAlignment="1">
      <alignment vertical="center"/>
    </xf>
    <xf numFmtId="181" fontId="91" fillId="0" borderId="10" xfId="18" applyNumberFormat="1" applyFont="1" applyBorder="1" applyAlignment="1">
      <alignment vertical="center"/>
    </xf>
    <xf numFmtId="4" fontId="90" fillId="0" borderId="10" xfId="18" applyNumberFormat="1" applyFont="1" applyBorder="1" applyAlignment="1">
      <alignment horizontal="right" vertical="center"/>
    </xf>
    <xf numFmtId="4" fontId="12" fillId="3" borderId="6" xfId="12" applyNumberFormat="1" applyFont="1" applyFill="1" applyBorder="1" applyAlignment="1" applyProtection="1">
      <alignment horizontal="right"/>
    </xf>
    <xf numFmtId="4" fontId="33" fillId="3" borderId="0" xfId="12" applyNumberFormat="1" applyFont="1" applyFill="1" applyBorder="1" applyAlignment="1" applyProtection="1">
      <alignment horizontal="right" vertical="center"/>
    </xf>
    <xf numFmtId="4" fontId="33" fillId="3" borderId="0" xfId="12" applyNumberFormat="1" applyFont="1" applyFill="1" applyBorder="1" applyAlignment="1" applyProtection="1">
      <alignment vertical="center"/>
    </xf>
    <xf numFmtId="4" fontId="34" fillId="3" borderId="11" xfId="12" applyNumberFormat="1" applyFont="1" applyFill="1" applyBorder="1" applyAlignment="1" applyProtection="1"/>
    <xf numFmtId="4" fontId="40" fillId="3" borderId="0" xfId="12" applyNumberFormat="1" applyFont="1" applyFill="1" applyBorder="1" applyAlignment="1" applyProtection="1">
      <alignment horizontal="right" vertical="center"/>
    </xf>
    <xf numFmtId="0" fontId="34" fillId="3" borderId="0" xfId="0" applyNumberFormat="1" applyFont="1" applyFill="1" applyBorder="1" applyAlignment="1" applyProtection="1">
      <alignment horizontal="center" vertical="top" wrapText="1"/>
    </xf>
    <xf numFmtId="4" fontId="34" fillId="3" borderId="0" xfId="12" applyNumberFormat="1" applyFont="1" applyFill="1" applyBorder="1" applyAlignment="1" applyProtection="1">
      <alignment vertical="center"/>
    </xf>
    <xf numFmtId="177" fontId="40" fillId="3" borderId="14" xfId="7" applyNumberFormat="1" applyFont="1" applyFill="1" applyBorder="1" applyAlignment="1" applyProtection="1">
      <alignment vertical="center"/>
    </xf>
    <xf numFmtId="49" fontId="34" fillId="3" borderId="14" xfId="0" applyNumberFormat="1" applyFont="1" applyFill="1" applyBorder="1" applyAlignment="1" applyProtection="1">
      <alignment horizontal="left" vertical="center"/>
    </xf>
    <xf numFmtId="4" fontId="34" fillId="3" borderId="0" xfId="12" applyNumberFormat="1" applyFont="1" applyFill="1" applyBorder="1" applyAlignment="1" applyProtection="1">
      <alignment horizontal="right" vertical="center"/>
    </xf>
    <xf numFmtId="49" fontId="34" fillId="3" borderId="0" xfId="0" applyNumberFormat="1" applyFont="1" applyFill="1" applyAlignment="1" applyProtection="1">
      <alignment horizontal="left" vertical="center"/>
    </xf>
    <xf numFmtId="4" fontId="35" fillId="3" borderId="6" xfId="7" applyNumberFormat="1" applyFont="1" applyFill="1" applyBorder="1" applyAlignment="1" applyProtection="1">
      <alignment vertical="center"/>
    </xf>
    <xf numFmtId="4" fontId="39" fillId="3" borderId="0" xfId="12" applyNumberFormat="1" applyFont="1" applyFill="1" applyBorder="1" applyAlignment="1" applyProtection="1"/>
    <xf numFmtId="0" fontId="57" fillId="3" borderId="0" xfId="54" applyFont="1" applyFill="1" applyBorder="1" applyAlignment="1" applyProtection="1">
      <alignment vertical="top"/>
    </xf>
    <xf numFmtId="169" fontId="34" fillId="3" borderId="0" xfId="6" applyFont="1" applyFill="1" applyAlignment="1" applyProtection="1">
      <alignment horizontal="justify" wrapText="1"/>
    </xf>
    <xf numFmtId="169" fontId="35" fillId="3" borderId="14" xfId="6" applyFont="1" applyFill="1" applyBorder="1" applyAlignment="1" applyProtection="1">
      <alignment horizontal="justify" vertical="center" wrapText="1"/>
    </xf>
    <xf numFmtId="0" fontId="34" fillId="3" borderId="0" xfId="0" applyNumberFormat="1" applyFont="1" applyFill="1" applyBorder="1" applyAlignment="1" applyProtection="1">
      <alignment horizontal="right" vertical="top" indent="1"/>
    </xf>
    <xf numFmtId="4" fontId="34" fillId="3" borderId="0" xfId="13" applyNumberFormat="1" applyFont="1" applyFill="1" applyBorder="1" applyAlignment="1" applyProtection="1">
      <alignment horizontal="right"/>
    </xf>
    <xf numFmtId="4" fontId="34" fillId="3" borderId="0" xfId="12" applyNumberFormat="1" applyFont="1" applyFill="1" applyBorder="1" applyAlignment="1" applyProtection="1">
      <alignment horizontal="right"/>
    </xf>
    <xf numFmtId="4" fontId="12" fillId="3" borderId="0" xfId="7" applyNumberFormat="1" applyFont="1" applyFill="1" applyBorder="1" applyAlignment="1" applyProtection="1"/>
    <xf numFmtId="4" fontId="35" fillId="3" borderId="0" xfId="7" applyNumberFormat="1" applyFont="1" applyFill="1" applyBorder="1" applyAlignment="1" applyProtection="1">
      <alignment horizontal="right" vertical="center"/>
    </xf>
    <xf numFmtId="4" fontId="12" fillId="3" borderId="6" xfId="13" applyNumberFormat="1" applyFont="1" applyFill="1" applyBorder="1" applyAlignment="1" applyProtection="1">
      <alignment horizontal="right"/>
    </xf>
    <xf numFmtId="4" fontId="12" fillId="3" borderId="0" xfId="12" applyNumberFormat="1" applyFont="1" applyFill="1" applyBorder="1" applyAlignment="1" applyProtection="1">
      <alignment horizontal="right"/>
    </xf>
    <xf numFmtId="0" fontId="34" fillId="3" borderId="0" xfId="0" applyFont="1" applyFill="1" applyBorder="1" applyAlignment="1" applyProtection="1">
      <alignment vertical="center"/>
    </xf>
    <xf numFmtId="0" fontId="34" fillId="3" borderId="0" xfId="0" applyNumberFormat="1" applyFont="1" applyFill="1" applyAlignment="1" applyProtection="1">
      <alignment horizontal="justify" vertical="top" wrapText="1"/>
    </xf>
    <xf numFmtId="0" fontId="34" fillId="3" borderId="0" xfId="1" applyNumberFormat="1" applyFont="1" applyFill="1" applyBorder="1" applyAlignment="1" applyProtection="1">
      <alignment horizontal="justify" vertical="top" wrapText="1"/>
    </xf>
    <xf numFmtId="0" fontId="34" fillId="3" borderId="0" xfId="0" applyFont="1" applyFill="1" applyBorder="1" applyProtection="1"/>
    <xf numFmtId="0" fontId="34" fillId="3" borderId="0" xfId="0" applyFont="1" applyFill="1" applyBorder="1" applyAlignment="1" applyProtection="1">
      <alignment vertical="top"/>
    </xf>
    <xf numFmtId="177" fontId="40" fillId="3" borderId="15" xfId="7" applyNumberFormat="1" applyFont="1" applyFill="1" applyBorder="1" applyAlignment="1" applyProtection="1">
      <alignment vertical="center"/>
    </xf>
    <xf numFmtId="0" fontId="34" fillId="3" borderId="0" xfId="0" applyFont="1" applyFill="1" applyAlignment="1" applyProtection="1">
      <alignment vertical="center"/>
    </xf>
    <xf numFmtId="0" fontId="72" fillId="0" borderId="0" xfId="18" applyFont="1" applyAlignment="1">
      <alignment horizontal="center" vertical="top" wrapText="1"/>
    </xf>
    <xf numFmtId="177" fontId="40" fillId="3" borderId="0" xfId="7" applyNumberFormat="1" applyFont="1" applyFill="1" applyBorder="1" applyAlignment="1" applyProtection="1">
      <alignment vertical="center"/>
    </xf>
    <xf numFmtId="49" fontId="34" fillId="3" borderId="0" xfId="0" applyNumberFormat="1" applyFont="1" applyFill="1" applyBorder="1" applyAlignment="1" applyProtection="1">
      <alignment horizontal="left"/>
    </xf>
    <xf numFmtId="4" fontId="35" fillId="3" borderId="6" xfId="7" applyNumberFormat="1" applyFont="1" applyFill="1" applyBorder="1" applyAlignment="1" applyProtection="1"/>
    <xf numFmtId="4" fontId="34" fillId="3" borderId="0" xfId="12" applyNumberFormat="1" applyFont="1" applyFill="1" applyBorder="1" applyAlignment="1" applyProtection="1"/>
    <xf numFmtId="4" fontId="34" fillId="3" borderId="0" xfId="13" applyNumberFormat="1" applyFont="1" applyFill="1" applyBorder="1" applyAlignment="1" applyProtection="1"/>
    <xf numFmtId="4" fontId="35" fillId="3" borderId="14" xfId="7" applyNumberFormat="1" applyFont="1" applyFill="1" applyBorder="1" applyAlignment="1" applyProtection="1">
      <alignment horizontal="right" vertical="center"/>
    </xf>
    <xf numFmtId="49" fontId="35" fillId="3" borderId="14" xfId="0" applyNumberFormat="1" applyFont="1" applyFill="1" applyBorder="1" applyAlignment="1" applyProtection="1">
      <alignment horizontal="left" vertical="center"/>
    </xf>
    <xf numFmtId="4" fontId="35" fillId="3" borderId="0" xfId="7" applyNumberFormat="1" applyFont="1" applyFill="1" applyBorder="1" applyAlignment="1" applyProtection="1"/>
    <xf numFmtId="4" fontId="35" fillId="3" borderId="11" xfId="7" applyNumberFormat="1" applyFont="1" applyFill="1" applyBorder="1" applyAlignment="1" applyProtection="1">
      <alignment vertical="center"/>
    </xf>
    <xf numFmtId="0" fontId="34" fillId="3" borderId="0" xfId="0" applyFont="1" applyFill="1" applyProtection="1"/>
    <xf numFmtId="4" fontId="53" fillId="3" borderId="14" xfId="12" applyNumberFormat="1" applyFont="1" applyFill="1" applyBorder="1" applyAlignment="1" applyProtection="1">
      <alignment horizontal="left" vertical="center" indent="2"/>
    </xf>
    <xf numFmtId="178" fontId="57" fillId="7" borderId="0" xfId="54" applyNumberFormat="1" applyFont="1" applyFill="1" applyBorder="1" applyAlignment="1" applyProtection="1">
      <alignment horizontal="right" vertical="top" wrapText="1"/>
    </xf>
    <xf numFmtId="4" fontId="12" fillId="3" borderId="14" xfId="12" applyNumberFormat="1" applyFont="1" applyFill="1" applyBorder="1" applyAlignment="1" applyProtection="1">
      <alignment horizontal="right" vertical="center"/>
    </xf>
    <xf numFmtId="4" fontId="12" fillId="3" borderId="0" xfId="12" applyNumberFormat="1" applyFont="1" applyFill="1" applyBorder="1" applyAlignment="1" applyProtection="1">
      <alignment horizontal="right" vertical="center"/>
    </xf>
    <xf numFmtId="4" fontId="12" fillId="3" borderId="0" xfId="13" applyNumberFormat="1" applyFont="1" applyFill="1" applyBorder="1" applyAlignment="1" applyProtection="1">
      <alignment horizontal="right"/>
    </xf>
    <xf numFmtId="0" fontId="33" fillId="3" borderId="0" xfId="7" applyFont="1" applyFill="1" applyBorder="1" applyProtection="1"/>
    <xf numFmtId="0" fontId="33" fillId="3" borderId="0" xfId="7" applyNumberFormat="1" applyFont="1" applyFill="1" applyBorder="1" applyAlignment="1" applyProtection="1">
      <alignment horizontal="right" vertical="top" indent="1"/>
    </xf>
    <xf numFmtId="0" fontId="33" fillId="3" borderId="0" xfId="7" applyFont="1" applyFill="1" applyBorder="1" applyAlignment="1" applyProtection="1">
      <alignment horizontal="justify" vertical="top"/>
    </xf>
    <xf numFmtId="0" fontId="33" fillId="3" borderId="0" xfId="7" applyFont="1" applyFill="1" applyBorder="1" applyAlignment="1" applyProtection="1">
      <alignment horizontal="center"/>
    </xf>
    <xf numFmtId="4" fontId="33" fillId="3" borderId="0" xfId="7" applyNumberFormat="1" applyFont="1" applyFill="1" applyBorder="1" applyAlignment="1" applyProtection="1">
      <alignment horizontal="center"/>
    </xf>
    <xf numFmtId="4" fontId="34" fillId="3" borderId="0" xfId="7" applyNumberFormat="1" applyFont="1" applyFill="1" applyBorder="1" applyAlignment="1" applyProtection="1"/>
    <xf numFmtId="0" fontId="36" fillId="3" borderId="0" xfId="7" applyFont="1" applyFill="1" applyBorder="1" applyProtection="1"/>
    <xf numFmtId="0" fontId="36" fillId="3" borderId="0" xfId="7" applyFont="1" applyFill="1" applyBorder="1" applyAlignment="1" applyProtection="1">
      <alignment horizontal="center"/>
    </xf>
    <xf numFmtId="0" fontId="37" fillId="3" borderId="0" xfId="14" applyFont="1" applyFill="1" applyBorder="1" applyAlignment="1" applyProtection="1">
      <alignment horizontal="center" vertical="center" wrapText="1"/>
    </xf>
    <xf numFmtId="2" fontId="36" fillId="3" borderId="0" xfId="3" applyNumberFormat="1" applyFont="1" applyFill="1" applyBorder="1" applyAlignment="1" applyProtection="1">
      <alignment horizontal="right" vertical="center"/>
    </xf>
    <xf numFmtId="4" fontId="36" fillId="3" borderId="0" xfId="3" applyNumberFormat="1" applyFont="1" applyFill="1" applyBorder="1" applyAlignment="1" applyProtection="1">
      <alignment horizontal="center" vertical="center"/>
    </xf>
    <xf numFmtId="0" fontId="38" fillId="3" borderId="0" xfId="7" applyFont="1" applyFill="1" applyBorder="1" applyProtection="1"/>
    <xf numFmtId="0" fontId="38" fillId="3" borderId="0" xfId="7" applyNumberFormat="1" applyFont="1" applyFill="1" applyBorder="1" applyAlignment="1" applyProtection="1">
      <alignment horizontal="right" vertical="top" indent="1"/>
    </xf>
    <xf numFmtId="0" fontId="38" fillId="3" borderId="0" xfId="7" applyFont="1" applyFill="1" applyBorder="1" applyAlignment="1" applyProtection="1">
      <alignment horizontal="justify" vertical="top"/>
    </xf>
    <xf numFmtId="0" fontId="38" fillId="3" borderId="0" xfId="7" applyFont="1" applyFill="1" applyBorder="1" applyAlignment="1" applyProtection="1">
      <alignment horizontal="center"/>
    </xf>
    <xf numFmtId="0" fontId="39" fillId="3" borderId="0" xfId="7" applyFont="1" applyFill="1" applyBorder="1" applyAlignment="1" applyProtection="1">
      <alignment horizontal="justify"/>
    </xf>
    <xf numFmtId="0" fontId="32" fillId="3" borderId="0" xfId="7" applyFont="1" applyFill="1" applyBorder="1" applyProtection="1"/>
    <xf numFmtId="0" fontId="32" fillId="3" borderId="0" xfId="7" applyFont="1" applyFill="1" applyBorder="1" applyAlignment="1" applyProtection="1">
      <alignment horizontal="center"/>
    </xf>
    <xf numFmtId="0" fontId="40" fillId="3" borderId="0" xfId="7" applyFont="1" applyFill="1" applyBorder="1" applyAlignment="1" applyProtection="1">
      <alignment horizontal="justify"/>
    </xf>
    <xf numFmtId="171" fontId="32" fillId="3" borderId="0" xfId="7" applyNumberFormat="1" applyFont="1" applyFill="1" applyBorder="1" applyAlignment="1" applyProtection="1">
      <alignment horizontal="center" vertical="top"/>
    </xf>
    <xf numFmtId="0" fontId="34" fillId="3" borderId="0" xfId="7" applyNumberFormat="1" applyFont="1" applyFill="1" applyBorder="1" applyAlignment="1" applyProtection="1">
      <alignment horizontal="right" vertical="top" indent="1"/>
    </xf>
    <xf numFmtId="166" fontId="34" fillId="3" borderId="0" xfId="1" applyNumberFormat="1" applyFont="1" applyFill="1" applyBorder="1" applyAlignment="1" applyProtection="1">
      <alignment horizontal="justify" vertical="top"/>
    </xf>
    <xf numFmtId="2" fontId="33" fillId="3" borderId="0" xfId="7" applyNumberFormat="1" applyFont="1" applyFill="1" applyBorder="1" applyAlignment="1" applyProtection="1">
      <alignment horizontal="center" vertical="top"/>
    </xf>
    <xf numFmtId="0" fontId="40" fillId="3" borderId="0" xfId="7" applyFont="1" applyFill="1" applyBorder="1" applyProtection="1"/>
    <xf numFmtId="0" fontId="34" fillId="3" borderId="0" xfId="1" applyFont="1" applyFill="1" applyBorder="1" applyAlignment="1" applyProtection="1">
      <alignment horizontal="justify" vertical="top" wrapText="1"/>
    </xf>
    <xf numFmtId="0" fontId="33" fillId="3" borderId="0" xfId="7" applyNumberFormat="1" applyFont="1" applyFill="1" applyBorder="1" applyAlignment="1" applyProtection="1">
      <alignment horizontal="right" vertical="center"/>
    </xf>
    <xf numFmtId="0" fontId="33" fillId="3" borderId="0" xfId="7" applyFont="1" applyFill="1" applyBorder="1" applyAlignment="1" applyProtection="1">
      <alignment vertical="center"/>
    </xf>
    <xf numFmtId="0" fontId="33" fillId="3" borderId="0" xfId="7" applyNumberFormat="1" applyFont="1" applyFill="1" applyBorder="1" applyAlignment="1" applyProtection="1">
      <alignment horizontal="right" vertical="top"/>
    </xf>
    <xf numFmtId="0" fontId="35" fillId="3" borderId="0" xfId="1" applyFont="1" applyFill="1" applyBorder="1" applyAlignment="1" applyProtection="1">
      <alignment horizontal="justify" vertical="top" wrapText="1"/>
    </xf>
    <xf numFmtId="0" fontId="32" fillId="3" borderId="0" xfId="7" applyFont="1" applyFill="1" applyBorder="1" applyAlignment="1" applyProtection="1">
      <alignment vertical="center"/>
    </xf>
    <xf numFmtId="0" fontId="32" fillId="3" borderId="0" xfId="7" applyNumberFormat="1" applyFont="1" applyFill="1" applyBorder="1" applyAlignment="1" applyProtection="1">
      <alignment horizontal="right" vertical="top" indent="1"/>
    </xf>
    <xf numFmtId="0" fontId="32" fillId="3" borderId="0" xfId="7" applyFont="1" applyFill="1" applyBorder="1" applyAlignment="1" applyProtection="1">
      <alignment horizontal="justify"/>
    </xf>
    <xf numFmtId="49" fontId="33" fillId="3" borderId="0" xfId="7" applyNumberFormat="1" applyFont="1" applyFill="1" applyBorder="1" applyAlignment="1" applyProtection="1">
      <alignment horizontal="justify" vertical="top"/>
    </xf>
    <xf numFmtId="49" fontId="33" fillId="3" borderId="0" xfId="7" applyNumberFormat="1" applyFont="1" applyFill="1" applyBorder="1" applyAlignment="1" applyProtection="1">
      <alignment horizontal="center"/>
    </xf>
    <xf numFmtId="2" fontId="33" fillId="3" borderId="0" xfId="7" applyNumberFormat="1" applyFont="1" applyFill="1" applyBorder="1" applyAlignment="1" applyProtection="1">
      <alignment horizontal="right" vertical="top" indent="1"/>
    </xf>
    <xf numFmtId="171" fontId="40" fillId="3" borderId="6" xfId="7" applyNumberFormat="1" applyFont="1" applyFill="1" applyBorder="1" applyAlignment="1" applyProtection="1">
      <alignment horizontal="center" vertical="top"/>
    </xf>
    <xf numFmtId="0" fontId="32" fillId="3" borderId="6" xfId="7" applyFont="1" applyFill="1" applyBorder="1" applyAlignment="1" applyProtection="1">
      <alignment horizontal="left" vertical="center"/>
    </xf>
    <xf numFmtId="0" fontId="32" fillId="3" borderId="6" xfId="7" applyFont="1" applyFill="1" applyBorder="1" applyAlignment="1" applyProtection="1">
      <alignment horizontal="center"/>
    </xf>
    <xf numFmtId="0" fontId="40" fillId="3" borderId="6" xfId="7" applyFont="1" applyFill="1" applyBorder="1" applyAlignment="1" applyProtection="1">
      <alignment horizontal="left"/>
    </xf>
    <xf numFmtId="0" fontId="32" fillId="3" borderId="0" xfId="7" applyFont="1" applyFill="1" applyBorder="1" applyAlignment="1" applyProtection="1">
      <alignment horizontal="left" vertical="top"/>
    </xf>
    <xf numFmtId="0" fontId="40" fillId="3" borderId="0" xfId="7" applyFont="1" applyFill="1" applyBorder="1" applyAlignment="1" applyProtection="1">
      <alignment horizontal="left"/>
    </xf>
    <xf numFmtId="0" fontId="33" fillId="3" borderId="0" xfId="7" applyNumberFormat="1" applyFont="1" applyFill="1" applyBorder="1" applyAlignment="1" applyProtection="1">
      <alignment horizontal="center" vertical="top"/>
    </xf>
    <xf numFmtId="0" fontId="33" fillId="3" borderId="0" xfId="7" applyFont="1" applyFill="1" applyBorder="1" applyAlignment="1" applyProtection="1">
      <alignment vertical="top"/>
    </xf>
    <xf numFmtId="0" fontId="33" fillId="3" borderId="0" xfId="7" applyFont="1" applyFill="1" applyBorder="1" applyAlignment="1" applyProtection="1">
      <alignment horizontal="center" vertical="center"/>
    </xf>
    <xf numFmtId="0" fontId="33" fillId="3" borderId="0" xfId="7" applyFont="1" applyFill="1" applyBorder="1" applyAlignment="1" applyProtection="1">
      <alignment horizontal="right" vertical="center"/>
    </xf>
    <xf numFmtId="4" fontId="33" fillId="3" borderId="0" xfId="7" applyNumberFormat="1" applyFont="1" applyFill="1" applyBorder="1" applyAlignment="1" applyProtection="1">
      <alignment vertical="center"/>
    </xf>
    <xf numFmtId="0" fontId="33" fillId="3" borderId="0" xfId="7" applyFont="1" applyFill="1" applyBorder="1" applyAlignment="1" applyProtection="1">
      <alignment horizontal="justify" vertical="top" wrapText="1"/>
    </xf>
    <xf numFmtId="0" fontId="33" fillId="3" borderId="0" xfId="7" applyNumberFormat="1" applyFont="1" applyFill="1" applyBorder="1" applyAlignment="1" applyProtection="1">
      <alignment horizontal="center"/>
    </xf>
    <xf numFmtId="0" fontId="33" fillId="3" borderId="0" xfId="7" applyFont="1" applyFill="1" applyBorder="1" applyAlignment="1" applyProtection="1"/>
    <xf numFmtId="0" fontId="43" fillId="3" borderId="0" xfId="7" applyNumberFormat="1" applyFont="1" applyFill="1" applyBorder="1" applyAlignment="1" applyProtection="1">
      <alignment horizontal="right" vertical="top" indent="1"/>
    </xf>
    <xf numFmtId="0" fontId="43" fillId="3" borderId="0" xfId="7" applyFont="1" applyFill="1" applyBorder="1" applyAlignment="1" applyProtection="1">
      <alignment horizontal="center"/>
    </xf>
    <xf numFmtId="0" fontId="44" fillId="3" borderId="0" xfId="7" applyFont="1" applyFill="1" applyBorder="1" applyAlignment="1" applyProtection="1"/>
    <xf numFmtId="0" fontId="34" fillId="3" borderId="0" xfId="7" applyFont="1" applyFill="1" applyBorder="1" applyAlignment="1" applyProtection="1">
      <alignment horizontal="justify" vertical="top" wrapText="1"/>
    </xf>
    <xf numFmtId="0" fontId="32" fillId="3" borderId="6" xfId="7" applyFont="1" applyFill="1" applyBorder="1" applyAlignment="1" applyProtection="1">
      <alignment vertical="center"/>
    </xf>
    <xf numFmtId="0" fontId="43" fillId="3" borderId="0" xfId="7" applyFont="1" applyFill="1" applyBorder="1" applyAlignment="1" applyProtection="1">
      <alignment vertical="top"/>
    </xf>
    <xf numFmtId="4" fontId="33" fillId="3" borderId="0" xfId="7" applyNumberFormat="1" applyFont="1" applyFill="1" applyBorder="1" applyAlignment="1" applyProtection="1">
      <alignment horizontal="right" vertical="center"/>
    </xf>
    <xf numFmtId="0" fontId="43" fillId="3" borderId="0" xfId="7" applyNumberFormat="1" applyFont="1" applyFill="1" applyBorder="1" applyAlignment="1" applyProtection="1">
      <alignment horizontal="center" vertical="top"/>
    </xf>
    <xf numFmtId="0" fontId="43" fillId="3" borderId="0" xfId="7" applyFont="1" applyFill="1" applyBorder="1" applyAlignment="1" applyProtection="1">
      <alignment horizontal="justify" vertical="top"/>
    </xf>
    <xf numFmtId="0" fontId="38" fillId="3" borderId="0" xfId="7" applyNumberFormat="1" applyFont="1" applyFill="1" applyBorder="1" applyAlignment="1" applyProtection="1">
      <alignment horizontal="center" vertical="top"/>
    </xf>
    <xf numFmtId="0" fontId="32" fillId="3" borderId="0" xfId="7" applyNumberFormat="1" applyFont="1" applyFill="1" applyBorder="1" applyAlignment="1" applyProtection="1">
      <alignment horizontal="center" vertical="top"/>
    </xf>
    <xf numFmtId="170" fontId="32" fillId="3" borderId="0" xfId="7" applyNumberFormat="1" applyFont="1" applyFill="1" applyBorder="1" applyAlignment="1" applyProtection="1">
      <alignment horizontal="center" vertical="top"/>
    </xf>
    <xf numFmtId="164" fontId="33" fillId="3" borderId="0" xfId="16" applyFont="1" applyFill="1" applyBorder="1" applyAlignment="1" applyProtection="1">
      <alignment horizontal="right" vertical="center"/>
    </xf>
    <xf numFmtId="167" fontId="33" fillId="3" borderId="0" xfId="7" applyNumberFormat="1" applyFont="1" applyFill="1" applyBorder="1" applyAlignment="1" applyProtection="1">
      <alignment vertical="top"/>
    </xf>
    <xf numFmtId="164" fontId="34" fillId="3" borderId="0" xfId="16" applyFont="1" applyFill="1" applyBorder="1" applyAlignment="1" applyProtection="1">
      <alignment horizontal="right" vertical="center"/>
    </xf>
    <xf numFmtId="170" fontId="40" fillId="3" borderId="6" xfId="7" applyNumberFormat="1" applyFont="1" applyFill="1" applyBorder="1" applyAlignment="1" applyProtection="1">
      <alignment horizontal="center" vertical="top"/>
    </xf>
    <xf numFmtId="0" fontId="40" fillId="3" borderId="6" xfId="7" applyFont="1" applyFill="1" applyBorder="1" applyAlignment="1" applyProtection="1">
      <alignment vertical="top"/>
    </xf>
    <xf numFmtId="0" fontId="32" fillId="3" borderId="6" xfId="7" applyFont="1" applyFill="1" applyBorder="1" applyAlignment="1" applyProtection="1">
      <alignment horizontal="center" vertical="center"/>
    </xf>
    <xf numFmtId="0" fontId="34" fillId="3" borderId="6" xfId="7" applyFont="1" applyFill="1" applyBorder="1" applyAlignment="1" applyProtection="1">
      <alignment horizontal="right" vertical="center"/>
    </xf>
    <xf numFmtId="0" fontId="32" fillId="3" borderId="0" xfId="7" quotePrefix="1" applyNumberFormat="1" applyFont="1" applyFill="1" applyBorder="1" applyAlignment="1" applyProtection="1">
      <alignment horizontal="center" vertical="top"/>
    </xf>
    <xf numFmtId="0" fontId="32" fillId="3" borderId="0" xfId="7" applyFont="1" applyFill="1" applyBorder="1" applyAlignment="1" applyProtection="1">
      <alignment vertical="top"/>
    </xf>
    <xf numFmtId="0" fontId="32" fillId="3" borderId="0" xfId="7" applyFont="1" applyFill="1" applyBorder="1" applyAlignment="1" applyProtection="1">
      <alignment horizontal="center" vertical="center"/>
    </xf>
    <xf numFmtId="0" fontId="34" fillId="3" borderId="0" xfId="7" applyFont="1" applyFill="1" applyBorder="1" applyAlignment="1" applyProtection="1">
      <alignment horizontal="right" vertical="center"/>
    </xf>
    <xf numFmtId="4" fontId="34" fillId="3" borderId="0" xfId="7" applyNumberFormat="1" applyFont="1" applyFill="1" applyBorder="1" applyAlignment="1" applyProtection="1">
      <alignment vertical="center"/>
    </xf>
    <xf numFmtId="0" fontId="32" fillId="3" borderId="0" xfId="7" applyNumberFormat="1" applyFont="1" applyFill="1" applyBorder="1" applyAlignment="1" applyProtection="1">
      <alignment horizontal="justify" vertical="top"/>
    </xf>
    <xf numFmtId="168" fontId="33" fillId="3" borderId="0" xfId="7" applyNumberFormat="1" applyFont="1" applyFill="1" applyBorder="1" applyAlignment="1" applyProtection="1">
      <alignment vertical="top"/>
    </xf>
    <xf numFmtId="0" fontId="32" fillId="3" borderId="6" xfId="7" applyFont="1" applyFill="1" applyBorder="1" applyAlignment="1" applyProtection="1">
      <alignment vertical="top"/>
    </xf>
    <xf numFmtId="0" fontId="40" fillId="3" borderId="0" xfId="7" applyFont="1" applyFill="1" applyBorder="1" applyAlignment="1" applyProtection="1">
      <alignment horizontal="right" vertical="center"/>
    </xf>
    <xf numFmtId="0" fontId="40" fillId="3" borderId="6" xfId="7" applyFont="1" applyFill="1" applyBorder="1" applyAlignment="1" applyProtection="1">
      <alignment horizontal="right" vertical="center"/>
    </xf>
    <xf numFmtId="0" fontId="34" fillId="3" borderId="0" xfId="1" applyFont="1" applyFill="1" applyAlignment="1" applyProtection="1">
      <alignment horizontal="justify" vertical="top" wrapText="1"/>
    </xf>
    <xf numFmtId="0" fontId="40" fillId="3" borderId="6" xfId="7" quotePrefix="1" applyNumberFormat="1" applyFont="1" applyFill="1" applyBorder="1" applyAlignment="1" applyProtection="1">
      <alignment horizontal="center" vertical="top"/>
    </xf>
    <xf numFmtId="170" fontId="40" fillId="3" borderId="6" xfId="7" applyNumberFormat="1" applyFont="1" applyFill="1" applyBorder="1" applyAlignment="1" applyProtection="1">
      <alignment horizontal="center" vertical="center"/>
    </xf>
    <xf numFmtId="0" fontId="33" fillId="3" borderId="0" xfId="7" applyFont="1" applyFill="1" applyBorder="1" applyAlignment="1" applyProtection="1">
      <alignment vertical="top" wrapText="1"/>
    </xf>
    <xf numFmtId="0" fontId="40" fillId="3" borderId="0" xfId="7" applyFont="1" applyFill="1" applyBorder="1" applyAlignment="1" applyProtection="1">
      <alignment horizontal="justify" vertical="center"/>
    </xf>
    <xf numFmtId="0" fontId="40" fillId="3" borderId="0" xfId="7" applyFont="1" applyFill="1" applyBorder="1" applyAlignment="1" applyProtection="1">
      <alignment horizontal="justify" vertical="top"/>
    </xf>
    <xf numFmtId="170" fontId="32" fillId="3" borderId="6" xfId="7" applyNumberFormat="1" applyFont="1" applyFill="1" applyBorder="1" applyAlignment="1" applyProtection="1">
      <alignment horizontal="center" vertical="top"/>
    </xf>
    <xf numFmtId="0" fontId="32" fillId="3" borderId="7" xfId="7" applyNumberFormat="1" applyFont="1" applyFill="1" applyBorder="1" applyAlignment="1" applyProtection="1">
      <alignment horizontal="center" vertical="center"/>
    </xf>
    <xf numFmtId="0" fontId="43" fillId="3" borderId="8" xfId="7" applyFont="1" applyFill="1" applyBorder="1" applyAlignment="1" applyProtection="1">
      <alignment vertical="center"/>
    </xf>
    <xf numFmtId="0" fontId="43" fillId="3" borderId="8" xfId="7" applyFont="1" applyFill="1" applyBorder="1" applyAlignment="1" applyProtection="1">
      <alignment horizontal="center" vertical="center"/>
    </xf>
    <xf numFmtId="0" fontId="44" fillId="3" borderId="8" xfId="7" applyFont="1" applyFill="1" applyBorder="1" applyAlignment="1" applyProtection="1">
      <alignment horizontal="right" vertical="center"/>
    </xf>
    <xf numFmtId="0" fontId="33" fillId="3" borderId="0" xfId="7" applyFont="1" applyFill="1" applyAlignment="1" applyProtection="1">
      <alignment horizontal="justify" vertical="top"/>
    </xf>
    <xf numFmtId="0" fontId="35" fillId="3" borderId="0" xfId="1" applyFont="1" applyFill="1" applyBorder="1" applyAlignment="1" applyProtection="1">
      <alignment horizontal="justify" vertical="center" wrapText="1"/>
    </xf>
    <xf numFmtId="0" fontId="37" fillId="3" borderId="9" xfId="14" applyFont="1" applyFill="1" applyBorder="1" applyAlignment="1" applyProtection="1">
      <alignment horizontal="center" vertical="center" wrapText="1"/>
    </xf>
    <xf numFmtId="2" fontId="36" fillId="3" borderId="9" xfId="3" applyNumberFormat="1" applyFont="1" applyFill="1" applyBorder="1" applyAlignment="1" applyProtection="1">
      <alignment horizontal="right" vertical="center"/>
    </xf>
    <xf numFmtId="4" fontId="36" fillId="3" borderId="9" xfId="3" applyNumberFormat="1" applyFont="1" applyFill="1" applyBorder="1" applyAlignment="1" applyProtection="1">
      <alignment horizontal="center" vertical="center"/>
    </xf>
    <xf numFmtId="0" fontId="33" fillId="3" borderId="0" xfId="7" applyFont="1" applyFill="1" applyBorder="1" applyAlignment="1" applyProtection="1">
      <alignment horizontal="right"/>
    </xf>
    <xf numFmtId="166" fontId="49" fillId="3" borderId="0" xfId="1" applyNumberFormat="1" applyFont="1" applyFill="1" applyBorder="1" applyAlignment="1" applyProtection="1">
      <alignment horizontal="justify" vertical="top" wrapText="1"/>
    </xf>
    <xf numFmtId="0" fontId="33" fillId="3" borderId="0" xfId="7" quotePrefix="1" applyFont="1" applyFill="1" applyBorder="1" applyAlignment="1" applyProtection="1">
      <alignment vertical="top" wrapText="1"/>
    </xf>
    <xf numFmtId="0" fontId="32" fillId="3" borderId="0" xfId="7" quotePrefix="1" applyNumberFormat="1" applyFont="1" applyFill="1" applyBorder="1" applyAlignment="1" applyProtection="1">
      <alignment horizontal="justify" vertical="top"/>
    </xf>
    <xf numFmtId="0" fontId="51" fillId="3" borderId="0" xfId="1" applyFont="1" applyFill="1" applyBorder="1" applyAlignment="1" applyProtection="1">
      <alignment horizontal="justify" vertical="top" wrapText="1"/>
    </xf>
    <xf numFmtId="0" fontId="40" fillId="3" borderId="0" xfId="7" applyFont="1" applyFill="1" applyBorder="1" applyAlignment="1" applyProtection="1">
      <alignment horizontal="justify" vertical="top" wrapText="1"/>
    </xf>
    <xf numFmtId="0" fontId="33" fillId="3" borderId="0" xfId="7" applyFont="1" applyFill="1" applyBorder="1" applyAlignment="1" applyProtection="1">
      <alignment horizontal="center" vertical="top"/>
    </xf>
    <xf numFmtId="0" fontId="32" fillId="3" borderId="0" xfId="7" applyFont="1" applyFill="1" applyBorder="1" applyAlignment="1" applyProtection="1">
      <alignment horizontal="justify" vertical="center"/>
    </xf>
    <xf numFmtId="0" fontId="32" fillId="3" borderId="0" xfId="7" applyFont="1" applyFill="1" applyBorder="1" applyAlignment="1" applyProtection="1">
      <alignment horizontal="justify" vertical="top"/>
    </xf>
    <xf numFmtId="0" fontId="33" fillId="3" borderId="0" xfId="7" applyNumberFormat="1" applyFont="1" applyFill="1" applyBorder="1" applyAlignment="1" applyProtection="1">
      <alignment vertical="top"/>
    </xf>
    <xf numFmtId="4" fontId="39" fillId="3" borderId="0" xfId="7" applyNumberFormat="1" applyFont="1" applyFill="1" applyBorder="1" applyAlignment="1" applyProtection="1"/>
    <xf numFmtId="166" fontId="34" fillId="3" borderId="0" xfId="1" applyNumberFormat="1" applyFont="1" applyFill="1" applyBorder="1" applyAlignment="1" applyProtection="1">
      <alignment horizontal="justify" vertical="top" wrapText="1"/>
    </xf>
    <xf numFmtId="175" fontId="52" fillId="3" borderId="0" xfId="37" applyFont="1" applyFill="1" applyBorder="1" applyAlignment="1" applyProtection="1">
      <alignment horizontal="justify" vertical="top" wrapText="1"/>
    </xf>
    <xf numFmtId="0" fontId="34" fillId="3" borderId="0" xfId="7" quotePrefix="1" applyFont="1" applyFill="1" applyBorder="1" applyAlignment="1" applyProtection="1">
      <alignment vertical="top" wrapText="1"/>
    </xf>
    <xf numFmtId="0" fontId="35" fillId="3" borderId="14" xfId="7" applyFont="1" applyFill="1" applyBorder="1" applyAlignment="1" applyProtection="1">
      <alignment horizontal="justify" vertical="center" wrapText="1"/>
    </xf>
    <xf numFmtId="0" fontId="35" fillId="3" borderId="14" xfId="1" applyFont="1" applyFill="1" applyBorder="1" applyAlignment="1" applyProtection="1">
      <alignment horizontal="justify" vertical="center" wrapText="1"/>
    </xf>
    <xf numFmtId="0" fontId="34" fillId="3" borderId="14" xfId="1" applyFont="1" applyFill="1" applyBorder="1" applyAlignment="1" applyProtection="1">
      <alignment horizontal="justify" vertical="center" wrapText="1"/>
    </xf>
    <xf numFmtId="0" fontId="57" fillId="3" borderId="0" xfId="54" applyFont="1" applyFill="1" applyBorder="1" applyAlignment="1" applyProtection="1">
      <alignment horizontal="justify" vertical="top" wrapText="1"/>
    </xf>
    <xf numFmtId="4" fontId="57" fillId="3" borderId="0" xfId="54" applyNumberFormat="1" applyFont="1" applyFill="1" applyBorder="1" applyAlignment="1" applyProtection="1">
      <alignment horizontal="right" vertical="top" wrapText="1"/>
    </xf>
    <xf numFmtId="0" fontId="57" fillId="3" borderId="0" xfId="54" applyFont="1" applyFill="1" applyBorder="1" applyAlignment="1" applyProtection="1">
      <alignment horizontal="center" vertical="top" wrapText="1"/>
    </xf>
    <xf numFmtId="178" fontId="57" fillId="3" borderId="0" xfId="54" applyNumberFormat="1" applyFont="1" applyFill="1" applyBorder="1" applyAlignment="1" applyProtection="1">
      <alignment horizontal="right" vertical="top" wrapText="1"/>
    </xf>
    <xf numFmtId="0" fontId="57" fillId="3" borderId="0" xfId="54" applyFont="1" applyFill="1" applyBorder="1" applyAlignment="1" applyProtection="1">
      <alignment horizontal="left" vertical="top" wrapText="1"/>
    </xf>
    <xf numFmtId="49" fontId="58" fillId="0" borderId="0" xfId="18" applyNumberFormat="1" applyFont="1" applyBorder="1"/>
    <xf numFmtId="2" fontId="59" fillId="0" borderId="0" xfId="18" applyNumberFormat="1" applyFont="1" applyBorder="1"/>
    <xf numFmtId="1" fontId="59" fillId="0" borderId="0" xfId="18" applyNumberFormat="1" applyFont="1" applyBorder="1" applyAlignment="1">
      <alignment horizontal="left"/>
    </xf>
    <xf numFmtId="49" fontId="60" fillId="0" borderId="0" xfId="18" applyNumberFormat="1" applyFont="1" applyBorder="1"/>
    <xf numFmtId="4" fontId="61" fillId="0" borderId="0" xfId="18" applyNumberFormat="1" applyFont="1" applyBorder="1" applyAlignment="1">
      <alignment horizontal="right" vertical="top"/>
    </xf>
    <xf numFmtId="1" fontId="61" fillId="0" borderId="0" xfId="18" applyNumberFormat="1" applyFont="1" applyBorder="1" applyAlignment="1">
      <alignment horizontal="left"/>
    </xf>
    <xf numFmtId="2" fontId="60" fillId="0" borderId="0" xfId="18" applyNumberFormat="1" applyFont="1" applyBorder="1" applyAlignment="1">
      <alignment horizontal="justify" vertical="top"/>
    </xf>
    <xf numFmtId="0" fontId="3" fillId="0" borderId="0" xfId="18" applyFont="1"/>
    <xf numFmtId="0" fontId="3" fillId="0" borderId="0" xfId="18" applyFont="1" applyAlignment="1">
      <alignment wrapText="1"/>
    </xf>
    <xf numFmtId="0" fontId="22" fillId="0" borderId="0" xfId="18" applyFont="1"/>
    <xf numFmtId="49" fontId="60" fillId="0" borderId="0" xfId="18" applyNumberFormat="1" applyFont="1" applyBorder="1" applyAlignment="1">
      <alignment horizontal="left" vertical="top" wrapText="1"/>
    </xf>
    <xf numFmtId="0" fontId="3" fillId="0" borderId="0" xfId="18" applyFont="1" applyAlignment="1">
      <alignment horizontal="right"/>
    </xf>
    <xf numFmtId="0" fontId="3" fillId="0" borderId="0" xfId="18" applyFont="1" applyAlignment="1">
      <alignment horizontal="center"/>
    </xf>
    <xf numFmtId="0" fontId="77" fillId="0" borderId="0" xfId="18" applyFont="1"/>
    <xf numFmtId="0" fontId="77" fillId="0" borderId="0" xfId="18" applyFont="1" applyAlignment="1">
      <alignment horizontal="center"/>
    </xf>
    <xf numFmtId="0" fontId="22" fillId="0" borderId="0" xfId="18" applyFont="1" applyAlignment="1">
      <alignment horizontal="center" vertical="top"/>
    </xf>
    <xf numFmtId="0" fontId="22" fillId="0" borderId="0" xfId="18" applyFont="1" applyAlignment="1">
      <alignment wrapText="1"/>
    </xf>
    <xf numFmtId="0" fontId="47" fillId="0" borderId="0" xfId="18" applyFont="1" applyAlignment="1">
      <alignment horizontal="center"/>
    </xf>
    <xf numFmtId="0" fontId="77" fillId="0" borderId="0" xfId="18" applyFont="1" applyAlignment="1">
      <alignment vertical="center"/>
    </xf>
    <xf numFmtId="0" fontId="6" fillId="0" borderId="0" xfId="18" applyFont="1"/>
    <xf numFmtId="0" fontId="23" fillId="0" borderId="0" xfId="18" applyFont="1" applyAlignment="1">
      <alignment horizontal="right"/>
    </xf>
    <xf numFmtId="0" fontId="23" fillId="0" borderId="0" xfId="18" applyFont="1" applyAlignment="1"/>
    <xf numFmtId="0" fontId="8" fillId="0" borderId="0" xfId="18" applyFont="1"/>
    <xf numFmtId="0" fontId="24" fillId="0" borderId="0" xfId="18" applyFont="1" applyAlignment="1">
      <alignment horizontal="center"/>
    </xf>
    <xf numFmtId="0" fontId="23" fillId="0" borderId="0" xfId="18" applyFont="1" applyAlignment="1">
      <alignment horizontal="center"/>
    </xf>
    <xf numFmtId="0" fontId="23" fillId="0" borderId="0" xfId="18" applyFont="1"/>
    <xf numFmtId="0" fontId="93" fillId="0" borderId="0" xfId="18" applyFont="1"/>
    <xf numFmtId="0" fontId="3" fillId="0" borderId="0" xfId="18" applyFont="1" applyAlignment="1"/>
    <xf numFmtId="4" fontId="3" fillId="0" borderId="0" xfId="18" applyNumberFormat="1" applyFont="1" applyAlignment="1">
      <alignment horizontal="right"/>
    </xf>
    <xf numFmtId="0" fontId="94" fillId="0" borderId="0" xfId="18" applyFont="1" applyAlignment="1">
      <alignment horizontal="center" vertical="center"/>
    </xf>
    <xf numFmtId="4" fontId="3" fillId="0" borderId="0" xfId="18" applyNumberFormat="1" applyFont="1" applyAlignment="1"/>
    <xf numFmtId="0" fontId="3" fillId="0" borderId="0" xfId="18" applyFont="1" applyAlignment="1">
      <alignment horizontal="center" vertical="top"/>
    </xf>
    <xf numFmtId="0" fontId="22" fillId="0" borderId="0" xfId="18" applyFont="1" applyAlignment="1">
      <alignment horizontal="right"/>
    </xf>
    <xf numFmtId="0" fontId="22" fillId="0" borderId="0" xfId="18" applyFont="1" applyAlignment="1"/>
    <xf numFmtId="4" fontId="88" fillId="0" borderId="0" xfId="18" applyNumberFormat="1" applyFont="1" applyAlignment="1"/>
    <xf numFmtId="182" fontId="3" fillId="0" borderId="0" xfId="18" applyNumberFormat="1" applyFont="1" applyAlignment="1">
      <alignment horizontal="center" vertical="top"/>
    </xf>
    <xf numFmtId="0" fontId="88" fillId="0" borderId="0" xfId="18" applyFont="1" applyAlignment="1">
      <alignment horizontal="center" vertical="top"/>
    </xf>
    <xf numFmtId="0" fontId="22" fillId="11" borderId="0" xfId="18" applyFont="1" applyFill="1" applyAlignment="1">
      <alignment horizontal="center" vertical="top"/>
    </xf>
    <xf numFmtId="0" fontId="22" fillId="11" borderId="0" xfId="18" applyFont="1" applyFill="1"/>
    <xf numFmtId="0" fontId="22" fillId="11" borderId="0" xfId="18" applyFont="1" applyFill="1" applyAlignment="1">
      <alignment horizontal="right"/>
    </xf>
    <xf numFmtId="0" fontId="22" fillId="11" borderId="0" xfId="18" applyFont="1" applyFill="1" applyAlignment="1"/>
    <xf numFmtId="4" fontId="88" fillId="11" borderId="0" xfId="18" applyNumberFormat="1" applyFont="1" applyFill="1" applyAlignment="1"/>
    <xf numFmtId="0" fontId="77" fillId="0" borderId="0" xfId="18" applyFont="1" applyAlignment="1">
      <alignment horizontal="center" vertical="top"/>
    </xf>
    <xf numFmtId="0" fontId="77" fillId="0" borderId="0" xfId="18" applyFont="1" applyAlignment="1">
      <alignment vertical="center" wrapText="1"/>
    </xf>
    <xf numFmtId="0" fontId="77" fillId="0" borderId="0" xfId="18" applyFont="1" applyAlignment="1">
      <alignment horizontal="right" vertical="center"/>
    </xf>
    <xf numFmtId="4" fontId="90" fillId="0" borderId="0" xfId="18" applyNumberFormat="1" applyFont="1" applyAlignment="1">
      <alignment vertical="center"/>
    </xf>
    <xf numFmtId="0" fontId="3" fillId="11" borderId="0" xfId="18" applyFont="1" applyFill="1" applyAlignment="1">
      <alignment horizontal="center" vertical="top"/>
    </xf>
    <xf numFmtId="0" fontId="3" fillId="11" borderId="0" xfId="18" applyFont="1" applyFill="1"/>
    <xf numFmtId="0" fontId="3" fillId="11" borderId="0" xfId="18" applyFont="1" applyFill="1" applyAlignment="1">
      <alignment horizontal="right"/>
    </xf>
    <xf numFmtId="0" fontId="3" fillId="11" borderId="0" xfId="18" applyFont="1" applyFill="1" applyAlignment="1"/>
    <xf numFmtId="4" fontId="3" fillId="11" borderId="0" xfId="18" applyNumberFormat="1" applyFont="1" applyFill="1" applyAlignment="1">
      <alignment horizontal="right"/>
    </xf>
    <xf numFmtId="4" fontId="3" fillId="11" borderId="0" xfId="18" applyNumberFormat="1" applyFont="1" applyFill="1" applyAlignment="1"/>
    <xf numFmtId="4" fontId="95" fillId="0" borderId="0" xfId="18" applyNumberFormat="1" applyFont="1"/>
    <xf numFmtId="2" fontId="95" fillId="0" borderId="0" xfId="18" applyNumberFormat="1" applyFont="1"/>
    <xf numFmtId="0" fontId="93" fillId="0" borderId="0" xfId="18" applyFont="1" applyAlignment="1">
      <alignment wrapText="1"/>
    </xf>
    <xf numFmtId="4" fontId="95" fillId="0" borderId="0" xfId="18" applyNumberFormat="1" applyFont="1" applyBorder="1" applyAlignment="1">
      <alignment horizontal="center" vertical="center"/>
    </xf>
    <xf numFmtId="4" fontId="94" fillId="0" borderId="0" xfId="18" applyNumberFormat="1" applyFont="1" applyAlignment="1">
      <alignment horizontal="center" vertical="center"/>
    </xf>
    <xf numFmtId="182" fontId="22" fillId="0" borderId="0" xfId="18" applyNumberFormat="1" applyFont="1" applyAlignment="1">
      <alignment horizontal="center" vertical="top"/>
    </xf>
    <xf numFmtId="4" fontId="96" fillId="0" borderId="0" xfId="18" applyNumberFormat="1" applyFont="1" applyBorder="1" applyAlignment="1">
      <alignment horizontal="center" vertical="center"/>
    </xf>
    <xf numFmtId="0" fontId="97" fillId="3" borderId="5" xfId="18" applyFont="1" applyFill="1" applyBorder="1"/>
    <xf numFmtId="0" fontId="97" fillId="3" borderId="14" xfId="18" applyFont="1" applyFill="1" applyBorder="1" applyAlignment="1">
      <alignment horizontal="justify" vertical="top"/>
    </xf>
    <xf numFmtId="0" fontId="97" fillId="3" borderId="14" xfId="18" applyFont="1" applyFill="1" applyBorder="1" applyAlignment="1">
      <alignment horizontal="center" vertical="top"/>
    </xf>
    <xf numFmtId="0" fontId="97" fillId="3" borderId="14" xfId="18" applyFont="1" applyFill="1" applyBorder="1"/>
    <xf numFmtId="0" fontId="97" fillId="3" borderId="14" xfId="18" applyFont="1" applyFill="1" applyBorder="1" applyAlignment="1">
      <alignment horizontal="center"/>
    </xf>
    <xf numFmtId="0" fontId="97" fillId="3" borderId="15" xfId="18" applyFont="1" applyFill="1" applyBorder="1" applyAlignment="1">
      <alignment horizontal="left"/>
    </xf>
    <xf numFmtId="0" fontId="92" fillId="0" borderId="0" xfId="18" applyFont="1"/>
    <xf numFmtId="0" fontId="98" fillId="0" borderId="0" xfId="18" applyFont="1" applyBorder="1" applyAlignment="1">
      <alignment horizontal="center" vertical="top"/>
    </xf>
    <xf numFmtId="0" fontId="98" fillId="0" borderId="0" xfId="18" applyFont="1" applyBorder="1" applyAlignment="1">
      <alignment horizontal="justify" vertical="top"/>
    </xf>
    <xf numFmtId="164" fontId="98" fillId="0" borderId="0" xfId="16" applyFont="1" applyBorder="1" applyAlignment="1">
      <alignment horizontal="left" vertical="top"/>
    </xf>
    <xf numFmtId="0" fontId="8" fillId="0" borderId="0" xfId="18" applyFont="1" applyAlignment="1">
      <alignment vertical="top"/>
    </xf>
    <xf numFmtId="0" fontId="98" fillId="0" borderId="0" xfId="18" applyNumberFormat="1" applyFont="1" applyBorder="1" applyAlignment="1">
      <alignment horizontal="center" vertical="top"/>
    </xf>
    <xf numFmtId="0" fontId="99" fillId="0" borderId="0" xfId="18" applyFont="1" applyBorder="1" applyAlignment="1">
      <alignment horizontal="center" vertical="top"/>
    </xf>
    <xf numFmtId="0" fontId="99" fillId="0" borderId="0" xfId="18" applyFont="1" applyBorder="1" applyAlignment="1">
      <alignment horizontal="justify" vertical="top"/>
    </xf>
    <xf numFmtId="164" fontId="99" fillId="0" borderId="0" xfId="16" applyFont="1" applyBorder="1" applyAlignment="1">
      <alignment horizontal="left" vertical="top"/>
    </xf>
    <xf numFmtId="0" fontId="99" fillId="0" borderId="0" xfId="18" applyFont="1" applyAlignment="1">
      <alignment vertical="top"/>
    </xf>
    <xf numFmtId="4" fontId="19" fillId="0" borderId="0" xfId="18" applyNumberFormat="1" applyFont="1"/>
    <xf numFmtId="0" fontId="6" fillId="0" borderId="0" xfId="18" applyFont="1" applyAlignment="1">
      <alignment wrapText="1"/>
    </xf>
    <xf numFmtId="182" fontId="88" fillId="0" borderId="0" xfId="18" applyNumberFormat="1" applyFont="1" applyAlignment="1">
      <alignment horizontal="center" vertical="top"/>
    </xf>
    <xf numFmtId="0" fontId="88" fillId="0" borderId="0" xfId="18" applyFont="1" applyAlignment="1">
      <alignment wrapText="1"/>
    </xf>
    <xf numFmtId="4" fontId="6" fillId="0" borderId="0" xfId="18" applyNumberFormat="1" applyFont="1" applyAlignment="1"/>
    <xf numFmtId="0" fontId="6" fillId="0" borderId="0" xfId="18" applyFont="1" applyAlignment="1">
      <alignment horizontal="right"/>
    </xf>
    <xf numFmtId="0" fontId="6" fillId="0" borderId="0" xfId="18" applyFont="1" applyAlignment="1"/>
    <xf numFmtId="0" fontId="6" fillId="0" borderId="0" xfId="18" applyFont="1" applyBorder="1" applyAlignment="1">
      <alignment wrapText="1"/>
    </xf>
    <xf numFmtId="0" fontId="3" fillId="0" borderId="0" xfId="18" applyFont="1" applyBorder="1" applyAlignment="1">
      <alignment horizontal="right"/>
    </xf>
    <xf numFmtId="0" fontId="3" fillId="0" borderId="0" xfId="18" applyFont="1" applyBorder="1" applyAlignment="1"/>
    <xf numFmtId="183" fontId="3" fillId="0" borderId="0" xfId="57" applyNumberFormat="1" applyFont="1" applyAlignment="1">
      <alignment horizontal="center" vertical="top"/>
    </xf>
    <xf numFmtId="0" fontId="6" fillId="0" borderId="0" xfId="57" applyFont="1" applyAlignment="1">
      <alignment wrapText="1"/>
    </xf>
    <xf numFmtId="182" fontId="3" fillId="0" borderId="0" xfId="18" applyNumberFormat="1" applyFont="1" applyBorder="1" applyAlignment="1">
      <alignment horizontal="center" vertical="top"/>
    </xf>
    <xf numFmtId="0" fontId="22" fillId="0" borderId="0" xfId="18" applyFont="1" applyBorder="1"/>
    <xf numFmtId="4" fontId="99" fillId="0" borderId="0" xfId="18" applyNumberFormat="1" applyFont="1" applyBorder="1" applyAlignment="1">
      <alignment horizontal="center" vertical="center"/>
    </xf>
    <xf numFmtId="0" fontId="100" fillId="0" borderId="0" xfId="18" applyFont="1" applyAlignment="1">
      <alignment horizontal="center" vertical="center"/>
    </xf>
    <xf numFmtId="0" fontId="19" fillId="0" borderId="0" xfId="18" applyFont="1"/>
    <xf numFmtId="4" fontId="8" fillId="0" borderId="0" xfId="18" applyNumberFormat="1" applyFont="1"/>
    <xf numFmtId="4" fontId="93" fillId="0" borderId="0" xfId="18" applyNumberFormat="1" applyFont="1"/>
    <xf numFmtId="4" fontId="12" fillId="3" borderId="6" xfId="12" applyNumberFormat="1" applyFont="1" applyFill="1" applyBorder="1" applyAlignment="1" applyProtection="1">
      <alignment horizontal="right" vertical="center"/>
    </xf>
    <xf numFmtId="4" fontId="12" fillId="3" borderId="11" xfId="12" applyNumberFormat="1" applyFont="1" applyFill="1" applyBorder="1" applyAlignment="1" applyProtection="1">
      <alignment horizontal="right"/>
    </xf>
    <xf numFmtId="49" fontId="35" fillId="3" borderId="14" xfId="0" applyNumberFormat="1" applyFont="1" applyFill="1" applyBorder="1" applyAlignment="1" applyProtection="1">
      <alignment horizontal="justify" vertical="center" wrapText="1"/>
    </xf>
    <xf numFmtId="49" fontId="35" fillId="3" borderId="9" xfId="0" applyNumberFormat="1" applyFont="1" applyFill="1" applyBorder="1" applyAlignment="1" applyProtection="1">
      <alignment horizontal="justify" vertical="center" wrapText="1"/>
    </xf>
    <xf numFmtId="4" fontId="35" fillId="3" borderId="9" xfId="7" applyNumberFormat="1" applyFont="1" applyFill="1" applyBorder="1" applyAlignment="1" applyProtection="1">
      <alignment horizontal="right" vertical="center"/>
    </xf>
    <xf numFmtId="177" fontId="40" fillId="3" borderId="9" xfId="7" applyNumberFormat="1" applyFont="1" applyFill="1" applyBorder="1" applyAlignment="1" applyProtection="1">
      <alignment vertical="center"/>
    </xf>
    <xf numFmtId="49" fontId="41" fillId="3" borderId="14" xfId="0" applyNumberFormat="1" applyFont="1" applyFill="1" applyBorder="1" applyAlignment="1" applyProtection="1">
      <alignment horizontal="left" vertical="center"/>
    </xf>
    <xf numFmtId="0" fontId="34" fillId="3" borderId="0" xfId="0" applyNumberFormat="1" applyFont="1" applyFill="1" applyAlignment="1" applyProtection="1">
      <alignment horizontal="right" vertical="center" wrapText="1"/>
    </xf>
    <xf numFmtId="0" fontId="34" fillId="3" borderId="14" xfId="0" applyNumberFormat="1" applyFont="1" applyFill="1" applyBorder="1" applyAlignment="1" applyProtection="1">
      <alignment horizontal="center" vertical="center" wrapText="1"/>
    </xf>
    <xf numFmtId="0" fontId="45" fillId="3" borderId="14" xfId="0" applyFont="1" applyFill="1" applyBorder="1" applyAlignment="1" applyProtection="1">
      <alignment horizontal="justify" vertical="center" wrapText="1"/>
    </xf>
    <xf numFmtId="0" fontId="46" fillId="3" borderId="14" xfId="0" applyFont="1" applyFill="1" applyBorder="1" applyAlignment="1" applyProtection="1">
      <alignment horizontal="center" vertical="center"/>
    </xf>
    <xf numFmtId="0" fontId="3" fillId="0" borderId="0" xfId="18" applyFont="1" applyFill="1" applyBorder="1" applyAlignment="1">
      <alignment horizontal="left" indent="2"/>
    </xf>
    <xf numFmtId="49" fontId="14" fillId="0" borderId="0" xfId="8" applyNumberFormat="1" applyFont="1" applyBorder="1" applyAlignment="1" applyProtection="1">
      <alignment horizontal="left" indent="2"/>
    </xf>
    <xf numFmtId="49" fontId="13" fillId="0" borderId="0" xfId="11" applyNumberFormat="1" applyFont="1" applyBorder="1" applyAlignment="1" applyProtection="1">
      <alignment horizontal="left" wrapText="1" indent="2"/>
    </xf>
    <xf numFmtId="49" fontId="13" fillId="0" borderId="0" xfId="11" applyNumberFormat="1" applyFont="1" applyBorder="1" applyAlignment="1" applyProtection="1">
      <alignment horizontal="left" vertical="center" wrapText="1" indent="2"/>
    </xf>
    <xf numFmtId="49" fontId="13" fillId="0" borderId="0" xfId="11" applyNumberFormat="1" applyFont="1" applyBorder="1" applyAlignment="1" applyProtection="1">
      <alignment horizontal="left" vertical="top" wrapText="1" indent="2"/>
    </xf>
    <xf numFmtId="49" fontId="16" fillId="0" borderId="0" xfId="11" applyNumberFormat="1" applyFont="1" applyBorder="1" applyAlignment="1" applyProtection="1">
      <alignment horizontal="left" indent="2"/>
    </xf>
    <xf numFmtId="0" fontId="13" fillId="0" borderId="0" xfId="7" applyFont="1" applyBorder="1" applyAlignment="1" applyProtection="1">
      <alignment horizontal="left" vertical="top" indent="2"/>
    </xf>
    <xf numFmtId="4" fontId="12" fillId="0" borderId="0" xfId="5" applyNumberFormat="1" applyFont="1" applyBorder="1" applyAlignment="1" applyProtection="1">
      <alignment horizontal="left" indent="2"/>
    </xf>
    <xf numFmtId="49" fontId="12" fillId="0" borderId="0" xfId="11" applyNumberFormat="1" applyFont="1" applyBorder="1" applyAlignment="1" applyProtection="1">
      <alignment horizontal="left" wrapText="1" indent="2"/>
    </xf>
    <xf numFmtId="0" fontId="12" fillId="0" borderId="0" xfId="5" applyFont="1" applyBorder="1" applyAlignment="1" applyProtection="1">
      <alignment horizontal="left" indent="2"/>
    </xf>
    <xf numFmtId="49" fontId="17" fillId="0" borderId="0" xfId="11" applyNumberFormat="1" applyFont="1" applyBorder="1" applyAlignment="1" applyProtection="1">
      <alignment horizontal="left" vertical="center" wrapText="1" indent="2"/>
    </xf>
    <xf numFmtId="0" fontId="17" fillId="0" borderId="0" xfId="11" applyFont="1" applyBorder="1" applyAlignment="1" applyProtection="1">
      <alignment horizontal="left" vertical="top" wrapText="1" indent="2"/>
    </xf>
    <xf numFmtId="9" fontId="18" fillId="0" borderId="0" xfId="11" applyNumberFormat="1" applyFont="1" applyBorder="1" applyAlignment="1" applyProtection="1">
      <alignment horizontal="left" vertical="top" wrapText="1" indent="2"/>
    </xf>
    <xf numFmtId="49" fontId="17" fillId="0" borderId="0" xfId="11" applyNumberFormat="1" applyFont="1" applyBorder="1" applyAlignment="1" applyProtection="1">
      <alignment horizontal="left" vertical="top" wrapText="1" indent="2"/>
    </xf>
    <xf numFmtId="2" fontId="24" fillId="0" borderId="0" xfId="21" applyNumberFormat="1" applyFont="1" applyFill="1" applyBorder="1" applyAlignment="1">
      <alignment horizontal="left" vertical="top" indent="2"/>
    </xf>
    <xf numFmtId="49" fontId="24" fillId="0" borderId="0" xfId="21" applyNumberFormat="1" applyFont="1" applyFill="1" applyBorder="1" applyAlignment="1">
      <alignment horizontal="left" indent="2"/>
    </xf>
    <xf numFmtId="49" fontId="23" fillId="0" borderId="0" xfId="21" applyNumberFormat="1" applyFont="1" applyFill="1" applyBorder="1" applyAlignment="1">
      <alignment horizontal="left" indent="2"/>
    </xf>
    <xf numFmtId="4" fontId="22" fillId="0" borderId="0" xfId="19" applyNumberFormat="1" applyFont="1" applyFill="1" applyBorder="1" applyAlignment="1" applyProtection="1">
      <alignment horizontal="left" indent="2"/>
    </xf>
    <xf numFmtId="0" fontId="3" fillId="0" borderId="0" xfId="20" applyFont="1" applyFill="1" applyBorder="1" applyAlignment="1">
      <alignment horizontal="left" indent="2"/>
    </xf>
    <xf numFmtId="49" fontId="51" fillId="0" borderId="0" xfId="21" applyNumberFormat="1" applyFont="1" applyFill="1" applyBorder="1"/>
    <xf numFmtId="4" fontId="43" fillId="3" borderId="0" xfId="7" applyNumberFormat="1" applyFont="1" applyFill="1" applyBorder="1" applyAlignment="1" applyProtection="1">
      <alignment vertical="center"/>
    </xf>
    <xf numFmtId="4" fontId="44" fillId="3" borderId="0" xfId="7" applyNumberFormat="1" applyFont="1" applyFill="1" applyBorder="1" applyAlignment="1" applyProtection="1">
      <alignment horizontal="right" vertical="center"/>
    </xf>
    <xf numFmtId="169" fontId="34" fillId="3" borderId="0" xfId="6" applyFont="1" applyFill="1" applyAlignment="1" applyProtection="1">
      <alignment horizontal="justify" vertical="top" wrapText="1"/>
    </xf>
    <xf numFmtId="4" fontId="35" fillId="3" borderId="0" xfId="7" applyNumberFormat="1" applyFont="1" applyFill="1" applyBorder="1" applyAlignment="1" applyProtection="1">
      <alignment vertical="center"/>
    </xf>
    <xf numFmtId="0" fontId="34" fillId="3" borderId="0" xfId="0" applyNumberFormat="1" applyFont="1" applyFill="1" applyAlignment="1" applyProtection="1">
      <alignment wrapText="1"/>
    </xf>
    <xf numFmtId="0" fontId="34" fillId="3" borderId="0" xfId="0" applyNumberFormat="1" applyFont="1" applyFill="1" applyAlignment="1" applyProtection="1">
      <alignment vertical="center" wrapText="1"/>
    </xf>
    <xf numFmtId="4" fontId="34" fillId="3" borderId="0" xfId="0" applyNumberFormat="1" applyFont="1" applyFill="1" applyAlignment="1" applyProtection="1">
      <alignment vertical="center" wrapText="1"/>
    </xf>
    <xf numFmtId="0" fontId="40" fillId="3" borderId="0" xfId="0" applyFont="1" applyFill="1" applyProtection="1"/>
    <xf numFmtId="4" fontId="34" fillId="3" borderId="6" xfId="7" applyNumberFormat="1" applyFont="1" applyFill="1" applyBorder="1" applyAlignment="1" applyProtection="1">
      <alignment vertical="center"/>
    </xf>
    <xf numFmtId="49" fontId="34" fillId="3" borderId="0" xfId="0" applyNumberFormat="1" applyFont="1" applyFill="1" applyAlignment="1" applyProtection="1">
      <alignment horizontal="justify" vertical="top" wrapText="1"/>
    </xf>
    <xf numFmtId="4" fontId="40" fillId="3" borderId="6" xfId="7" applyNumberFormat="1" applyFont="1" applyFill="1" applyBorder="1" applyAlignment="1" applyProtection="1">
      <alignment vertical="center"/>
    </xf>
    <xf numFmtId="4" fontId="32" fillId="3" borderId="6" xfId="7" applyNumberFormat="1" applyFont="1" applyFill="1" applyBorder="1" applyAlignment="1" applyProtection="1">
      <alignment vertical="center"/>
    </xf>
    <xf numFmtId="4" fontId="32" fillId="3" borderId="0" xfId="7" applyNumberFormat="1" applyFont="1" applyFill="1" applyBorder="1" applyAlignment="1" applyProtection="1">
      <alignment vertical="center"/>
    </xf>
    <xf numFmtId="4" fontId="34" fillId="3" borderId="0" xfId="12" applyNumberFormat="1" applyFont="1" applyFill="1" applyBorder="1" applyAlignment="1" applyProtection="1">
      <alignment vertical="top"/>
    </xf>
    <xf numFmtId="49" fontId="35" fillId="3" borderId="0" xfId="0" applyNumberFormat="1" applyFont="1" applyFill="1" applyAlignment="1" applyProtection="1">
      <alignment horizontal="left" vertical="center"/>
    </xf>
    <xf numFmtId="0" fontId="34" fillId="3" borderId="0" xfId="0" applyNumberFormat="1" applyFont="1" applyFill="1" applyAlignment="1" applyProtection="1">
      <alignment horizontal="center" vertical="center" wrapText="1"/>
    </xf>
    <xf numFmtId="49" fontId="34" fillId="3" borderId="0" xfId="0" applyNumberFormat="1" applyFont="1" applyFill="1" applyAlignment="1" applyProtection="1">
      <alignment horizontal="left"/>
    </xf>
    <xf numFmtId="0" fontId="34" fillId="3" borderId="0" xfId="0" applyNumberFormat="1" applyFont="1" applyFill="1" applyAlignment="1" applyProtection="1">
      <alignment horizontal="center" vertical="top" wrapText="1"/>
    </xf>
    <xf numFmtId="49" fontId="34" fillId="3" borderId="0" xfId="1" applyNumberFormat="1" applyFont="1" applyFill="1" applyAlignment="1" applyProtection="1">
      <alignment horizontal="left" wrapText="1"/>
    </xf>
    <xf numFmtId="0" fontId="46" fillId="3" borderId="0" xfId="0" applyFont="1" applyFill="1" applyBorder="1" applyAlignment="1" applyProtection="1">
      <alignment horizontal="left" vertical="top" wrapText="1"/>
    </xf>
    <xf numFmtId="4" fontId="34" fillId="3" borderId="0" xfId="13" applyNumberFormat="1" applyFont="1" applyFill="1" applyBorder="1" applyAlignment="1" applyProtection="1">
      <alignment horizontal="right" vertical="center"/>
    </xf>
    <xf numFmtId="4" fontId="34" fillId="3" borderId="0" xfId="13" applyNumberFormat="1" applyFont="1" applyFill="1" applyBorder="1" applyAlignment="1" applyProtection="1">
      <alignment vertical="center"/>
    </xf>
    <xf numFmtId="4" fontId="33" fillId="3" borderId="0" xfId="13" applyNumberFormat="1" applyFont="1" applyFill="1" applyBorder="1" applyAlignment="1" applyProtection="1">
      <alignment horizontal="right" vertical="center"/>
    </xf>
    <xf numFmtId="4" fontId="33" fillId="3" borderId="0" xfId="13" applyNumberFormat="1" applyFont="1" applyFill="1" applyBorder="1" applyAlignment="1" applyProtection="1">
      <alignment vertical="center"/>
    </xf>
    <xf numFmtId="4" fontId="33" fillId="3" borderId="9" xfId="12" applyNumberFormat="1" applyFont="1" applyFill="1" applyBorder="1" applyAlignment="1" applyProtection="1">
      <alignment horizontal="right" vertical="center"/>
    </xf>
    <xf numFmtId="4" fontId="33" fillId="3" borderId="9" xfId="12" applyNumberFormat="1" applyFont="1" applyFill="1" applyBorder="1" applyAlignment="1" applyProtection="1">
      <alignment vertical="center"/>
    </xf>
    <xf numFmtId="9" fontId="34" fillId="3" borderId="0" xfId="12" applyNumberFormat="1" applyFont="1" applyFill="1" applyBorder="1" applyAlignment="1" applyProtection="1">
      <alignment horizontal="right"/>
    </xf>
    <xf numFmtId="9" fontId="35" fillId="3" borderId="0" xfId="7" applyNumberFormat="1" applyFont="1" applyFill="1" applyBorder="1" applyAlignment="1" applyProtection="1">
      <alignment horizontal="right"/>
    </xf>
    <xf numFmtId="177" fontId="40" fillId="3" borderId="9" xfId="7" applyNumberFormat="1" applyFont="1" applyFill="1" applyBorder="1" applyAlignment="1" applyProtection="1"/>
    <xf numFmtId="4" fontId="33" fillId="3" borderId="11" xfId="12" applyNumberFormat="1" applyFont="1" applyFill="1" applyBorder="1" applyAlignment="1" applyProtection="1">
      <alignment vertical="center"/>
    </xf>
    <xf numFmtId="4" fontId="32" fillId="3" borderId="8" xfId="7" applyNumberFormat="1" applyFont="1" applyFill="1" applyBorder="1" applyAlignment="1" applyProtection="1">
      <alignment vertical="center"/>
    </xf>
    <xf numFmtId="4" fontId="32" fillId="3" borderId="11" xfId="7" applyNumberFormat="1" applyFont="1" applyFill="1" applyBorder="1" applyAlignment="1" applyProtection="1">
      <alignment vertical="center"/>
    </xf>
    <xf numFmtId="0" fontId="34" fillId="3" borderId="1" xfId="0" applyFont="1" applyFill="1" applyBorder="1" applyAlignment="1" applyProtection="1">
      <alignment horizontal="justify" vertical="top" wrapText="1"/>
      <protection locked="0"/>
    </xf>
    <xf numFmtId="0" fontId="22" fillId="0" borderId="14" xfId="18" applyFont="1" applyBorder="1" applyAlignment="1">
      <alignment wrapText="1"/>
    </xf>
    <xf numFmtId="0" fontId="3" fillId="0" borderId="14" xfId="18" applyFont="1" applyBorder="1" applyAlignment="1">
      <alignment horizontal="right"/>
    </xf>
    <xf numFmtId="0" fontId="3" fillId="0" borderId="14" xfId="18" applyFont="1" applyBorder="1" applyAlignment="1"/>
    <xf numFmtId="0" fontId="22" fillId="0" borderId="14" xfId="18" applyFont="1" applyBorder="1"/>
    <xf numFmtId="4" fontId="88" fillId="0" borderId="14" xfId="18" applyNumberFormat="1" applyFont="1" applyBorder="1" applyAlignment="1"/>
    <xf numFmtId="0" fontId="3" fillId="0" borderId="9" xfId="18" applyFont="1" applyBorder="1" applyAlignment="1">
      <alignment horizontal="right"/>
    </xf>
    <xf numFmtId="0" fontId="3" fillId="0" borderId="9" xfId="18" applyFont="1" applyBorder="1" applyAlignment="1"/>
    <xf numFmtId="4" fontId="88" fillId="0" borderId="9" xfId="18" applyNumberFormat="1" applyFont="1" applyBorder="1" applyAlignment="1"/>
    <xf numFmtId="0" fontId="77" fillId="0" borderId="0" xfId="18" applyFont="1" applyAlignment="1" applyProtection="1">
      <alignment horizontal="center"/>
    </xf>
    <xf numFmtId="0" fontId="77" fillId="0" borderId="0" xfId="18" applyFont="1" applyProtection="1"/>
    <xf numFmtId="0" fontId="23" fillId="0" borderId="0" xfId="18" applyFont="1" applyAlignment="1" applyProtection="1">
      <alignment horizontal="right"/>
    </xf>
    <xf numFmtId="0" fontId="23" fillId="0" borderId="0" xfId="18" applyFont="1" applyAlignment="1" applyProtection="1"/>
    <xf numFmtId="0" fontId="8" fillId="0" borderId="0" xfId="18" applyFont="1" applyProtection="1"/>
    <xf numFmtId="0" fontId="24" fillId="0" borderId="0" xfId="18" applyFont="1" applyAlignment="1" applyProtection="1">
      <alignment horizontal="center"/>
    </xf>
    <xf numFmtId="0" fontId="23" fillId="0" borderId="0" xfId="18" applyFont="1" applyAlignment="1" applyProtection="1">
      <alignment horizontal="center"/>
    </xf>
    <xf numFmtId="0" fontId="23" fillId="0" borderId="0" xfId="18" applyFont="1" applyProtection="1"/>
    <xf numFmtId="0" fontId="93" fillId="0" borderId="0" xfId="18" applyFont="1" applyProtection="1"/>
    <xf numFmtId="0" fontId="47" fillId="0" borderId="0" xfId="18" applyFont="1" applyAlignment="1" applyProtection="1">
      <alignment horizontal="center"/>
    </xf>
    <xf numFmtId="0" fontId="3" fillId="0" borderId="0" xfId="18" applyFont="1" applyAlignment="1" applyProtection="1">
      <alignment horizontal="right"/>
    </xf>
    <xf numFmtId="0" fontId="3" fillId="0" borderId="0" xfId="18" applyFont="1" applyAlignment="1" applyProtection="1"/>
    <xf numFmtId="4" fontId="3" fillId="0" borderId="0" xfId="18" applyNumberFormat="1" applyFont="1" applyAlignment="1" applyProtection="1">
      <alignment horizontal="right"/>
    </xf>
    <xf numFmtId="0" fontId="94" fillId="0" borderId="0" xfId="18" applyFont="1" applyAlignment="1" applyProtection="1">
      <alignment horizontal="center" vertical="center"/>
    </xf>
    <xf numFmtId="0" fontId="22" fillId="0" borderId="0" xfId="18" applyFont="1" applyAlignment="1" applyProtection="1">
      <alignment horizontal="center" vertical="top"/>
    </xf>
    <xf numFmtId="0" fontId="22" fillId="0" borderId="0" xfId="18" applyFont="1" applyAlignment="1" applyProtection="1">
      <alignment vertical="top"/>
    </xf>
    <xf numFmtId="0" fontId="3" fillId="0" borderId="0" xfId="18" applyFont="1" applyAlignment="1" applyProtection="1">
      <alignment horizontal="right" vertical="top"/>
    </xf>
    <xf numFmtId="0" fontId="3" fillId="0" borderId="0" xfId="18" applyFont="1" applyAlignment="1" applyProtection="1">
      <alignment vertical="top"/>
    </xf>
    <xf numFmtId="4" fontId="3" fillId="0" borderId="0" xfId="18" applyNumberFormat="1" applyFont="1" applyAlignment="1" applyProtection="1">
      <alignment horizontal="right" vertical="top"/>
    </xf>
    <xf numFmtId="4" fontId="3" fillId="0" borderId="0" xfId="18" applyNumberFormat="1" applyFont="1" applyAlignment="1" applyProtection="1">
      <alignment vertical="top"/>
    </xf>
    <xf numFmtId="0" fontId="94" fillId="0" borderId="0" xfId="18" applyFont="1" applyAlignment="1" applyProtection="1">
      <alignment horizontal="center" vertical="top"/>
    </xf>
    <xf numFmtId="0" fontId="22" fillId="0" borderId="0" xfId="18" applyFont="1" applyAlignment="1" applyProtection="1">
      <alignment horizontal="center"/>
    </xf>
    <xf numFmtId="0" fontId="22" fillId="0" borderId="0" xfId="18" applyFont="1" applyProtection="1"/>
    <xf numFmtId="4" fontId="3" fillId="0" borderId="0" xfId="18" applyNumberFormat="1" applyFont="1" applyAlignment="1" applyProtection="1"/>
    <xf numFmtId="0" fontId="22" fillId="0" borderId="0" xfId="18" applyFont="1" applyAlignment="1" applyProtection="1">
      <alignment vertical="top" wrapText="1"/>
    </xf>
    <xf numFmtId="0" fontId="3" fillId="0" borderId="0" xfId="18" applyFont="1" applyAlignment="1" applyProtection="1">
      <alignment horizontal="center"/>
    </xf>
    <xf numFmtId="0" fontId="22" fillId="0" borderId="0" xfId="18" applyFont="1" applyAlignment="1" applyProtection="1">
      <alignment wrapText="1"/>
    </xf>
    <xf numFmtId="0" fontId="3" fillId="0" borderId="0" xfId="18" applyFont="1" applyProtection="1"/>
    <xf numFmtId="0" fontId="3" fillId="0" borderId="0" xfId="18" applyFont="1" applyAlignment="1" applyProtection="1">
      <alignment horizontal="center" vertical="top"/>
    </xf>
    <xf numFmtId="0" fontId="3" fillId="0" borderId="0" xfId="18" applyFont="1" applyAlignment="1" applyProtection="1">
      <alignment horizontal="justify" wrapText="1"/>
    </xf>
    <xf numFmtId="4" fontId="22" fillId="0" borderId="0" xfId="18" applyNumberFormat="1" applyFont="1" applyAlignment="1" applyProtection="1"/>
    <xf numFmtId="49" fontId="3" fillId="0" borderId="0" xfId="18" applyNumberFormat="1" applyFont="1" applyAlignment="1" applyProtection="1">
      <alignment horizontal="center"/>
    </xf>
    <xf numFmtId="0" fontId="22" fillId="0" borderId="14" xfId="18" applyFont="1" applyBorder="1" applyAlignment="1" applyProtection="1">
      <alignment wrapText="1"/>
    </xf>
    <xf numFmtId="0" fontId="3" fillId="0" borderId="14" xfId="18" applyFont="1" applyBorder="1" applyAlignment="1" applyProtection="1">
      <alignment horizontal="right"/>
    </xf>
    <xf numFmtId="0" fontId="3" fillId="0" borderId="14" xfId="18" applyFont="1" applyBorder="1" applyAlignment="1" applyProtection="1"/>
    <xf numFmtId="4" fontId="22" fillId="0" borderId="14" xfId="18" applyNumberFormat="1" applyFont="1" applyBorder="1" applyAlignment="1" applyProtection="1"/>
    <xf numFmtId="49" fontId="22" fillId="0" borderId="0" xfId="18" applyNumberFormat="1" applyFont="1" applyAlignment="1" applyProtection="1">
      <alignment horizontal="center" vertical="top"/>
    </xf>
    <xf numFmtId="0" fontId="22" fillId="0" borderId="0" xfId="18" applyFont="1" applyAlignment="1" applyProtection="1">
      <alignment horizontal="right"/>
    </xf>
    <xf numFmtId="0" fontId="22" fillId="0" borderId="0" xfId="18" applyFont="1" applyAlignment="1" applyProtection="1"/>
    <xf numFmtId="49" fontId="3" fillId="0" borderId="0" xfId="18" applyNumberFormat="1" applyFont="1" applyAlignment="1" applyProtection="1">
      <alignment horizontal="center" vertical="top"/>
    </xf>
    <xf numFmtId="0" fontId="3" fillId="0" borderId="0" xfId="18" applyFont="1" applyAlignment="1" applyProtection="1">
      <alignment wrapText="1"/>
    </xf>
    <xf numFmtId="0" fontId="22" fillId="0" borderId="14" xfId="18" applyFont="1" applyBorder="1" applyProtection="1"/>
    <xf numFmtId="4" fontId="88" fillId="0" borderId="14" xfId="18" applyNumberFormat="1" applyFont="1" applyBorder="1" applyAlignment="1" applyProtection="1"/>
    <xf numFmtId="4" fontId="88" fillId="0" borderId="0" xfId="18" applyNumberFormat="1" applyFont="1" applyAlignment="1" applyProtection="1"/>
    <xf numFmtId="182" fontId="3" fillId="0" borderId="0" xfId="18" applyNumberFormat="1" applyFont="1" applyAlignment="1" applyProtection="1">
      <alignment horizontal="center" vertical="top"/>
    </xf>
    <xf numFmtId="0" fontId="22" fillId="0" borderId="14" xfId="18" applyFont="1" applyBorder="1" applyAlignment="1" applyProtection="1">
      <alignment horizontal="right"/>
    </xf>
    <xf numFmtId="0" fontId="22" fillId="0" borderId="14" xfId="18" applyFont="1" applyBorder="1" applyAlignment="1" applyProtection="1"/>
    <xf numFmtId="0" fontId="88" fillId="0" borderId="0" xfId="18" applyFont="1" applyAlignment="1" applyProtection="1">
      <alignment horizontal="center" vertical="top"/>
    </xf>
    <xf numFmtId="0" fontId="22" fillId="0" borderId="0" xfId="18" applyFont="1" applyAlignment="1" applyProtection="1">
      <alignment horizontal="justify" wrapText="1"/>
    </xf>
    <xf numFmtId="0" fontId="3" fillId="0" borderId="9" xfId="18" applyFont="1" applyBorder="1" applyAlignment="1" applyProtection="1">
      <alignment horizontal="right"/>
    </xf>
    <xf numFmtId="0" fontId="3" fillId="0" borderId="9" xfId="18" applyFont="1" applyBorder="1" applyAlignment="1" applyProtection="1"/>
    <xf numFmtId="4" fontId="88" fillId="0" borderId="9" xfId="18" applyNumberFormat="1" applyFont="1" applyBorder="1" applyAlignment="1" applyProtection="1"/>
    <xf numFmtId="0" fontId="22" fillId="11" borderId="0" xfId="18" applyFont="1" applyFill="1" applyAlignment="1" applyProtection="1">
      <alignment horizontal="center" vertical="top"/>
    </xf>
    <xf numFmtId="0" fontId="22" fillId="11" borderId="0" xfId="18" applyFont="1" applyFill="1" applyProtection="1"/>
    <xf numFmtId="0" fontId="22" fillId="11" borderId="0" xfId="18" applyFont="1" applyFill="1" applyAlignment="1" applyProtection="1">
      <alignment horizontal="right"/>
    </xf>
    <xf numFmtId="0" fontId="22" fillId="11" borderId="0" xfId="18" applyFont="1" applyFill="1" applyAlignment="1" applyProtection="1"/>
    <xf numFmtId="4" fontId="88" fillId="11" borderId="0" xfId="18" applyNumberFormat="1" applyFont="1" applyFill="1" applyAlignment="1" applyProtection="1"/>
    <xf numFmtId="0" fontId="77" fillId="0" borderId="0" xfId="18" applyFont="1" applyAlignment="1" applyProtection="1">
      <alignment horizontal="center" vertical="top"/>
    </xf>
    <xf numFmtId="0" fontId="77" fillId="0" borderId="0" xfId="18" applyFont="1" applyAlignment="1" applyProtection="1">
      <alignment vertical="center" wrapText="1"/>
    </xf>
    <xf numFmtId="0" fontId="77" fillId="0" borderId="0" xfId="18" applyFont="1" applyAlignment="1" applyProtection="1">
      <alignment horizontal="right" vertical="center"/>
    </xf>
    <xf numFmtId="0" fontId="77" fillId="0" borderId="0" xfId="18" applyFont="1" applyAlignment="1" applyProtection="1">
      <alignment vertical="center"/>
    </xf>
    <xf numFmtId="4" fontId="77" fillId="0" borderId="0" xfId="18" applyNumberFormat="1" applyFont="1" applyAlignment="1" applyProtection="1">
      <alignment horizontal="right" vertical="center"/>
    </xf>
    <xf numFmtId="4" fontId="90" fillId="0" borderId="0" xfId="18" applyNumberFormat="1" applyFont="1" applyAlignment="1" applyProtection="1">
      <alignment vertical="center"/>
    </xf>
    <xf numFmtId="0" fontId="3" fillId="11" borderId="0" xfId="18" applyFont="1" applyFill="1" applyAlignment="1" applyProtection="1">
      <alignment horizontal="center" vertical="top"/>
    </xf>
    <xf numFmtId="0" fontId="3" fillId="11" borderId="0" xfId="18" applyFont="1" applyFill="1" applyProtection="1"/>
    <xf numFmtId="0" fontId="3" fillId="11" borderId="0" xfId="18" applyFont="1" applyFill="1" applyAlignment="1" applyProtection="1">
      <alignment horizontal="right"/>
    </xf>
    <xf numFmtId="0" fontId="3" fillId="11" borderId="0" xfId="18" applyFont="1" applyFill="1" applyAlignment="1" applyProtection="1"/>
    <xf numFmtId="4" fontId="3" fillId="11" borderId="0" xfId="18" applyNumberFormat="1" applyFont="1" applyFill="1" applyAlignment="1" applyProtection="1">
      <alignment horizontal="right"/>
    </xf>
    <xf numFmtId="4" fontId="3" fillId="11" borderId="0" xfId="18" applyNumberFormat="1" applyFont="1" applyFill="1" applyAlignment="1" applyProtection="1"/>
    <xf numFmtId="4" fontId="3" fillId="0" borderId="0" xfId="18" applyNumberFormat="1" applyFont="1" applyAlignment="1" applyProtection="1">
      <alignment horizontal="right"/>
      <protection locked="0"/>
    </xf>
    <xf numFmtId="4" fontId="3" fillId="0" borderId="14" xfId="18" applyNumberFormat="1" applyFont="1" applyBorder="1" applyAlignment="1" applyProtection="1">
      <alignment horizontal="right"/>
      <protection locked="0"/>
    </xf>
    <xf numFmtId="4" fontId="22" fillId="0" borderId="0" xfId="18" applyNumberFormat="1" applyFont="1" applyAlignment="1" applyProtection="1">
      <alignment horizontal="right"/>
      <protection locked="0"/>
    </xf>
    <xf numFmtId="4" fontId="22" fillId="0" borderId="14" xfId="18" applyNumberFormat="1" applyFont="1" applyBorder="1" applyAlignment="1" applyProtection="1">
      <alignment horizontal="right"/>
      <protection locked="0"/>
    </xf>
    <xf numFmtId="4" fontId="3" fillId="0" borderId="9" xfId="18" applyNumberFormat="1" applyFont="1" applyBorder="1" applyAlignment="1" applyProtection="1">
      <alignment horizontal="right"/>
      <protection locked="0"/>
    </xf>
    <xf numFmtId="4" fontId="22" fillId="11" borderId="0" xfId="18" applyNumberFormat="1" applyFont="1" applyFill="1" applyAlignment="1" applyProtection="1">
      <alignment horizontal="right"/>
      <protection locked="0"/>
    </xf>
    <xf numFmtId="0" fontId="97" fillId="3" borderId="0" xfId="18" applyFont="1" applyFill="1" applyBorder="1" applyAlignment="1">
      <alignment horizontal="center" vertical="top"/>
    </xf>
    <xf numFmtId="0" fontId="97" fillId="3" borderId="0" xfId="18" applyFont="1" applyFill="1" applyBorder="1" applyAlignment="1">
      <alignment horizontal="justify" vertical="top"/>
    </xf>
    <xf numFmtId="164" fontId="97" fillId="3" borderId="0" xfId="16" applyFont="1" applyFill="1" applyBorder="1" applyAlignment="1">
      <alignment horizontal="left" vertical="top"/>
    </xf>
    <xf numFmtId="0" fontId="92" fillId="3" borderId="0" xfId="18" applyFont="1" applyFill="1" applyBorder="1" applyAlignment="1">
      <alignment vertical="top"/>
    </xf>
    <xf numFmtId="0" fontId="92" fillId="3" borderId="0" xfId="18" applyFont="1" applyFill="1" applyAlignment="1">
      <alignment vertical="top"/>
    </xf>
    <xf numFmtId="0" fontId="22" fillId="0" borderId="9" xfId="18" applyFont="1" applyBorder="1"/>
    <xf numFmtId="0" fontId="88" fillId="0" borderId="18" xfId="18" applyFont="1" applyBorder="1" applyAlignment="1">
      <alignment wrapText="1"/>
    </xf>
    <xf numFmtId="0" fontId="3" fillId="0" borderId="18" xfId="18" applyFont="1" applyBorder="1" applyAlignment="1">
      <alignment horizontal="right"/>
    </xf>
    <xf numFmtId="0" fontId="3" fillId="0" borderId="18" xfId="18" applyFont="1" applyBorder="1" applyAlignment="1"/>
    <xf numFmtId="4" fontId="88" fillId="0" borderId="18" xfId="18" applyNumberFormat="1" applyFont="1" applyBorder="1" applyAlignment="1"/>
    <xf numFmtId="0" fontId="22" fillId="0" borderId="18" xfId="18" applyFont="1" applyBorder="1"/>
    <xf numFmtId="0" fontId="3" fillId="0" borderId="0" xfId="18" applyFont="1" applyAlignment="1">
      <alignment horizontal="left"/>
    </xf>
    <xf numFmtId="0" fontId="101" fillId="0" borderId="0" xfId="18" applyFont="1" applyAlignment="1">
      <alignment horizontal="left"/>
    </xf>
    <xf numFmtId="164" fontId="98" fillId="0" borderId="0" xfId="16" applyFont="1" applyBorder="1" applyAlignment="1" applyProtection="1">
      <alignment horizontal="center" vertical="top"/>
      <protection locked="0"/>
    </xf>
    <xf numFmtId="4" fontId="3" fillId="0" borderId="0" xfId="18" applyNumberFormat="1" applyFont="1" applyBorder="1" applyAlignment="1" applyProtection="1">
      <alignment horizontal="right"/>
      <protection locked="0"/>
    </xf>
    <xf numFmtId="49" fontId="58" fillId="0" borderId="0" xfId="18" applyNumberFormat="1" applyFont="1" applyBorder="1" applyProtection="1"/>
    <xf numFmtId="1" fontId="59" fillId="0" borderId="0" xfId="18" applyNumberFormat="1" applyFont="1" applyBorder="1" applyAlignment="1" applyProtection="1">
      <alignment horizontal="left"/>
    </xf>
    <xf numFmtId="49" fontId="58" fillId="0" borderId="0" xfId="18" applyNumberFormat="1" applyFont="1" applyBorder="1" applyAlignment="1" applyProtection="1">
      <alignment horizontal="left"/>
    </xf>
    <xf numFmtId="2" fontId="59" fillId="0" borderId="0" xfId="18" applyNumberFormat="1" applyFont="1" applyBorder="1" applyAlignment="1" applyProtection="1">
      <alignment horizontal="right"/>
    </xf>
    <xf numFmtId="2" fontId="58" fillId="0" borderId="0" xfId="18" applyNumberFormat="1" applyFont="1" applyBorder="1" applyAlignment="1" applyProtection="1">
      <alignment horizontal="left" vertical="top"/>
    </xf>
    <xf numFmtId="4" fontId="59" fillId="0" borderId="0" xfId="18" applyNumberFormat="1" applyFont="1" applyBorder="1" applyAlignment="1" applyProtection="1">
      <alignment horizontal="right" vertical="center"/>
    </xf>
    <xf numFmtId="2" fontId="59" fillId="0" borderId="0" xfId="18" applyNumberFormat="1" applyFont="1" applyBorder="1" applyProtection="1"/>
    <xf numFmtId="0" fontId="102" fillId="3" borderId="0" xfId="54" applyFont="1" applyFill="1" applyBorder="1" applyAlignment="1" applyProtection="1">
      <alignment horizontal="justify" vertical="top" wrapText="1"/>
    </xf>
    <xf numFmtId="4" fontId="102" fillId="3" borderId="0" xfId="54" applyNumberFormat="1" applyFont="1" applyFill="1" applyBorder="1" applyAlignment="1" applyProtection="1">
      <alignment horizontal="right" vertical="top" wrapText="1"/>
    </xf>
    <xf numFmtId="0" fontId="102" fillId="3" borderId="0" xfId="54" applyFont="1" applyFill="1" applyBorder="1" applyAlignment="1" applyProtection="1">
      <alignment horizontal="center" vertical="top" wrapText="1"/>
    </xf>
    <xf numFmtId="178" fontId="102" fillId="7" borderId="0" xfId="54" applyNumberFormat="1" applyFont="1" applyFill="1" applyBorder="1" applyAlignment="1" applyProtection="1">
      <alignment horizontal="right" vertical="top" wrapText="1"/>
    </xf>
    <xf numFmtId="178" fontId="102" fillId="3" borderId="0" xfId="54" applyNumberFormat="1" applyFont="1" applyFill="1" applyBorder="1" applyAlignment="1" applyProtection="1">
      <alignment horizontal="right" vertical="top" wrapText="1"/>
    </xf>
    <xf numFmtId="0" fontId="102" fillId="3" borderId="0" xfId="54" applyFont="1" applyFill="1" applyBorder="1" applyAlignment="1" applyProtection="1">
      <alignment vertical="top"/>
    </xf>
    <xf numFmtId="0" fontId="102" fillId="3" borderId="0" xfId="54" applyNumberFormat="1" applyFont="1" applyFill="1" applyBorder="1" applyAlignment="1" applyProtection="1">
      <alignment horizontal="left" vertical="top" wrapText="1"/>
    </xf>
    <xf numFmtId="0" fontId="102" fillId="3" borderId="0" xfId="54" applyFont="1" applyFill="1" applyBorder="1" applyAlignment="1" applyProtection="1">
      <alignment horizontal="left" vertical="top" wrapText="1"/>
    </xf>
    <xf numFmtId="4" fontId="103" fillId="3" borderId="0" xfId="54" applyNumberFormat="1" applyFont="1" applyFill="1" applyBorder="1" applyAlignment="1" applyProtection="1">
      <alignment horizontal="right" vertical="top" wrapText="1"/>
    </xf>
    <xf numFmtId="0" fontId="103" fillId="3" borderId="0" xfId="54" applyFont="1" applyFill="1" applyBorder="1" applyAlignment="1" applyProtection="1">
      <alignment horizontal="center" vertical="top" wrapText="1"/>
    </xf>
    <xf numFmtId="178" fontId="103" fillId="7" borderId="0" xfId="54" applyNumberFormat="1" applyFont="1" applyFill="1" applyBorder="1" applyAlignment="1" applyProtection="1">
      <alignment horizontal="right" vertical="top" wrapText="1"/>
    </xf>
    <xf numFmtId="178" fontId="103" fillId="3" borderId="0" xfId="54" applyNumberFormat="1" applyFont="1" applyFill="1" applyBorder="1" applyAlignment="1" applyProtection="1">
      <alignment horizontal="right" vertical="top" wrapText="1"/>
    </xf>
    <xf numFmtId="0" fontId="102" fillId="3" borderId="0" xfId="54" applyFont="1" applyFill="1" applyBorder="1" applyAlignment="1" applyProtection="1">
      <alignment horizontal="left" vertical="top"/>
    </xf>
    <xf numFmtId="179" fontId="102" fillId="3" borderId="0" xfId="55" applyNumberFormat="1" applyFont="1" applyFill="1" applyBorder="1" applyAlignment="1" applyProtection="1">
      <alignment horizontal="justify" vertical="top"/>
    </xf>
    <xf numFmtId="0" fontId="103" fillId="3" borderId="0" xfId="54" applyFont="1" applyFill="1" applyBorder="1" applyAlignment="1" applyProtection="1">
      <alignment horizontal="left" vertical="top"/>
    </xf>
    <xf numFmtId="0" fontId="56" fillId="3" borderId="0" xfId="54" applyFont="1" applyFill="1" applyBorder="1" applyAlignment="1" applyProtection="1">
      <alignment horizontal="justify" vertical="top" wrapText="1"/>
    </xf>
    <xf numFmtId="0" fontId="102" fillId="3" borderId="14" xfId="54" applyFont="1" applyFill="1" applyBorder="1" applyAlignment="1" applyProtection="1">
      <alignment horizontal="justify" vertical="top" wrapText="1"/>
    </xf>
    <xf numFmtId="178" fontId="102" fillId="7" borderId="14" xfId="54" applyNumberFormat="1" applyFont="1" applyFill="1" applyBorder="1" applyAlignment="1" applyProtection="1">
      <protection locked="0"/>
    </xf>
    <xf numFmtId="178" fontId="102" fillId="3" borderId="14" xfId="54" applyNumberFormat="1" applyFont="1" applyFill="1" applyBorder="1" applyAlignment="1" applyProtection="1"/>
    <xf numFmtId="0" fontId="103" fillId="3" borderId="0" xfId="54" applyFont="1" applyFill="1" applyBorder="1" applyAlignment="1" applyProtection="1">
      <alignment horizontal="justify" vertical="top" wrapText="1"/>
    </xf>
    <xf numFmtId="0" fontId="34" fillId="3" borderId="0" xfId="0" applyFont="1" applyFill="1" applyBorder="1" applyAlignment="1" applyProtection="1">
      <alignment horizontal="center" vertical="center"/>
    </xf>
    <xf numFmtId="4" fontId="12" fillId="3" borderId="0" xfId="13" applyNumberFormat="1" applyFont="1" applyFill="1" applyBorder="1" applyAlignment="1" applyProtection="1">
      <alignment horizontal="right" vertical="center"/>
    </xf>
    <xf numFmtId="2" fontId="58" fillId="10" borderId="19" xfId="0" applyNumberFormat="1" applyFont="1" applyFill="1" applyBorder="1" applyAlignment="1">
      <alignment horizontal="left"/>
    </xf>
    <xf numFmtId="2" fontId="58" fillId="10" borderId="23" xfId="0" applyNumberFormat="1" applyFont="1" applyFill="1" applyBorder="1"/>
    <xf numFmtId="1" fontId="59" fillId="9" borderId="0" xfId="0" applyNumberFormat="1" applyFont="1" applyFill="1" applyBorder="1" applyAlignment="1">
      <alignment horizontal="left"/>
    </xf>
    <xf numFmtId="49" fontId="58" fillId="9" borderId="0" xfId="0" applyNumberFormat="1" applyFont="1" applyFill="1" applyBorder="1"/>
    <xf numFmtId="2" fontId="59" fillId="9" borderId="0" xfId="0" applyNumberFormat="1" applyFont="1" applyFill="1" applyBorder="1"/>
    <xf numFmtId="49" fontId="58" fillId="0" borderId="0" xfId="0" applyNumberFormat="1" applyFont="1" applyBorder="1"/>
    <xf numFmtId="2" fontId="58" fillId="10" borderId="3" xfId="0" applyNumberFormat="1" applyFont="1" applyFill="1" applyBorder="1" applyAlignment="1">
      <alignment horizontal="left"/>
    </xf>
    <xf numFmtId="2" fontId="55" fillId="10" borderId="4" xfId="0" applyNumberFormat="1" applyFont="1" applyFill="1" applyBorder="1" applyAlignment="1">
      <alignment wrapText="1"/>
    </xf>
    <xf numFmtId="2" fontId="58" fillId="10" borderId="17" xfId="0" applyNumberFormat="1" applyFont="1" applyFill="1" applyBorder="1" applyAlignment="1">
      <alignment horizontal="left"/>
    </xf>
    <xf numFmtId="2" fontId="58" fillId="10" borderId="22" xfId="0" applyNumberFormat="1" applyFont="1" applyFill="1" applyBorder="1"/>
    <xf numFmtId="49" fontId="58" fillId="8" borderId="0" xfId="0" applyNumberFormat="1" applyFont="1" applyFill="1" applyBorder="1" applyAlignment="1">
      <alignment horizontal="left"/>
    </xf>
    <xf numFmtId="0" fontId="70" fillId="8" borderId="0" xfId="0" applyFont="1" applyFill="1" applyBorder="1"/>
    <xf numFmtId="1" fontId="59" fillId="0" borderId="0" xfId="0" applyNumberFormat="1" applyFont="1" applyBorder="1" applyAlignment="1">
      <alignment horizontal="left"/>
    </xf>
    <xf numFmtId="49" fontId="58" fillId="0" borderId="0" xfId="0" applyNumberFormat="1" applyFont="1" applyBorder="1" applyAlignment="1">
      <alignment horizontal="right"/>
    </xf>
    <xf numFmtId="2" fontId="69" fillId="0" borderId="0" xfId="0" applyNumberFormat="1" applyFont="1" applyBorder="1"/>
    <xf numFmtId="0" fontId="70" fillId="0" borderId="0" xfId="0" applyFont="1" applyBorder="1" applyAlignment="1">
      <alignment horizontal="center"/>
    </xf>
    <xf numFmtId="49" fontId="70" fillId="0" borderId="0" xfId="0" applyNumberFormat="1" applyFont="1" applyBorder="1" applyAlignment="1">
      <alignment horizontal="center"/>
    </xf>
    <xf numFmtId="49" fontId="70" fillId="8" borderId="0" xfId="0" applyNumberFormat="1" applyFont="1" applyFill="1" applyBorder="1"/>
    <xf numFmtId="1" fontId="69" fillId="0" borderId="0" xfId="0" applyNumberFormat="1" applyFont="1" applyBorder="1" applyAlignment="1">
      <alignment horizontal="left"/>
    </xf>
    <xf numFmtId="0" fontId="70" fillId="0" borderId="0" xfId="0" applyFont="1" applyBorder="1" applyAlignment="1">
      <alignment horizontal="left"/>
    </xf>
    <xf numFmtId="2" fontId="69" fillId="0" borderId="0" xfId="0" applyNumberFormat="1" applyFont="1" applyBorder="1" applyAlignment="1">
      <alignment horizontal="center"/>
    </xf>
    <xf numFmtId="0" fontId="58" fillId="0" borderId="0" xfId="0" applyFont="1" applyBorder="1" applyAlignment="1">
      <alignment horizontal="center"/>
    </xf>
    <xf numFmtId="0" fontId="58" fillId="0" borderId="0" xfId="0" applyFont="1" applyBorder="1"/>
    <xf numFmtId="0" fontId="58" fillId="0" borderId="0" xfId="0" applyFont="1" applyBorder="1" applyAlignment="1">
      <alignment horizontal="left"/>
    </xf>
    <xf numFmtId="1" fontId="58" fillId="0" borderId="0" xfId="0" applyNumberFormat="1" applyFont="1" applyBorder="1" applyAlignment="1">
      <alignment horizontal="left"/>
    </xf>
    <xf numFmtId="49" fontId="58" fillId="0" borderId="0" xfId="0" applyNumberFormat="1" applyFont="1" applyBorder="1" applyAlignment="1">
      <alignment horizontal="left"/>
    </xf>
    <xf numFmtId="1" fontId="59" fillId="0" borderId="0" xfId="16" applyNumberFormat="1" applyFont="1" applyBorder="1" applyAlignment="1">
      <alignment horizontal="left"/>
    </xf>
    <xf numFmtId="49" fontId="58" fillId="0" borderId="0" xfId="16" applyNumberFormat="1" applyFont="1" applyBorder="1" applyAlignment="1">
      <alignment horizontal="center"/>
    </xf>
    <xf numFmtId="2" fontId="59" fillId="0" borderId="0" xfId="0" applyNumberFormat="1" applyFont="1" applyBorder="1" applyAlignment="1">
      <alignment horizontal="right"/>
    </xf>
    <xf numFmtId="49" fontId="58" fillId="0" borderId="0" xfId="0" applyNumberFormat="1" applyFont="1" applyBorder="1" applyAlignment="1">
      <alignment horizontal="center"/>
    </xf>
    <xf numFmtId="2" fontId="58" fillId="0" borderId="21" xfId="0" applyNumberFormat="1" applyFont="1" applyBorder="1" applyAlignment="1">
      <alignment horizontal="left" vertical="top"/>
    </xf>
    <xf numFmtId="49" fontId="58" fillId="0" borderId="21" xfId="0" applyNumberFormat="1" applyFont="1" applyBorder="1" applyAlignment="1">
      <alignment horizontal="left" vertical="top" wrapText="1"/>
    </xf>
    <xf numFmtId="1" fontId="59" fillId="0" borderId="21" xfId="16" applyNumberFormat="1" applyFont="1" applyBorder="1" applyAlignment="1">
      <alignment horizontal="left"/>
    </xf>
    <xf numFmtId="4" fontId="59" fillId="0" borderId="21" xfId="0" applyNumberFormat="1" applyFont="1" applyBorder="1" applyAlignment="1">
      <alignment horizontal="right" vertical="center"/>
    </xf>
    <xf numFmtId="4" fontId="58" fillId="0" borderId="21" xfId="16" applyNumberFormat="1" applyFont="1" applyBorder="1" applyAlignment="1">
      <alignment horizontal="right"/>
    </xf>
    <xf numFmtId="4" fontId="59" fillId="0" borderId="21" xfId="0" applyNumberFormat="1" applyFont="1" applyBorder="1" applyAlignment="1">
      <alignment horizontal="right"/>
    </xf>
    <xf numFmtId="2" fontId="58" fillId="0" borderId="20" xfId="0" applyNumberFormat="1" applyFont="1" applyBorder="1" applyAlignment="1">
      <alignment horizontal="left" vertical="top"/>
    </xf>
    <xf numFmtId="49" fontId="58" fillId="0" borderId="20" xfId="0" applyNumberFormat="1" applyFont="1" applyBorder="1" applyAlignment="1">
      <alignment horizontal="left" vertical="top" wrapText="1"/>
    </xf>
    <xf numFmtId="1" fontId="59" fillId="0" borderId="20" xfId="16" applyNumberFormat="1" applyFont="1" applyBorder="1" applyAlignment="1">
      <alignment horizontal="left"/>
    </xf>
    <xf numFmtId="4" fontId="59" fillId="0" borderId="20" xfId="0" applyNumberFormat="1" applyFont="1" applyBorder="1" applyAlignment="1">
      <alignment horizontal="right" vertical="center"/>
    </xf>
    <xf numFmtId="4" fontId="58" fillId="0" borderId="20" xfId="16" applyNumberFormat="1" applyFont="1" applyBorder="1" applyAlignment="1">
      <alignment horizontal="right"/>
    </xf>
    <xf numFmtId="4" fontId="59" fillId="0" borderId="20" xfId="0" applyNumberFormat="1" applyFont="1" applyBorder="1" applyAlignment="1">
      <alignment horizontal="right"/>
    </xf>
    <xf numFmtId="2" fontId="58" fillId="0" borderId="1" xfId="0" applyNumberFormat="1" applyFont="1" applyBorder="1" applyAlignment="1">
      <alignment horizontal="left" vertical="top"/>
    </xf>
    <xf numFmtId="1" fontId="58" fillId="0" borderId="1" xfId="0" applyNumberFormat="1" applyFont="1" applyBorder="1" applyAlignment="1">
      <alignment horizontal="left"/>
    </xf>
    <xf numFmtId="1" fontId="59" fillId="0" borderId="1" xfId="0" applyNumberFormat="1" applyFont="1" applyBorder="1" applyAlignment="1">
      <alignment horizontal="left"/>
    </xf>
    <xf numFmtId="4" fontId="59" fillId="0" borderId="1" xfId="0" applyNumberFormat="1" applyFont="1" applyBorder="1" applyAlignment="1">
      <alignment horizontal="right" vertical="center"/>
    </xf>
    <xf numFmtId="4" fontId="58" fillId="0" borderId="1" xfId="16" applyNumberFormat="1" applyFont="1" applyBorder="1" applyAlignment="1">
      <alignment horizontal="right"/>
    </xf>
    <xf numFmtId="4" fontId="59" fillId="0" borderId="1" xfId="0" applyNumberFormat="1" applyFont="1" applyBorder="1" applyAlignment="1">
      <alignment horizontal="right"/>
    </xf>
    <xf numFmtId="2" fontId="58" fillId="0" borderId="0" xfId="0" applyNumberFormat="1" applyFont="1" applyBorder="1" applyAlignment="1">
      <alignment horizontal="left" vertical="top"/>
    </xf>
    <xf numFmtId="4" fontId="59" fillId="0" borderId="0" xfId="0" applyNumberFormat="1" applyFont="1" applyBorder="1" applyAlignment="1">
      <alignment horizontal="right" vertical="center"/>
    </xf>
    <xf numFmtId="4" fontId="58" fillId="0" borderId="0" xfId="16" applyNumberFormat="1" applyFont="1" applyBorder="1" applyAlignment="1">
      <alignment horizontal="right"/>
    </xf>
    <xf numFmtId="4" fontId="59" fillId="0" borderId="0" xfId="0" applyNumberFormat="1" applyFont="1" applyBorder="1" applyAlignment="1">
      <alignment horizontal="right"/>
    </xf>
    <xf numFmtId="49" fontId="58" fillId="0" borderId="1" xfId="0" applyNumberFormat="1" applyFont="1" applyBorder="1"/>
    <xf numFmtId="4" fontId="58" fillId="0" borderId="1" xfId="0" applyNumberFormat="1" applyFont="1" applyBorder="1" applyAlignment="1">
      <alignment horizontal="right"/>
    </xf>
    <xf numFmtId="4" fontId="58" fillId="0" borderId="0" xfId="0" applyNumberFormat="1" applyFont="1" applyBorder="1" applyAlignment="1">
      <alignment horizontal="right"/>
    </xf>
    <xf numFmtId="49" fontId="58" fillId="0" borderId="1" xfId="0" applyNumberFormat="1" applyFont="1" applyBorder="1" applyAlignment="1">
      <alignment wrapText="1"/>
    </xf>
    <xf numFmtId="2" fontId="59" fillId="0" borderId="1" xfId="0" applyNumberFormat="1" applyFont="1" applyBorder="1" applyAlignment="1">
      <alignment horizontal="right"/>
    </xf>
    <xf numFmtId="2" fontId="59" fillId="0" borderId="1" xfId="0" applyNumberFormat="1" applyFont="1" applyBorder="1"/>
    <xf numFmtId="49" fontId="58" fillId="0" borderId="1" xfId="0" applyNumberFormat="1" applyFont="1" applyBorder="1" applyAlignment="1">
      <alignment horizontal="left"/>
    </xf>
    <xf numFmtId="2" fontId="59" fillId="0" borderId="0" xfId="0" applyNumberFormat="1" applyFont="1" applyBorder="1"/>
    <xf numFmtId="2" fontId="58" fillId="3" borderId="1" xfId="0" applyNumberFormat="1" applyFont="1" applyFill="1" applyBorder="1" applyAlignment="1">
      <alignment horizontal="left"/>
    </xf>
    <xf numFmtId="49" fontId="58" fillId="3" borderId="1" xfId="0" applyNumberFormat="1" applyFont="1" applyFill="1" applyBorder="1" applyAlignment="1">
      <alignment wrapText="1"/>
    </xf>
    <xf numFmtId="1" fontId="58" fillId="3" borderId="1" xfId="0" applyNumberFormat="1" applyFont="1" applyFill="1" applyBorder="1" applyAlignment="1">
      <alignment horizontal="left"/>
    </xf>
    <xf numFmtId="49" fontId="58" fillId="3" borderId="1" xfId="0" applyNumberFormat="1" applyFont="1" applyFill="1" applyBorder="1"/>
    <xf numFmtId="2" fontId="58" fillId="3" borderId="1" xfId="0" applyNumberFormat="1" applyFont="1" applyFill="1" applyBorder="1"/>
    <xf numFmtId="2" fontId="58" fillId="3" borderId="1" xfId="0" applyNumberFormat="1" applyFont="1" applyFill="1" applyBorder="1" applyAlignment="1">
      <alignment horizontal="right"/>
    </xf>
    <xf numFmtId="2" fontId="58" fillId="3" borderId="0" xfId="0" applyNumberFormat="1" applyFont="1" applyFill="1" applyBorder="1" applyAlignment="1">
      <alignment horizontal="left"/>
    </xf>
    <xf numFmtId="49" fontId="58" fillId="3" borderId="0" xfId="0" applyNumberFormat="1" applyFont="1" applyFill="1" applyBorder="1"/>
    <xf numFmtId="1" fontId="58" fillId="3" borderId="0" xfId="0" applyNumberFormat="1" applyFont="1" applyFill="1" applyBorder="1" applyAlignment="1">
      <alignment horizontal="left"/>
    </xf>
    <xf numFmtId="2" fontId="58" fillId="3" borderId="0" xfId="0" applyNumberFormat="1" applyFont="1" applyFill="1" applyBorder="1" applyAlignment="1">
      <alignment horizontal="right"/>
    </xf>
    <xf numFmtId="2" fontId="58" fillId="3" borderId="0" xfId="0" applyNumberFormat="1" applyFont="1" applyFill="1" applyBorder="1"/>
    <xf numFmtId="2" fontId="58" fillId="0" borderId="1" xfId="0" applyNumberFormat="1" applyFont="1" applyBorder="1" applyAlignment="1">
      <alignment horizontal="right" vertical="top"/>
    </xf>
    <xf numFmtId="2" fontId="58" fillId="0" borderId="1" xfId="0" applyNumberFormat="1" applyFont="1" applyBorder="1" applyAlignment="1">
      <alignment horizontal="right"/>
    </xf>
    <xf numFmtId="49" fontId="60" fillId="0" borderId="1" xfId="0" applyNumberFormat="1" applyFont="1" applyBorder="1"/>
    <xf numFmtId="2" fontId="58" fillId="0" borderId="0" xfId="0" applyNumberFormat="1" applyFont="1" applyBorder="1"/>
    <xf numFmtId="2" fontId="58" fillId="0" borderId="0" xfId="0" applyNumberFormat="1" applyFont="1" applyBorder="1" applyAlignment="1">
      <alignment horizontal="right"/>
    </xf>
    <xf numFmtId="49" fontId="84" fillId="0" borderId="16" xfId="0" applyNumberFormat="1" applyFont="1" applyBorder="1" applyAlignment="1">
      <alignment horizontal="left"/>
    </xf>
    <xf numFmtId="1" fontId="85" fillId="0" borderId="16" xfId="16" applyNumberFormat="1" applyFont="1" applyBorder="1" applyAlignment="1">
      <alignment horizontal="left"/>
    </xf>
    <xf numFmtId="4" fontId="86" fillId="0" borderId="16" xfId="16" applyNumberFormat="1" applyFont="1" applyBorder="1" applyAlignment="1">
      <alignment horizontal="right" vertical="center"/>
    </xf>
    <xf numFmtId="4" fontId="84" fillId="0" borderId="16" xfId="16" applyNumberFormat="1" applyFont="1" applyBorder="1" applyAlignment="1">
      <alignment horizontal="right"/>
    </xf>
    <xf numFmtId="4" fontId="86" fillId="0" borderId="16" xfId="16" applyNumberFormat="1" applyFont="1" applyBorder="1" applyAlignment="1">
      <alignment horizontal="right"/>
    </xf>
    <xf numFmtId="2" fontId="58" fillId="10" borderId="19" xfId="0" applyNumberFormat="1" applyFont="1" applyFill="1" applyBorder="1"/>
    <xf numFmtId="2" fontId="58" fillId="10" borderId="3" xfId="0" applyNumberFormat="1" applyFont="1" applyFill="1" applyBorder="1"/>
    <xf numFmtId="2" fontId="58" fillId="10" borderId="17" xfId="0" applyNumberFormat="1" applyFont="1" applyFill="1" applyBorder="1"/>
    <xf numFmtId="49" fontId="58" fillId="8" borderId="0" xfId="0" applyNumberFormat="1" applyFont="1" applyFill="1" applyBorder="1" applyAlignment="1">
      <alignment horizontal="center"/>
    </xf>
    <xf numFmtId="49" fontId="58" fillId="8" borderId="0" xfId="0" applyNumberFormat="1" applyFont="1" applyFill="1" applyBorder="1"/>
    <xf numFmtId="0" fontId="70" fillId="0" borderId="0" xfId="0" applyFont="1" applyBorder="1"/>
    <xf numFmtId="1" fontId="58" fillId="0" borderId="0" xfId="0" applyNumberFormat="1" applyFont="1" applyBorder="1" applyAlignment="1">
      <alignment horizontal="center"/>
    </xf>
    <xf numFmtId="0" fontId="63" fillId="0" borderId="21" xfId="0" applyNumberFormat="1" applyFont="1" applyBorder="1" applyAlignment="1">
      <alignment horizontal="center" vertical="top" wrapText="1"/>
    </xf>
    <xf numFmtId="49" fontId="63" fillId="0" borderId="21" xfId="0" applyNumberFormat="1" applyFont="1" applyFill="1" applyBorder="1" applyAlignment="1">
      <alignment horizontal="justify" vertical="top" wrapText="1"/>
    </xf>
    <xf numFmtId="0" fontId="22" fillId="0" borderId="21" xfId="0" applyNumberFormat="1" applyFont="1" applyFill="1" applyBorder="1" applyAlignment="1">
      <alignment horizontal="center" vertical="top" wrapText="1"/>
    </xf>
    <xf numFmtId="0" fontId="3" fillId="0" borderId="21" xfId="0" applyFont="1" applyBorder="1"/>
    <xf numFmtId="0" fontId="3" fillId="0" borderId="0" xfId="0" applyFont="1"/>
    <xf numFmtId="0" fontId="60" fillId="0" borderId="2" xfId="0" applyNumberFormat="1" applyFont="1" applyBorder="1" applyAlignment="1">
      <alignment horizontal="center" vertical="top" wrapText="1"/>
    </xf>
    <xf numFmtId="49" fontId="60" fillId="0" borderId="2" xfId="0" applyNumberFormat="1" applyFont="1" applyFill="1" applyBorder="1" applyAlignment="1">
      <alignment horizontal="justify" vertical="top" wrapText="1"/>
    </xf>
    <xf numFmtId="0" fontId="3" fillId="0" borderId="2" xfId="0" applyNumberFormat="1" applyFont="1" applyFill="1" applyBorder="1" applyAlignment="1">
      <alignment horizontal="center" vertical="top" wrapText="1"/>
    </xf>
    <xf numFmtId="0" fontId="3" fillId="0" borderId="2" xfId="0" applyFont="1" applyBorder="1"/>
    <xf numFmtId="49" fontId="60" fillId="0" borderId="2" xfId="0" applyNumberFormat="1" applyFont="1" applyBorder="1" applyAlignment="1">
      <alignment horizontal="justify" vertical="top" wrapText="1"/>
    </xf>
    <xf numFmtId="0" fontId="3" fillId="0" borderId="2" xfId="0" applyNumberFormat="1" applyFont="1" applyBorder="1" applyAlignment="1">
      <alignment horizontal="center" vertical="top" wrapText="1"/>
    </xf>
    <xf numFmtId="0" fontId="60" fillId="0" borderId="2" xfId="0" applyFont="1" applyBorder="1" applyAlignment="1">
      <alignment horizontal="left" vertical="top" wrapText="1"/>
    </xf>
    <xf numFmtId="0" fontId="22" fillId="0" borderId="2" xfId="0" applyFont="1" applyBorder="1"/>
    <xf numFmtId="0" fontId="22" fillId="0" borderId="0" xfId="0" applyFont="1"/>
    <xf numFmtId="0" fontId="60" fillId="0" borderId="2" xfId="0" applyFont="1" applyFill="1" applyBorder="1" applyAlignment="1">
      <alignment horizontal="left" vertical="top" wrapText="1"/>
    </xf>
    <xf numFmtId="1" fontId="63" fillId="0" borderId="2" xfId="0" applyNumberFormat="1" applyFont="1" applyBorder="1" applyAlignment="1">
      <alignment horizontal="center" vertical="top"/>
    </xf>
    <xf numFmtId="0" fontId="63" fillId="0" borderId="2" xfId="0" applyFont="1" applyBorder="1"/>
    <xf numFmtId="0" fontId="22" fillId="0" borderId="2" xfId="0" applyNumberFormat="1" applyFont="1" applyBorder="1" applyAlignment="1">
      <alignment horizontal="center"/>
    </xf>
    <xf numFmtId="0" fontId="60" fillId="0" borderId="2" xfId="0" applyNumberFormat="1" applyFont="1" applyBorder="1" applyAlignment="1">
      <alignment horizontal="center"/>
    </xf>
    <xf numFmtId="0" fontId="60" fillId="0" borderId="2" xfId="0" applyFont="1" applyBorder="1" applyAlignment="1">
      <alignment vertical="top" wrapText="1"/>
    </xf>
    <xf numFmtId="1" fontId="60" fillId="0" borderId="2" xfId="0" applyNumberFormat="1" applyFont="1" applyBorder="1"/>
    <xf numFmtId="0" fontId="60" fillId="0" borderId="2" xfId="0" applyFont="1" applyBorder="1" applyAlignment="1">
      <alignment horizontal="left" wrapText="1"/>
    </xf>
    <xf numFmtId="0" fontId="60" fillId="0" borderId="2" xfId="0" applyNumberFormat="1" applyFont="1" applyBorder="1" applyAlignment="1">
      <alignment horizontal="center" wrapText="1"/>
    </xf>
    <xf numFmtId="0" fontId="60" fillId="0" borderId="2" xfId="0" applyFont="1" applyBorder="1"/>
    <xf numFmtId="0" fontId="60" fillId="0" borderId="2" xfId="0" applyFont="1" applyBorder="1" applyAlignment="1">
      <alignment horizontal="justify" vertical="top" wrapText="1"/>
    </xf>
    <xf numFmtId="0" fontId="60" fillId="0" borderId="0" xfId="0" applyFont="1" applyAlignment="1">
      <alignment wrapText="1"/>
    </xf>
    <xf numFmtId="0" fontId="60" fillId="0" borderId="0" xfId="0" quotePrefix="1" applyFont="1" applyAlignment="1">
      <alignment wrapText="1"/>
    </xf>
    <xf numFmtId="1" fontId="60" fillId="0" borderId="20" xfId="0" applyNumberFormat="1" applyFont="1" applyBorder="1"/>
    <xf numFmtId="0" fontId="60" fillId="0" borderId="20" xfId="0" applyFont="1" applyBorder="1" applyAlignment="1">
      <alignment wrapText="1"/>
    </xf>
    <xf numFmtId="0" fontId="63" fillId="0" borderId="20" xfId="0" applyNumberFormat="1" applyFont="1" applyBorder="1" applyAlignment="1">
      <alignment horizontal="center" wrapText="1"/>
    </xf>
    <xf numFmtId="0" fontId="60" fillId="0" borderId="20" xfId="0" applyFont="1" applyBorder="1"/>
    <xf numFmtId="2" fontId="60" fillId="0" borderId="1" xfId="0" applyNumberFormat="1" applyFont="1" applyBorder="1" applyAlignment="1">
      <alignment horizontal="justify" vertical="top" wrapText="1"/>
    </xf>
    <xf numFmtId="49" fontId="60" fillId="0" borderId="1" xfId="0" applyNumberFormat="1" applyFont="1" applyBorder="1" applyAlignment="1">
      <alignment horizontal="justify" vertical="top" wrapText="1"/>
    </xf>
    <xf numFmtId="1" fontId="61" fillId="0" borderId="1" xfId="0" applyNumberFormat="1" applyFont="1" applyBorder="1" applyAlignment="1">
      <alignment horizontal="left" wrapText="1"/>
    </xf>
    <xf numFmtId="4" fontId="61" fillId="0" borderId="1" xfId="0" applyNumberFormat="1" applyFont="1" applyBorder="1" applyAlignment="1">
      <alignment horizontal="right" vertical="top" wrapText="1"/>
    </xf>
    <xf numFmtId="0" fontId="60" fillId="0" borderId="0" xfId="0" applyFont="1" applyBorder="1" applyAlignment="1">
      <alignment horizontal="center"/>
    </xf>
    <xf numFmtId="49" fontId="60" fillId="0" borderId="0" xfId="0" applyNumberFormat="1" applyFont="1" applyBorder="1" applyAlignment="1">
      <alignment horizontal="center"/>
    </xf>
    <xf numFmtId="49" fontId="60" fillId="0" borderId="0" xfId="0" applyNumberFormat="1" applyFont="1" applyBorder="1"/>
    <xf numFmtId="1" fontId="3" fillId="0" borderId="0" xfId="0" applyNumberFormat="1" applyFont="1"/>
    <xf numFmtId="0" fontId="3" fillId="0" borderId="0" xfId="0" applyFont="1" applyAlignment="1">
      <alignment wrapText="1"/>
    </xf>
    <xf numFmtId="0" fontId="3" fillId="0" borderId="0" xfId="0" applyNumberFormat="1" applyFont="1" applyAlignment="1">
      <alignment horizontal="center" wrapText="1"/>
    </xf>
    <xf numFmtId="0" fontId="3" fillId="0" borderId="0" xfId="0" applyNumberFormat="1" applyFont="1" applyAlignment="1">
      <alignment horizontal="center"/>
    </xf>
    <xf numFmtId="2" fontId="58" fillId="0" borderId="1" xfId="0" applyNumberFormat="1" applyFont="1" applyBorder="1" applyAlignment="1">
      <alignment horizontal="justify" vertical="top"/>
    </xf>
    <xf numFmtId="0" fontId="60" fillId="0" borderId="1" xfId="0" applyFont="1" applyBorder="1" applyAlignment="1">
      <alignment horizontal="justify"/>
    </xf>
    <xf numFmtId="1" fontId="59" fillId="0" borderId="1" xfId="16" applyNumberFormat="1" applyFont="1" applyBorder="1" applyAlignment="1">
      <alignment horizontal="center"/>
    </xf>
    <xf numFmtId="2" fontId="58" fillId="0" borderId="1" xfId="0" applyNumberFormat="1" applyFont="1" applyBorder="1" applyAlignment="1">
      <alignment vertical="top"/>
    </xf>
    <xf numFmtId="1" fontId="60" fillId="0" borderId="1" xfId="0" applyNumberFormat="1" applyFont="1" applyBorder="1" applyAlignment="1">
      <alignment horizontal="left"/>
    </xf>
    <xf numFmtId="4" fontId="61" fillId="0" borderId="1" xfId="0" applyNumberFormat="1" applyFont="1" applyBorder="1" applyAlignment="1">
      <alignment horizontal="right" vertical="top"/>
    </xf>
    <xf numFmtId="2" fontId="60" fillId="0" borderId="0" xfId="0" applyNumberFormat="1" applyFont="1" applyBorder="1" applyAlignment="1">
      <alignment horizontal="justify" vertical="top"/>
    </xf>
    <xf numFmtId="1" fontId="60" fillId="0" borderId="0" xfId="0" applyNumberFormat="1" applyFont="1" applyBorder="1" applyAlignment="1">
      <alignment horizontal="justify" vertical="top" wrapText="1"/>
    </xf>
    <xf numFmtId="1" fontId="61" fillId="0" borderId="0" xfId="16" applyNumberFormat="1" applyFont="1" applyBorder="1" applyAlignment="1">
      <alignment horizontal="left"/>
    </xf>
    <xf numFmtId="4" fontId="61" fillId="0" borderId="0" xfId="0" applyNumberFormat="1" applyFont="1" applyBorder="1" applyAlignment="1">
      <alignment horizontal="right" vertical="top"/>
    </xf>
    <xf numFmtId="2" fontId="58" fillId="0" borderId="1" xfId="0" applyNumberFormat="1" applyFont="1" applyBorder="1" applyAlignment="1">
      <alignment horizontal="center" vertical="top"/>
    </xf>
    <xf numFmtId="1" fontId="59" fillId="0" borderId="1" xfId="0" applyNumberFormat="1" applyFont="1" applyBorder="1" applyAlignment="1">
      <alignment horizontal="center" vertical="top"/>
    </xf>
    <xf numFmtId="49" fontId="58" fillId="0" borderId="3" xfId="0" applyNumberFormat="1" applyFont="1" applyBorder="1"/>
    <xf numFmtId="1" fontId="60" fillId="0" borderId="1" xfId="0" applyNumberFormat="1" applyFont="1" applyBorder="1" applyAlignment="1">
      <alignment horizontal="center"/>
    </xf>
    <xf numFmtId="2" fontId="58" fillId="0" borderId="0" xfId="0" applyNumberFormat="1" applyFont="1" applyBorder="1" applyAlignment="1">
      <alignment vertical="top"/>
    </xf>
    <xf numFmtId="49" fontId="58" fillId="0" borderId="0" xfId="0" applyNumberFormat="1" applyFont="1" applyBorder="1" applyAlignment="1">
      <alignment vertical="top"/>
    </xf>
    <xf numFmtId="1" fontId="59" fillId="0" borderId="0" xfId="0" applyNumberFormat="1" applyFont="1" applyBorder="1" applyAlignment="1">
      <alignment horizontal="center" vertical="top"/>
    </xf>
    <xf numFmtId="1" fontId="60" fillId="0" borderId="1" xfId="0" applyNumberFormat="1" applyFont="1" applyBorder="1" applyAlignment="1">
      <alignment horizontal="left" vertical="top" wrapText="1"/>
    </xf>
    <xf numFmtId="1" fontId="61" fillId="0" borderId="1" xfId="16" applyNumberFormat="1" applyFont="1" applyBorder="1" applyAlignment="1">
      <alignment horizontal="left"/>
    </xf>
    <xf numFmtId="2" fontId="60" fillId="0" borderId="1" xfId="0" applyNumberFormat="1" applyFont="1" applyBorder="1" applyAlignment="1">
      <alignment horizontal="justify" vertical="top"/>
    </xf>
    <xf numFmtId="1" fontId="60" fillId="0" borderId="1" xfId="0" applyNumberFormat="1" applyFont="1" applyBorder="1" applyAlignment="1">
      <alignment horizontal="justify" vertical="top" wrapText="1"/>
    </xf>
    <xf numFmtId="1" fontId="61" fillId="0" borderId="1" xfId="16" applyNumberFormat="1" applyFont="1" applyBorder="1" applyAlignment="1">
      <alignment horizontal="right"/>
    </xf>
    <xf numFmtId="2" fontId="60" fillId="0" borderId="1" xfId="0" applyNumberFormat="1" applyFont="1" applyBorder="1" applyAlignment="1">
      <alignment horizontal="left" vertical="top"/>
    </xf>
    <xf numFmtId="2" fontId="60" fillId="0" borderId="0" xfId="0" applyNumberFormat="1" applyFont="1" applyBorder="1" applyAlignment="1">
      <alignment horizontal="left" vertical="top"/>
    </xf>
    <xf numFmtId="1" fontId="61" fillId="0" borderId="0" xfId="16" applyNumberFormat="1" applyFont="1" applyBorder="1" applyAlignment="1">
      <alignment horizontal="right"/>
    </xf>
    <xf numFmtId="1" fontId="60" fillId="0" borderId="1" xfId="16" applyNumberFormat="1" applyFont="1" applyBorder="1" applyAlignment="1">
      <alignment horizontal="left"/>
    </xf>
    <xf numFmtId="1" fontId="60" fillId="0" borderId="0" xfId="16" applyNumberFormat="1" applyFont="1" applyBorder="1" applyAlignment="1">
      <alignment horizontal="left"/>
    </xf>
    <xf numFmtId="4" fontId="60" fillId="0" borderId="0" xfId="0" applyNumberFormat="1" applyFont="1" applyBorder="1" applyAlignment="1">
      <alignment horizontal="right" vertical="top"/>
    </xf>
    <xf numFmtId="0" fontId="60" fillId="0" borderId="1" xfId="0" applyNumberFormat="1" applyFont="1" applyBorder="1"/>
    <xf numFmtId="1" fontId="60" fillId="0" borderId="1" xfId="0" applyNumberFormat="1" applyFont="1" applyBorder="1" applyAlignment="1">
      <alignment horizontal="left" wrapText="1"/>
    </xf>
    <xf numFmtId="1" fontId="60" fillId="0" borderId="1" xfId="0" quotePrefix="1" applyNumberFormat="1" applyFont="1" applyBorder="1" applyAlignment="1">
      <alignment horizontal="justify" vertical="top" wrapText="1"/>
    </xf>
    <xf numFmtId="1" fontId="60" fillId="0" borderId="0" xfId="0" quotePrefix="1" applyNumberFormat="1" applyFont="1" applyBorder="1" applyAlignment="1">
      <alignment horizontal="justify" vertical="top" wrapText="1"/>
    </xf>
    <xf numFmtId="1" fontId="61" fillId="0" borderId="0" xfId="0" applyNumberFormat="1" applyFont="1" applyBorder="1" applyAlignment="1">
      <alignment horizontal="right"/>
    </xf>
    <xf numFmtId="4" fontId="61" fillId="0" borderId="0" xfId="0" applyNumberFormat="1" applyFont="1" applyBorder="1"/>
    <xf numFmtId="4" fontId="58" fillId="0" borderId="1" xfId="0" applyNumberFormat="1" applyFont="1" applyBorder="1" applyAlignment="1">
      <alignment horizontal="left" vertical="top" wrapText="1"/>
    </xf>
    <xf numFmtId="4" fontId="59" fillId="0" borderId="1" xfId="0" applyNumberFormat="1" applyFont="1" applyBorder="1"/>
    <xf numFmtId="49" fontId="58" fillId="0" borderId="19" xfId="0" applyNumberFormat="1" applyFont="1" applyBorder="1" applyAlignment="1">
      <alignment horizontal="left"/>
    </xf>
    <xf numFmtId="49" fontId="60" fillId="0" borderId="18" xfId="0" applyNumberFormat="1" applyFont="1" applyBorder="1" applyAlignment="1">
      <alignment horizontal="justify" vertical="top" wrapText="1"/>
    </xf>
    <xf numFmtId="1" fontId="59" fillId="0" borderId="18" xfId="0" applyNumberFormat="1" applyFont="1" applyBorder="1" applyAlignment="1">
      <alignment horizontal="left"/>
    </xf>
    <xf numFmtId="4" fontId="59" fillId="0" borderId="18" xfId="0" applyNumberFormat="1" applyFont="1" applyBorder="1"/>
    <xf numFmtId="2" fontId="60" fillId="0" borderId="17" xfId="0" applyNumberFormat="1" applyFont="1" applyBorder="1" applyAlignment="1">
      <alignment horizontal="justify" vertical="top"/>
    </xf>
    <xf numFmtId="49" fontId="60" fillId="0" borderId="9" xfId="0" applyNumberFormat="1" applyFont="1" applyBorder="1" applyAlignment="1">
      <alignment horizontal="justify" vertical="top" wrapText="1"/>
    </xf>
    <xf numFmtId="1" fontId="61" fillId="0" borderId="9" xfId="0" applyNumberFormat="1" applyFont="1" applyBorder="1" applyAlignment="1">
      <alignment horizontal="left"/>
    </xf>
    <xf numFmtId="4" fontId="61" fillId="0" borderId="9" xfId="0" applyNumberFormat="1" applyFont="1" applyBorder="1" applyAlignment="1">
      <alignment horizontal="right" vertical="top"/>
    </xf>
    <xf numFmtId="1" fontId="61" fillId="0" borderId="1" xfId="0" applyNumberFormat="1" applyFont="1" applyBorder="1" applyAlignment="1">
      <alignment horizontal="left"/>
    </xf>
    <xf numFmtId="2" fontId="60" fillId="0" borderId="19" xfId="0" applyNumberFormat="1" applyFont="1" applyBorder="1" applyAlignment="1">
      <alignment horizontal="justify" vertical="top"/>
    </xf>
    <xf numFmtId="1" fontId="61" fillId="0" borderId="18" xfId="0" applyNumberFormat="1" applyFont="1" applyBorder="1" applyAlignment="1">
      <alignment horizontal="left"/>
    </xf>
    <xf numFmtId="4" fontId="61" fillId="0" borderId="18" xfId="0" applyNumberFormat="1" applyFont="1" applyBorder="1" applyAlignment="1">
      <alignment horizontal="right" vertical="top"/>
    </xf>
    <xf numFmtId="49" fontId="60" fillId="0" borderId="0" xfId="0" applyNumberFormat="1" applyFont="1" applyBorder="1" applyAlignment="1">
      <alignment horizontal="justify" vertical="top" wrapText="1"/>
    </xf>
    <xf numFmtId="1" fontId="61" fillId="0" borderId="0" xfId="0" applyNumberFormat="1" applyFont="1" applyBorder="1" applyAlignment="1">
      <alignment horizontal="left"/>
    </xf>
    <xf numFmtId="49" fontId="63" fillId="0" borderId="16" xfId="0" applyNumberFormat="1" applyFont="1" applyBorder="1" applyAlignment="1">
      <alignment horizontal="justify" vertical="top" wrapText="1"/>
    </xf>
    <xf numFmtId="1" fontId="64" fillId="0" borderId="16" xfId="16" applyNumberFormat="1" applyFont="1" applyBorder="1" applyAlignment="1">
      <alignment horizontal="left"/>
    </xf>
    <xf numFmtId="4" fontId="62" fillId="0" borderId="16" xfId="16" applyNumberFormat="1" applyFont="1" applyBorder="1" applyAlignment="1">
      <alignment horizontal="right" vertical="top"/>
    </xf>
    <xf numFmtId="0" fontId="84" fillId="0" borderId="0" xfId="0" applyFont="1" applyBorder="1" applyAlignment="1">
      <alignment horizontal="left"/>
    </xf>
    <xf numFmtId="4" fontId="69" fillId="0" borderId="0" xfId="0" applyNumberFormat="1" applyFont="1" applyBorder="1" applyAlignment="1">
      <alignment horizontal="center"/>
    </xf>
    <xf numFmtId="2" fontId="60" fillId="0" borderId="21" xfId="0" applyNumberFormat="1" applyFont="1" applyBorder="1" applyAlignment="1">
      <alignment horizontal="justify" vertical="top"/>
    </xf>
    <xf numFmtId="49" fontId="60" fillId="0" borderId="21" xfId="0" applyNumberFormat="1" applyFont="1" applyBorder="1" applyAlignment="1">
      <alignment horizontal="left" vertical="top" wrapText="1"/>
    </xf>
    <xf numFmtId="1" fontId="61" fillId="0" borderId="21" xfId="16" applyNumberFormat="1" applyFont="1" applyBorder="1" applyAlignment="1">
      <alignment horizontal="center"/>
    </xf>
    <xf numFmtId="4" fontId="61" fillId="0" borderId="21" xfId="0" applyNumberFormat="1" applyFont="1" applyBorder="1" applyAlignment="1">
      <alignment horizontal="right"/>
    </xf>
    <xf numFmtId="0" fontId="60" fillId="0" borderId="3" xfId="0" applyFont="1" applyBorder="1" applyAlignment="1">
      <alignment horizontal="center"/>
    </xf>
    <xf numFmtId="4" fontId="60" fillId="0" borderId="2" xfId="0" applyNumberFormat="1" applyFont="1" applyBorder="1" applyAlignment="1">
      <alignment horizontal="center" vertical="top"/>
    </xf>
    <xf numFmtId="1" fontId="60" fillId="0" borderId="2" xfId="0" quotePrefix="1" applyNumberFormat="1" applyFont="1" applyBorder="1" applyAlignment="1">
      <alignment horizontal="left" vertical="top" wrapText="1"/>
    </xf>
    <xf numFmtId="1" fontId="61" fillId="0" borderId="2" xfId="16" applyNumberFormat="1" applyFont="1" applyBorder="1" applyAlignment="1">
      <alignment horizontal="center"/>
    </xf>
    <xf numFmtId="4" fontId="61" fillId="0" borderId="2" xfId="0" applyNumberFormat="1" applyFont="1" applyBorder="1" applyAlignment="1">
      <alignment horizontal="right"/>
    </xf>
    <xf numFmtId="49" fontId="60" fillId="0" borderId="2" xfId="0" quotePrefix="1" applyNumberFormat="1" applyFont="1" applyBorder="1" applyAlignment="1">
      <alignment horizontal="left" vertical="top" wrapText="1"/>
    </xf>
    <xf numFmtId="1" fontId="61" fillId="0" borderId="2" xfId="16" applyNumberFormat="1" applyFont="1" applyBorder="1" applyAlignment="1">
      <alignment horizontal="center" wrapText="1"/>
    </xf>
    <xf numFmtId="4" fontId="61" fillId="0" borderId="2" xfId="0" applyNumberFormat="1" applyFont="1" applyBorder="1" applyAlignment="1">
      <alignment horizontal="right" wrapText="1"/>
    </xf>
    <xf numFmtId="0" fontId="60" fillId="0" borderId="3" xfId="0" applyFont="1" applyBorder="1" applyAlignment="1">
      <alignment horizontal="center" wrapText="1"/>
    </xf>
    <xf numFmtId="49" fontId="60" fillId="0" borderId="0" xfId="0" applyNumberFormat="1" applyFont="1" applyBorder="1" applyAlignment="1">
      <alignment horizontal="center" wrapText="1"/>
    </xf>
    <xf numFmtId="49" fontId="60" fillId="0" borderId="0" xfId="0" applyNumberFormat="1" applyFont="1" applyBorder="1" applyAlignment="1">
      <alignment wrapText="1"/>
    </xf>
    <xf numFmtId="1" fontId="61" fillId="0" borderId="2" xfId="0" applyNumberFormat="1" applyFont="1" applyBorder="1" applyAlignment="1">
      <alignment horizontal="center"/>
    </xf>
    <xf numFmtId="1" fontId="60" fillId="0" borderId="2" xfId="0" applyNumberFormat="1" applyFont="1" applyBorder="1" applyAlignment="1">
      <alignment horizontal="left" vertical="top" wrapText="1"/>
    </xf>
    <xf numFmtId="49" fontId="60" fillId="0" borderId="1" xfId="0" applyNumberFormat="1" applyFont="1" applyBorder="1" applyAlignment="1">
      <alignment horizontal="left" vertical="top" wrapText="1"/>
    </xf>
    <xf numFmtId="49" fontId="60" fillId="0" borderId="0" xfId="0" applyNumberFormat="1" applyFont="1" applyBorder="1" applyAlignment="1">
      <alignment horizontal="left" vertical="top" wrapText="1"/>
    </xf>
    <xf numFmtId="4" fontId="58" fillId="0" borderId="21" xfId="0" applyNumberFormat="1" applyFont="1" applyBorder="1" applyAlignment="1">
      <alignment horizontal="center" vertical="top"/>
    </xf>
    <xf numFmtId="2" fontId="58" fillId="0" borderId="21" xfId="0" applyNumberFormat="1" applyFont="1" applyBorder="1" applyAlignment="1">
      <alignment horizontal="justify" vertical="top"/>
    </xf>
    <xf numFmtId="49" fontId="58" fillId="0" borderId="21" xfId="0" applyNumberFormat="1" applyFont="1" applyBorder="1" applyAlignment="1">
      <alignment horizontal="left" wrapText="1"/>
    </xf>
    <xf numFmtId="4" fontId="59" fillId="0" borderId="21" xfId="0" applyNumberFormat="1" applyFont="1" applyBorder="1"/>
    <xf numFmtId="49" fontId="58" fillId="0" borderId="2" xfId="0" applyNumberFormat="1" applyFont="1" applyBorder="1" applyAlignment="1">
      <alignment horizontal="center"/>
    </xf>
    <xf numFmtId="49" fontId="58" fillId="0" borderId="2" xfId="0" applyNumberFormat="1" applyFont="1" applyBorder="1" applyAlignment="1">
      <alignment horizontal="left" wrapText="1"/>
    </xf>
    <xf numFmtId="1" fontId="59" fillId="0" borderId="2" xfId="16" applyNumberFormat="1" applyFont="1" applyBorder="1" applyAlignment="1">
      <alignment horizontal="left"/>
    </xf>
    <xf numFmtId="4" fontId="59" fillId="0" borderId="2" xfId="0" applyNumberFormat="1" applyFont="1" applyBorder="1"/>
    <xf numFmtId="1" fontId="58" fillId="0" borderId="2" xfId="0" quotePrefix="1" applyNumberFormat="1" applyFont="1" applyBorder="1" applyAlignment="1">
      <alignment horizontal="left" wrapText="1"/>
    </xf>
    <xf numFmtId="4" fontId="60" fillId="0" borderId="20" xfId="0" applyNumberFormat="1" applyFont="1" applyBorder="1" applyAlignment="1">
      <alignment horizontal="center" vertical="top"/>
    </xf>
    <xf numFmtId="1" fontId="60" fillId="0" borderId="20" xfId="0" applyNumberFormat="1" applyFont="1" applyBorder="1" applyAlignment="1">
      <alignment horizontal="left" vertical="top" wrapText="1"/>
    </xf>
    <xf numFmtId="1" fontId="61" fillId="0" borderId="20" xfId="16" applyNumberFormat="1" applyFont="1" applyBorder="1" applyAlignment="1">
      <alignment horizontal="center"/>
    </xf>
    <xf numFmtId="4" fontId="61" fillId="0" borderId="20" xfId="0" applyNumberFormat="1" applyFont="1" applyBorder="1" applyAlignment="1">
      <alignment horizontal="right"/>
    </xf>
    <xf numFmtId="49" fontId="58" fillId="0" borderId="1" xfId="0" applyNumberFormat="1" applyFont="1" applyBorder="1" applyAlignment="1">
      <alignment horizontal="center"/>
    </xf>
    <xf numFmtId="49" fontId="58" fillId="0" borderId="1" xfId="0" applyNumberFormat="1" applyFont="1" applyBorder="1" applyAlignment="1">
      <alignment horizontal="left" wrapText="1"/>
    </xf>
    <xf numFmtId="1" fontId="59" fillId="0" borderId="1" xfId="16" applyNumberFormat="1" applyFont="1" applyBorder="1" applyAlignment="1">
      <alignment horizontal="left"/>
    </xf>
    <xf numFmtId="49" fontId="58" fillId="0" borderId="0" xfId="0" applyNumberFormat="1" applyFont="1" applyBorder="1" applyAlignment="1">
      <alignment horizontal="left" wrapText="1"/>
    </xf>
    <xf numFmtId="1" fontId="61" fillId="0" borderId="21" xfId="0" applyNumberFormat="1" applyFont="1" applyBorder="1" applyAlignment="1">
      <alignment horizontal="left"/>
    </xf>
    <xf numFmtId="4" fontId="61" fillId="0" borderId="21" xfId="0" applyNumberFormat="1" applyFont="1" applyBorder="1" applyAlignment="1">
      <alignment horizontal="right" vertical="top"/>
    </xf>
    <xf numFmtId="49" fontId="60" fillId="0" borderId="20" xfId="0" applyNumberFormat="1" applyFont="1" applyBorder="1" applyAlignment="1">
      <alignment horizontal="left" vertical="top" wrapText="1"/>
    </xf>
    <xf numFmtId="2" fontId="58" fillId="0" borderId="20" xfId="0" applyNumberFormat="1" applyFont="1" applyBorder="1" applyAlignment="1">
      <alignment horizontal="justify" vertical="top"/>
    </xf>
    <xf numFmtId="1" fontId="61" fillId="0" borderId="20" xfId="0" applyNumberFormat="1" applyFont="1" applyBorder="1" applyAlignment="1">
      <alignment horizontal="left"/>
    </xf>
    <xf numFmtId="4" fontId="61" fillId="0" borderId="20" xfId="0" applyNumberFormat="1" applyFont="1" applyBorder="1" applyAlignment="1">
      <alignment horizontal="right" vertical="top"/>
    </xf>
    <xf numFmtId="1" fontId="58" fillId="0" borderId="0" xfId="0" applyNumberFormat="1" applyFont="1" applyBorder="1" applyAlignment="1">
      <alignment horizontal="left" wrapText="1"/>
    </xf>
    <xf numFmtId="0" fontId="60" fillId="0" borderId="1" xfId="0" applyNumberFormat="1" applyFont="1" applyBorder="1" applyAlignment="1">
      <alignment horizontal="left" vertical="top" wrapText="1"/>
    </xf>
    <xf numFmtId="1" fontId="59" fillId="0" borderId="1" xfId="0" applyNumberFormat="1" applyFont="1" applyBorder="1" applyAlignment="1">
      <alignment horizontal="center"/>
    </xf>
    <xf numFmtId="49" fontId="60" fillId="0" borderId="1" xfId="0" applyNumberFormat="1" applyFont="1" applyBorder="1" applyAlignment="1">
      <alignment horizontal="left"/>
    </xf>
    <xf numFmtId="1" fontId="59" fillId="0" borderId="1" xfId="0" applyNumberFormat="1" applyFont="1" applyFill="1" applyBorder="1" applyAlignment="1">
      <alignment horizontal="left"/>
    </xf>
    <xf numFmtId="0" fontId="87" fillId="0" borderId="0" xfId="0" applyFont="1" applyBorder="1" applyAlignment="1">
      <alignment horizontal="center"/>
    </xf>
    <xf numFmtId="49" fontId="87" fillId="0" borderId="0" xfId="0" applyNumberFormat="1" applyFont="1" applyBorder="1" applyAlignment="1">
      <alignment horizontal="center"/>
    </xf>
    <xf numFmtId="49" fontId="87" fillId="0" borderId="0" xfId="0" applyNumberFormat="1" applyFont="1" applyBorder="1"/>
    <xf numFmtId="1" fontId="59" fillId="0" borderId="0" xfId="0" applyNumberFormat="1" applyFont="1" applyBorder="1" applyAlignment="1">
      <alignment horizontal="center"/>
    </xf>
    <xf numFmtId="49" fontId="60" fillId="0" borderId="0" xfId="0" applyNumberFormat="1" applyFont="1" applyBorder="1" applyAlignment="1">
      <alignment horizontal="left"/>
    </xf>
    <xf numFmtId="1" fontId="59" fillId="0" borderId="0" xfId="0" applyNumberFormat="1" applyFont="1" applyFill="1" applyBorder="1" applyAlignment="1">
      <alignment horizontal="left"/>
    </xf>
    <xf numFmtId="1" fontId="59" fillId="0" borderId="14" xfId="0" applyNumberFormat="1" applyFont="1" applyBorder="1" applyAlignment="1">
      <alignment horizontal="left"/>
    </xf>
    <xf numFmtId="1" fontId="60" fillId="0" borderId="0" xfId="0" applyNumberFormat="1" applyFont="1" applyBorder="1" applyAlignment="1">
      <alignment horizontal="left"/>
    </xf>
    <xf numFmtId="2" fontId="58" fillId="3" borderId="1" xfId="0" applyNumberFormat="1" applyFont="1" applyFill="1" applyBorder="1" applyAlignment="1">
      <alignment horizontal="justify" vertical="top"/>
    </xf>
    <xf numFmtId="49" fontId="60" fillId="3" borderId="1" xfId="0" applyNumberFormat="1" applyFont="1" applyFill="1" applyBorder="1" applyAlignment="1">
      <alignment horizontal="left" vertical="top" wrapText="1"/>
    </xf>
    <xf numFmtId="1" fontId="61" fillId="3" borderId="1" xfId="0" applyNumberFormat="1" applyFont="1" applyFill="1" applyBorder="1" applyAlignment="1">
      <alignment horizontal="left"/>
    </xf>
    <xf numFmtId="2" fontId="60" fillId="3" borderId="1" xfId="0" applyNumberFormat="1" applyFont="1" applyFill="1" applyBorder="1" applyAlignment="1">
      <alignment horizontal="justify" vertical="top"/>
    </xf>
    <xf numFmtId="4" fontId="61" fillId="0" borderId="1" xfId="0" applyNumberFormat="1" applyFont="1" applyBorder="1" applyAlignment="1">
      <alignment horizontal="right"/>
    </xf>
    <xf numFmtId="4" fontId="60" fillId="0" borderId="0" xfId="0" applyNumberFormat="1" applyFont="1" applyBorder="1" applyAlignment="1">
      <alignment horizontal="right"/>
    </xf>
    <xf numFmtId="4" fontId="61" fillId="0" borderId="0" xfId="0" applyNumberFormat="1" applyFont="1" applyBorder="1" applyAlignment="1">
      <alignment horizontal="right"/>
    </xf>
    <xf numFmtId="49" fontId="63" fillId="0" borderId="16" xfId="0" applyNumberFormat="1" applyFont="1" applyBorder="1" applyAlignment="1">
      <alignment horizontal="left" vertical="top" wrapText="1"/>
    </xf>
    <xf numFmtId="1" fontId="62" fillId="0" borderId="16" xfId="0" applyNumberFormat="1" applyFont="1" applyBorder="1" applyAlignment="1">
      <alignment horizontal="left"/>
    </xf>
    <xf numFmtId="4" fontId="62" fillId="0" borderId="16" xfId="0" applyNumberFormat="1" applyFont="1" applyBorder="1" applyAlignment="1">
      <alignment horizontal="right" vertical="top"/>
    </xf>
    <xf numFmtId="49" fontId="58" fillId="9" borderId="0" xfId="0" applyNumberFormat="1" applyFont="1" applyFill="1" applyBorder="1" applyProtection="1">
      <protection locked="0"/>
    </xf>
    <xf numFmtId="49" fontId="58" fillId="0" borderId="0" xfId="0" applyNumberFormat="1" applyFont="1" applyBorder="1" applyAlignment="1" applyProtection="1">
      <alignment horizontal="right"/>
      <protection locked="0"/>
    </xf>
    <xf numFmtId="49" fontId="70" fillId="0" borderId="0" xfId="0" applyNumberFormat="1" applyFont="1" applyBorder="1" applyAlignment="1" applyProtection="1">
      <alignment horizontal="center"/>
      <protection locked="0"/>
    </xf>
    <xf numFmtId="2" fontId="69" fillId="0" borderId="0" xfId="0" applyNumberFormat="1" applyFont="1" applyBorder="1" applyAlignment="1" applyProtection="1">
      <alignment horizontal="center"/>
      <protection locked="0"/>
    </xf>
    <xf numFmtId="0" fontId="70" fillId="0" borderId="0" xfId="0" applyFont="1" applyBorder="1" applyAlignment="1" applyProtection="1">
      <alignment horizontal="center"/>
      <protection locked="0"/>
    </xf>
    <xf numFmtId="0" fontId="70" fillId="0" borderId="0" xfId="0" applyFont="1" applyBorder="1" applyAlignment="1" applyProtection="1">
      <alignment horizontal="right"/>
      <protection locked="0"/>
    </xf>
    <xf numFmtId="49" fontId="60" fillId="0" borderId="21" xfId="16" applyNumberFormat="1" applyFont="1" applyBorder="1" applyAlignment="1" applyProtection="1">
      <alignment horizontal="right"/>
      <protection locked="0"/>
    </xf>
    <xf numFmtId="49" fontId="60" fillId="0" borderId="2" xfId="16" applyNumberFormat="1" applyFont="1" applyBorder="1" applyAlignment="1" applyProtection="1">
      <alignment horizontal="right"/>
      <protection locked="0"/>
    </xf>
    <xf numFmtId="49" fontId="60" fillId="0" borderId="2" xfId="16" applyNumberFormat="1" applyFont="1" applyBorder="1" applyAlignment="1" applyProtection="1">
      <alignment horizontal="right" wrapText="1"/>
      <protection locked="0"/>
    </xf>
    <xf numFmtId="4" fontId="60" fillId="0" borderId="1" xfId="16" applyNumberFormat="1" applyFont="1" applyBorder="1" applyAlignment="1" applyProtection="1">
      <alignment horizontal="right" vertical="top"/>
      <protection locked="0"/>
    </xf>
    <xf numFmtId="4" fontId="60" fillId="0" borderId="0" xfId="16" applyNumberFormat="1" applyFont="1" applyBorder="1" applyAlignment="1" applyProtection="1">
      <alignment horizontal="right" vertical="top"/>
      <protection locked="0"/>
    </xf>
    <xf numFmtId="4" fontId="60" fillId="0" borderId="21" xfId="16" applyNumberFormat="1" applyFont="1" applyBorder="1" applyAlignment="1" applyProtection="1">
      <alignment horizontal="right"/>
      <protection locked="0"/>
    </xf>
    <xf numFmtId="4" fontId="60" fillId="0" borderId="2" xfId="16" applyNumberFormat="1" applyFont="1" applyBorder="1" applyAlignment="1" applyProtection="1">
      <alignment horizontal="right"/>
      <protection locked="0"/>
    </xf>
    <xf numFmtId="49" fontId="58" fillId="0" borderId="21" xfId="0" applyNumberFormat="1" applyFont="1" applyBorder="1" applyAlignment="1" applyProtection="1">
      <alignment horizontal="right"/>
      <protection locked="0"/>
    </xf>
    <xf numFmtId="49" fontId="58" fillId="0" borderId="2" xfId="0" applyNumberFormat="1" applyFont="1" applyBorder="1" applyAlignment="1" applyProtection="1">
      <alignment horizontal="right"/>
      <protection locked="0"/>
    </xf>
    <xf numFmtId="49" fontId="60" fillId="0" borderId="20" xfId="16" applyNumberFormat="1" applyFont="1" applyBorder="1" applyAlignment="1" applyProtection="1">
      <alignment horizontal="right"/>
      <protection locked="0"/>
    </xf>
    <xf numFmtId="49" fontId="58" fillId="0" borderId="1" xfId="16" applyNumberFormat="1" applyFont="1" applyBorder="1" applyAlignment="1" applyProtection="1">
      <alignment horizontal="right"/>
      <protection locked="0"/>
    </xf>
    <xf numFmtId="49" fontId="58" fillId="0" borderId="0" xfId="16" applyNumberFormat="1" applyFont="1" applyBorder="1" applyAlignment="1" applyProtection="1">
      <alignment horizontal="right"/>
      <protection locked="0"/>
    </xf>
    <xf numFmtId="4" fontId="60" fillId="0" borderId="1" xfId="0" applyNumberFormat="1" applyFont="1" applyBorder="1" applyAlignment="1" applyProtection="1">
      <alignment horizontal="right" vertical="top"/>
      <protection locked="0"/>
    </xf>
    <xf numFmtId="4" fontId="60" fillId="0" borderId="21" xfId="0" applyNumberFormat="1" applyFont="1" applyBorder="1" applyAlignment="1" applyProtection="1">
      <alignment horizontal="right" vertical="top"/>
      <protection locked="0"/>
    </xf>
    <xf numFmtId="4" fontId="60" fillId="0" borderId="0" xfId="0" applyNumberFormat="1" applyFont="1" applyBorder="1" applyAlignment="1" applyProtection="1">
      <alignment horizontal="right" vertical="top"/>
      <protection locked="0"/>
    </xf>
    <xf numFmtId="4" fontId="60" fillId="0" borderId="20" xfId="0" applyNumberFormat="1" applyFont="1" applyBorder="1" applyAlignment="1" applyProtection="1">
      <alignment horizontal="right" vertical="top"/>
      <protection locked="0"/>
    </xf>
    <xf numFmtId="49" fontId="58" fillId="0" borderId="1" xfId="0" applyNumberFormat="1" applyFont="1" applyBorder="1" applyAlignment="1" applyProtection="1">
      <alignment horizontal="right"/>
      <protection locked="0"/>
    </xf>
    <xf numFmtId="4" fontId="58" fillId="0" borderId="1" xfId="16" applyNumberFormat="1" applyFont="1" applyBorder="1" applyAlignment="1" applyProtection="1">
      <alignment horizontal="right"/>
      <protection locked="0"/>
    </xf>
    <xf numFmtId="4" fontId="58" fillId="0" borderId="0" xfId="16" applyNumberFormat="1" applyFont="1" applyBorder="1" applyAlignment="1" applyProtection="1">
      <alignment horizontal="right"/>
      <protection locked="0"/>
    </xf>
    <xf numFmtId="4" fontId="60" fillId="0" borderId="1" xfId="16" applyNumberFormat="1" applyFont="1" applyBorder="1" applyAlignment="1" applyProtection="1">
      <alignment horizontal="right"/>
      <protection locked="0"/>
    </xf>
    <xf numFmtId="4" fontId="60" fillId="0" borderId="1" xfId="0" applyNumberFormat="1" applyFont="1" applyBorder="1" applyAlignment="1" applyProtection="1">
      <alignment horizontal="right"/>
      <protection locked="0"/>
    </xf>
    <xf numFmtId="4" fontId="60" fillId="0" borderId="0" xfId="0" applyNumberFormat="1" applyFont="1" applyBorder="1" applyAlignment="1" applyProtection="1">
      <alignment horizontal="right"/>
      <protection locked="0"/>
    </xf>
    <xf numFmtId="4" fontId="63" fillId="0" borderId="16" xfId="16" applyNumberFormat="1" applyFont="1" applyBorder="1" applyAlignment="1" applyProtection="1">
      <alignment horizontal="right" vertical="top"/>
      <protection locked="0"/>
    </xf>
    <xf numFmtId="4" fontId="60" fillId="0" borderId="0" xfId="18" applyNumberFormat="1" applyFont="1" applyBorder="1" applyAlignment="1" applyProtection="1">
      <alignment horizontal="right" vertical="top"/>
      <protection locked="0"/>
    </xf>
    <xf numFmtId="49" fontId="58" fillId="0" borderId="0" xfId="18" applyNumberFormat="1" applyFont="1" applyBorder="1" applyProtection="1">
      <protection locked="0"/>
    </xf>
    <xf numFmtId="49" fontId="58" fillId="0" borderId="0" xfId="16" applyNumberFormat="1" applyFont="1" applyBorder="1" applyAlignment="1" applyProtection="1">
      <alignment horizontal="center"/>
      <protection locked="0"/>
    </xf>
    <xf numFmtId="4" fontId="58" fillId="0" borderId="21" xfId="16" applyNumberFormat="1" applyFont="1" applyBorder="1" applyAlignment="1" applyProtection="1">
      <alignment horizontal="right" vertical="center"/>
      <protection locked="0"/>
    </xf>
    <xf numFmtId="4" fontId="58" fillId="0" borderId="20" xfId="16" applyNumberFormat="1" applyFont="1" applyBorder="1" applyAlignment="1" applyProtection="1">
      <alignment horizontal="right" vertical="center"/>
      <protection locked="0"/>
    </xf>
    <xf numFmtId="4" fontId="58" fillId="0" borderId="1" xfId="16" applyNumberFormat="1" applyFont="1" applyBorder="1" applyAlignment="1" applyProtection="1">
      <alignment horizontal="right" vertical="center"/>
      <protection locked="0"/>
    </xf>
    <xf numFmtId="4" fontId="58" fillId="0" borderId="0" xfId="16" applyNumberFormat="1" applyFont="1" applyBorder="1" applyAlignment="1" applyProtection="1">
      <alignment horizontal="right" vertical="center"/>
      <protection locked="0"/>
    </xf>
    <xf numFmtId="4" fontId="58" fillId="0" borderId="1" xfId="0" applyNumberFormat="1" applyFont="1" applyBorder="1" applyAlignment="1" applyProtection="1">
      <alignment horizontal="right" vertical="center"/>
      <protection locked="0"/>
    </xf>
    <xf numFmtId="4" fontId="59" fillId="0" borderId="1" xfId="0" applyNumberFormat="1" applyFont="1" applyBorder="1" applyAlignment="1" applyProtection="1">
      <alignment horizontal="right" vertical="center"/>
      <protection locked="0"/>
    </xf>
    <xf numFmtId="4" fontId="59" fillId="0" borderId="0" xfId="0" applyNumberFormat="1" applyFont="1" applyBorder="1" applyAlignment="1" applyProtection="1">
      <alignment horizontal="right" vertical="center"/>
      <protection locked="0"/>
    </xf>
    <xf numFmtId="4" fontId="58" fillId="0" borderId="0" xfId="0" applyNumberFormat="1" applyFont="1" applyBorder="1" applyAlignment="1" applyProtection="1">
      <alignment horizontal="right" vertical="center"/>
      <protection locked="0"/>
    </xf>
    <xf numFmtId="49" fontId="58" fillId="0" borderId="1" xfId="0" applyNumberFormat="1" applyFont="1" applyBorder="1" applyProtection="1">
      <protection locked="0"/>
    </xf>
    <xf numFmtId="49" fontId="58" fillId="0" borderId="0" xfId="0" applyNumberFormat="1" applyFont="1" applyBorder="1" applyProtection="1">
      <protection locked="0"/>
    </xf>
    <xf numFmtId="49" fontId="58" fillId="3" borderId="1" xfId="0" applyNumberFormat="1" applyFont="1" applyFill="1" applyBorder="1" applyProtection="1">
      <protection locked="0"/>
    </xf>
    <xf numFmtId="49" fontId="58" fillId="3" borderId="0" xfId="0" applyNumberFormat="1" applyFont="1" applyFill="1" applyBorder="1" applyProtection="1">
      <protection locked="0"/>
    </xf>
    <xf numFmtId="2" fontId="59" fillId="0" borderId="1" xfId="0" applyNumberFormat="1" applyFont="1" applyBorder="1" applyAlignment="1" applyProtection="1">
      <alignment horizontal="right"/>
      <protection locked="0"/>
    </xf>
    <xf numFmtId="2" fontId="59" fillId="0" borderId="0" xfId="0" applyNumberFormat="1" applyFont="1" applyBorder="1" applyAlignment="1" applyProtection="1">
      <alignment horizontal="right"/>
      <protection locked="0"/>
    </xf>
    <xf numFmtId="4" fontId="84" fillId="0" borderId="16" xfId="16" applyNumberFormat="1" applyFont="1" applyBorder="1" applyAlignment="1" applyProtection="1">
      <alignment horizontal="right" vertical="center"/>
      <protection locked="0"/>
    </xf>
    <xf numFmtId="4" fontId="58" fillId="0" borderId="0" xfId="18" applyNumberFormat="1" applyFont="1" applyBorder="1" applyAlignment="1" applyProtection="1">
      <alignment horizontal="right" vertical="center"/>
      <protection locked="0"/>
    </xf>
    <xf numFmtId="4" fontId="58" fillId="0" borderId="0" xfId="18" applyNumberFormat="1" applyFont="1" applyBorder="1" applyProtection="1">
      <protection locked="0"/>
    </xf>
    <xf numFmtId="0" fontId="3" fillId="0" borderId="21" xfId="0" applyFont="1" applyBorder="1" applyProtection="1">
      <protection locked="0"/>
    </xf>
    <xf numFmtId="0" fontId="3" fillId="0" borderId="2" xfId="0" applyFont="1" applyBorder="1" applyProtection="1">
      <protection locked="0"/>
    </xf>
    <xf numFmtId="0" fontId="22" fillId="0" borderId="2" xfId="0" applyFont="1" applyBorder="1" applyProtection="1">
      <protection locked="0"/>
    </xf>
    <xf numFmtId="0" fontId="60" fillId="0" borderId="2" xfId="0" applyFont="1" applyBorder="1" applyProtection="1">
      <protection locked="0"/>
    </xf>
    <xf numFmtId="0" fontId="60" fillId="0" borderId="20" xfId="0" applyFont="1" applyBorder="1" applyProtection="1">
      <protection locked="0"/>
    </xf>
    <xf numFmtId="4" fontId="60" fillId="0" borderId="1" xfId="16" applyNumberFormat="1" applyFont="1" applyBorder="1" applyAlignment="1" applyProtection="1">
      <alignment horizontal="right" vertical="top" wrapText="1"/>
      <protection locked="0"/>
    </xf>
    <xf numFmtId="0" fontId="3" fillId="0" borderId="0" xfId="0" applyFont="1" applyProtection="1">
      <protection locked="0"/>
    </xf>
    <xf numFmtId="4" fontId="58" fillId="0" borderId="0" xfId="0" applyNumberFormat="1" applyFont="1" applyBorder="1" applyAlignment="1" applyProtection="1">
      <alignment horizontal="right"/>
      <protection locked="0"/>
    </xf>
    <xf numFmtId="4" fontId="61" fillId="0" borderId="0" xfId="16" applyNumberFormat="1" applyFont="1" applyBorder="1" applyAlignment="1" applyProtection="1">
      <alignment horizontal="right" vertical="top"/>
      <protection locked="0"/>
    </xf>
    <xf numFmtId="4" fontId="58" fillId="0" borderId="1" xfId="0" applyNumberFormat="1" applyFont="1" applyBorder="1" applyAlignment="1" applyProtection="1">
      <alignment horizontal="right"/>
      <protection locked="0"/>
    </xf>
    <xf numFmtId="49" fontId="60" fillId="0" borderId="1" xfId="0" applyNumberFormat="1" applyFont="1" applyBorder="1" applyProtection="1">
      <protection locked="0"/>
    </xf>
    <xf numFmtId="4" fontId="60" fillId="0" borderId="0" xfId="0" applyNumberFormat="1" applyFont="1" applyBorder="1" applyProtection="1">
      <protection locked="0"/>
    </xf>
    <xf numFmtId="4" fontId="58" fillId="0" borderId="18" xfId="16" applyNumberFormat="1" applyFont="1" applyBorder="1" applyAlignment="1" applyProtection="1">
      <alignment horizontal="right"/>
      <protection locked="0"/>
    </xf>
    <xf numFmtId="4" fontId="60" fillId="0" borderId="9" xfId="0" applyNumberFormat="1" applyFont="1" applyBorder="1" applyAlignment="1" applyProtection="1">
      <alignment horizontal="right" vertical="top"/>
      <protection locked="0"/>
    </xf>
    <xf numFmtId="4" fontId="60" fillId="0" borderId="18" xfId="0" applyNumberFormat="1" applyFont="1" applyBorder="1" applyAlignment="1" applyProtection="1">
      <alignment horizontal="right" vertical="top"/>
      <protection locked="0"/>
    </xf>
    <xf numFmtId="0" fontId="51" fillId="3" borderId="0" xfId="7" applyNumberFormat="1" applyFont="1" applyFill="1" applyBorder="1" applyAlignment="1" applyProtection="1">
      <alignment horizontal="center" vertical="top"/>
    </xf>
    <xf numFmtId="0" fontId="51" fillId="3" borderId="0" xfId="7" applyFont="1" applyFill="1" applyBorder="1" applyProtection="1"/>
    <xf numFmtId="0" fontId="20" fillId="0" borderId="0" xfId="8" applyFont="1" applyBorder="1" applyAlignment="1" applyProtection="1"/>
    <xf numFmtId="0" fontId="14" fillId="0" borderId="0" xfId="11" applyFont="1" applyBorder="1" applyAlignment="1" applyProtection="1">
      <alignment horizontal="center" vertical="center" wrapText="1"/>
    </xf>
    <xf numFmtId="0" fontId="14" fillId="0" borderId="9" xfId="11" applyFont="1" applyBorder="1" applyAlignment="1" applyProtection="1">
      <alignment horizontal="center" vertical="center" wrapText="1"/>
    </xf>
    <xf numFmtId="0" fontId="11" fillId="0" borderId="0" xfId="11" applyFont="1" applyBorder="1" applyAlignment="1" applyProtection="1">
      <alignment horizontal="center" vertical="center"/>
    </xf>
    <xf numFmtId="0" fontId="11" fillId="0" borderId="9" xfId="11" applyFont="1" applyBorder="1" applyAlignment="1" applyProtection="1">
      <alignment horizontal="center" vertical="center"/>
    </xf>
    <xf numFmtId="0" fontId="33" fillId="3" borderId="0" xfId="7" applyFont="1" applyFill="1" applyBorder="1" applyAlignment="1" applyProtection="1">
      <alignment horizontal="center" vertical="top"/>
    </xf>
    <xf numFmtId="0" fontId="32" fillId="3" borderId="0" xfId="7" applyFont="1" applyFill="1" applyBorder="1" applyAlignment="1" applyProtection="1">
      <alignment horizontal="justify" vertical="center"/>
    </xf>
    <xf numFmtId="49" fontId="36" fillId="3" borderId="0" xfId="12" applyNumberFormat="1" applyFont="1" applyFill="1" applyBorder="1" applyAlignment="1" applyProtection="1">
      <alignment horizontal="left" vertical="center"/>
    </xf>
    <xf numFmtId="0" fontId="32" fillId="3" borderId="6" xfId="7" applyFont="1" applyFill="1" applyBorder="1" applyAlignment="1" applyProtection="1">
      <alignment horizontal="justify" vertical="top"/>
    </xf>
    <xf numFmtId="49" fontId="33" fillId="3" borderId="0" xfId="7" applyNumberFormat="1" applyFont="1" applyFill="1" applyBorder="1" applyAlignment="1" applyProtection="1">
      <alignment horizontal="center" vertical="top"/>
    </xf>
    <xf numFmtId="0" fontId="43" fillId="3" borderId="11" xfId="7" applyFont="1" applyFill="1" applyBorder="1" applyAlignment="1" applyProtection="1">
      <alignment horizontal="justify" vertical="center"/>
    </xf>
    <xf numFmtId="0" fontId="32" fillId="3" borderId="6" xfId="7" applyFont="1" applyFill="1" applyBorder="1" applyAlignment="1" applyProtection="1">
      <alignment horizontal="justify" vertical="center"/>
    </xf>
    <xf numFmtId="0" fontId="50" fillId="3" borderId="9" xfId="7" applyFont="1" applyFill="1" applyBorder="1" applyAlignment="1" applyProtection="1">
      <alignment horizontal="justify" vertical="top"/>
    </xf>
    <xf numFmtId="0" fontId="32" fillId="3" borderId="0" xfId="7" applyFont="1" applyFill="1" applyBorder="1" applyAlignment="1" applyProtection="1">
      <alignment horizontal="justify" vertical="top"/>
    </xf>
    <xf numFmtId="0" fontId="40" fillId="3" borderId="0" xfId="7" applyFont="1" applyFill="1" applyBorder="1" applyAlignment="1" applyProtection="1">
      <alignment horizontal="justify" vertical="top" wrapText="1"/>
    </xf>
    <xf numFmtId="0" fontId="40" fillId="0" borderId="0" xfId="0" applyFont="1" applyAlignment="1"/>
    <xf numFmtId="0" fontId="40" fillId="3" borderId="0" xfId="0" applyFont="1" applyFill="1" applyAlignment="1" applyProtection="1">
      <alignment horizontal="justify" vertical="top" wrapText="1"/>
    </xf>
    <xf numFmtId="0" fontId="40" fillId="3" borderId="0" xfId="0" quotePrefix="1" applyFont="1" applyFill="1" applyAlignment="1" applyProtection="1">
      <alignment horizontal="justify" vertical="top" wrapText="1"/>
    </xf>
    <xf numFmtId="0" fontId="97" fillId="3" borderId="9" xfId="18" applyFont="1" applyFill="1" applyBorder="1" applyAlignment="1">
      <alignment horizontal="justify" vertical="top"/>
    </xf>
    <xf numFmtId="0" fontId="8" fillId="3" borderId="9" xfId="18" applyFont="1" applyFill="1" applyBorder="1" applyAlignment="1">
      <alignment vertical="top"/>
    </xf>
    <xf numFmtId="0" fontId="3" fillId="0" borderId="0" xfId="18" applyFont="1" applyBorder="1" applyAlignment="1">
      <alignment wrapText="1"/>
    </xf>
    <xf numFmtId="0" fontId="3" fillId="0" borderId="0" xfId="18" applyAlignment="1"/>
    <xf numFmtId="0" fontId="56" fillId="0" borderId="0" xfId="18" applyFont="1" applyAlignment="1">
      <alignment horizontal="center" wrapText="1"/>
    </xf>
    <xf numFmtId="164" fontId="97" fillId="3" borderId="0" xfId="16" applyFont="1" applyFill="1" applyBorder="1" applyAlignment="1" applyProtection="1">
      <alignment horizontal="right" vertical="top"/>
      <protection locked="0"/>
    </xf>
    <xf numFmtId="164" fontId="99" fillId="0" borderId="0" xfId="16" applyFont="1" applyBorder="1" applyAlignment="1" applyProtection="1">
      <alignment horizontal="right" vertical="top"/>
      <protection locked="0"/>
    </xf>
    <xf numFmtId="4" fontId="3" fillId="0" borderId="18" xfId="18" applyNumberFormat="1" applyFont="1" applyBorder="1" applyAlignment="1" applyProtection="1">
      <alignment horizontal="right"/>
      <protection locked="0"/>
    </xf>
    <xf numFmtId="4" fontId="77" fillId="0" borderId="0" xfId="18" applyNumberFormat="1" applyFont="1" applyAlignment="1" applyProtection="1">
      <alignment horizontal="right" vertical="center"/>
      <protection locked="0"/>
    </xf>
  </cellXfs>
  <cellStyles count="59">
    <cellStyle name="Dobro" xfId="1" builtinId="26" customBuiltin="1"/>
    <cellStyle name="Element-delo" xfId="22"/>
    <cellStyle name="Element-delo 2" xfId="23"/>
    <cellStyle name="Element-delo 3 2" xfId="24"/>
    <cellStyle name="Element-delo_HTZ IP 164 srednja zdravstvena šola Celje ci1151-1, BZ500+..." xfId="25"/>
    <cellStyle name="Hiperpovezava 2" xfId="26"/>
    <cellStyle name="Item" xfId="2"/>
    <cellStyle name="Keš" xfId="3"/>
    <cellStyle name="naslov2" xfId="27"/>
    <cellStyle name="Navadno" xfId="0" builtinId="0"/>
    <cellStyle name="Navadno 10" xfId="28"/>
    <cellStyle name="Navadno 10 2" xfId="18"/>
    <cellStyle name="Navadno 11" xfId="29"/>
    <cellStyle name="Navadno 12" xfId="30"/>
    <cellStyle name="Navadno 13" xfId="31"/>
    <cellStyle name="Navadno 14" xfId="32"/>
    <cellStyle name="Navadno 15" xfId="33"/>
    <cellStyle name="Navadno 16" xfId="34"/>
    <cellStyle name="Navadno 17" xfId="54"/>
    <cellStyle name="Navadno 2" xfId="4"/>
    <cellStyle name="Navadno 2 2" xfId="20"/>
    <cellStyle name="Navadno 2 2 2" xfId="35"/>
    <cellStyle name="Navadno 2 6" xfId="36"/>
    <cellStyle name="Navadno 3" xfId="37"/>
    <cellStyle name="Navadno 4" xfId="38"/>
    <cellStyle name="Navadno 5" xfId="39"/>
    <cellStyle name="Navadno 5 2" xfId="58"/>
    <cellStyle name="Navadno 6" xfId="21"/>
    <cellStyle name="Navadno 7" xfId="40"/>
    <cellStyle name="Navadno 7 2" xfId="41"/>
    <cellStyle name="Navadno 8" xfId="42"/>
    <cellStyle name="Navadno 9" xfId="43"/>
    <cellStyle name="Navadno_6 Poglavje 4 - Predracun TOPLARNA  Celje 2" xfId="5"/>
    <cellStyle name="Navadno_BOLNICA-07" xfId="6"/>
    <cellStyle name="Navadno_POPISSIBKI_V2" xfId="57"/>
    <cellStyle name="Navadno_Volume 4 - BoQ - Tišina-gradb - cene-15-5" xfId="7"/>
    <cellStyle name="Navadno_Volume 4_CERO_Celje_1_Odlagaliçźe" xfId="17"/>
    <cellStyle name="Navadno_Volume 4_CERO_Celje_1_Odlagaliçźe 2" xfId="8"/>
    <cellStyle name="Navadno_ZVD ocena stroškov" xfId="55"/>
    <cellStyle name="Normal 2" xfId="44"/>
    <cellStyle name="Normal 3" xfId="45"/>
    <cellStyle name="Normal_1.0.A" xfId="9"/>
    <cellStyle name="Normal_1.3.2" xfId="10"/>
    <cellStyle name="Normal_1.3.2 2" xfId="11"/>
    <cellStyle name="Normal_1.3.2 3" xfId="19"/>
    <cellStyle name="Normal_BoQ - cene sit_eur" xfId="12"/>
    <cellStyle name="Normal_BoQ - cene sit_eur 2" xfId="13"/>
    <cellStyle name="Odstotek 2" xfId="46"/>
    <cellStyle name="Odstotek 3" xfId="47"/>
    <cellStyle name="PRVA VRSTA Element delo" xfId="48"/>
    <cellStyle name="Slog 1" xfId="49"/>
    <cellStyle name="Slog JB" xfId="50"/>
    <cellStyle name="tekst-levo" xfId="14"/>
    <cellStyle name="text-desno" xfId="15"/>
    <cellStyle name="Vejica" xfId="16" builtinId="3"/>
    <cellStyle name="Vejica 2" xfId="51"/>
    <cellStyle name="Vejica 3" xfId="52"/>
    <cellStyle name="Vejica 3 2" xfId="53"/>
    <cellStyle name="Vejica 4" xfId="56"/>
  </cellStyles>
  <dxfs count="2">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anko/B4M%20DOKUMENT/01_POPISI/01_POPISI%20DEL/2014_POPISI%20DEL/01_Arhitekt_ERNST/UKC_Maribor/Popis/POPIS%20GASILSKA%20DVIGALA_PGD_GO_DELA_14.2.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Administrator\My%20Documents\A1_POPISI\01_POPIS_2007\ATELJE%20BRE&#268;KO\INPOS_2007\POPIS_PGD_ex_14_06_INPOS_28.2.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Administrator\My%20Documents\A1_POPISI\01A%20POPISI%2001-06\02_POPISI_01-05\popis_05\biro%202000\TURK\POPIS_TURK_OR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_PROJ/O&#352;_NC/PZI/STROJNE/popis_REM_184_2016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PNA_REKAPITULACIJA"/>
      <sheetName val="REK. GO DELA_sklop 1   "/>
      <sheetName val="Splošne opombe"/>
      <sheetName val="A.gradbena dela"/>
      <sheetName val="B.obrtna dela"/>
      <sheetName val="C1.dvigalo"/>
      <sheetName val="REK. GO DELA_sklop 2"/>
      <sheetName val="C2.dvigalo "/>
      <sheetName val="Opomnik"/>
    </sheetNames>
    <sheetDataSet>
      <sheetData sheetId="0"/>
      <sheetData sheetId="1"/>
      <sheetData sheetId="2"/>
      <sheetData sheetId="3">
        <row r="2">
          <cell r="U2">
            <v>0.85</v>
          </cell>
        </row>
      </sheetData>
      <sheetData sheetId="4">
        <row r="2">
          <cell r="U2">
            <v>0.85</v>
          </cell>
        </row>
      </sheetData>
      <sheetData sheetId="5">
        <row r="2">
          <cell r="U2">
            <v>0.85</v>
          </cell>
        </row>
      </sheetData>
      <sheetData sheetId="6"/>
      <sheetData sheetId="7">
        <row r="2">
          <cell r="U2">
            <v>0.85</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_INPOS S.B."/>
      <sheetName val="A_GRADBENA"/>
      <sheetName val="B_OBRTNA"/>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hod"/>
      <sheetName val="List1"/>
      <sheetName val="GRADBENA DELA"/>
      <sheetName val="OBRTNA DELA "/>
      <sheetName val="BETON"/>
      <sheetName val="izvl_beton"/>
      <sheetName val="OKNA_VRATA"/>
      <sheetName val="SESTAVE"/>
      <sheetName val="List14"/>
      <sheetName val="List15"/>
      <sheetName val="List16"/>
      <sheetName val="Module2"/>
      <sheetName val="Module3"/>
    </sheetNames>
    <sheetDataSet>
      <sheetData sheetId="0">
        <row r="2">
          <cell r="D2">
            <v>1.45</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REKAPITULACIJA"/>
      <sheetName val=" ogrevanje"/>
      <sheetName val="prezračevanje prostorov"/>
      <sheetName val="vodovod, kanalizacija"/>
    </sheetNames>
    <sheetDataSet>
      <sheetData sheetId="0">
        <row r="12">
          <cell r="B12" t="str">
            <v xml:space="preserve">OBČINA VOJNIK Keršova 8, VOJNIK
</v>
          </cell>
        </row>
        <row r="14">
          <cell r="B14" t="str">
            <v>Rekonstrukcija in sprememba namembnosti obstoječega neizkoriščenega podstrešja POŠ Nova Cerkev v šolske prostore</v>
          </cell>
        </row>
        <row r="17">
          <cell r="B17" t="str">
            <v>Št. Načrta : REM-184/2016</v>
          </cell>
        </row>
      </sheetData>
      <sheetData sheetId="1"/>
      <sheetData sheetId="2"/>
      <sheetData sheetId="3"/>
      <sheetData sheetId="4"/>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7"/>
  <sheetViews>
    <sheetView tabSelected="1" view="pageBreakPreview" zoomScaleSheetLayoutView="100" workbookViewId="0">
      <selection activeCell="C26" sqref="C26"/>
    </sheetView>
  </sheetViews>
  <sheetFormatPr defaultRowHeight="12.75"/>
  <cols>
    <col min="1" max="1" width="7.7109375" style="480" customWidth="1"/>
    <col min="2" max="2" width="34.7109375" style="40" bestFit="1" customWidth="1"/>
    <col min="3" max="3" width="41.28515625" style="40" customWidth="1"/>
    <col min="4" max="7" width="9.140625" style="40"/>
    <col min="8" max="10" width="9.140625" style="41"/>
    <col min="11" max="16384" width="9.140625" style="40"/>
  </cols>
  <sheetData>
    <row r="1" spans="1:10" s="37" customFormat="1">
      <c r="A1" s="462"/>
      <c r="B1" s="959" t="s">
        <v>169</v>
      </c>
      <c r="C1" s="959"/>
      <c r="D1" s="36"/>
      <c r="G1" s="36"/>
      <c r="H1" s="38"/>
      <c r="I1" s="38"/>
      <c r="J1" s="38"/>
    </row>
    <row r="2" spans="1:10" s="17" customFormat="1">
      <c r="A2" s="462"/>
      <c r="B2" s="960"/>
      <c r="C2" s="960"/>
    </row>
    <row r="3" spans="1:10" s="17" customFormat="1" ht="12">
      <c r="A3" s="463"/>
      <c r="B3" s="3"/>
      <c r="C3" s="4"/>
    </row>
    <row r="4" spans="1:10" s="1" customFormat="1" ht="12">
      <c r="A4" s="463"/>
      <c r="B4" s="3"/>
      <c r="C4" s="4"/>
    </row>
    <row r="5" spans="1:10" s="7" customFormat="1" ht="25.5" customHeight="1">
      <c r="A5" s="464"/>
      <c r="B5" s="9" t="s">
        <v>37</v>
      </c>
      <c r="C5" s="73" t="s">
        <v>125</v>
      </c>
    </row>
    <row r="6" spans="1:10" s="7" customFormat="1">
      <c r="A6" s="464"/>
      <c r="B6" s="6"/>
      <c r="C6" s="72"/>
    </row>
    <row r="7" spans="1:10" s="37" customFormat="1" ht="50.25" customHeight="1">
      <c r="A7" s="462"/>
      <c r="B7" s="9" t="s">
        <v>38</v>
      </c>
      <c r="C7" s="73" t="s">
        <v>169</v>
      </c>
      <c r="D7" s="38"/>
      <c r="E7" s="38"/>
      <c r="F7" s="38"/>
    </row>
    <row r="8" spans="1:10" s="95" customFormat="1" ht="31.5" customHeight="1">
      <c r="A8" s="465"/>
      <c r="B8" s="94" t="s">
        <v>170</v>
      </c>
      <c r="C8" s="103" t="s">
        <v>171</v>
      </c>
    </row>
    <row r="9" spans="1:10" s="1" customFormat="1" ht="23.25" customHeight="1">
      <c r="A9" s="466"/>
      <c r="B9" s="9"/>
      <c r="C9" s="10"/>
    </row>
    <row r="10" spans="1:10" s="1" customFormat="1" ht="21" customHeight="1">
      <c r="A10" s="467" t="s">
        <v>45</v>
      </c>
      <c r="B10" s="958" t="s">
        <v>974</v>
      </c>
      <c r="C10" s="958"/>
    </row>
    <row r="11" spans="1:10" s="1" customFormat="1" ht="21" customHeight="1">
      <c r="A11" s="467"/>
      <c r="B11" s="13"/>
      <c r="C11" s="12"/>
    </row>
    <row r="12" spans="1:10" s="1" customFormat="1" ht="6" customHeight="1">
      <c r="A12" s="466"/>
      <c r="B12" s="9"/>
      <c r="C12" s="10"/>
    </row>
    <row r="13" spans="1:10" s="1" customFormat="1" ht="6.75" customHeight="1">
      <c r="A13" s="468"/>
      <c r="B13" s="15"/>
      <c r="C13" s="16"/>
    </row>
    <row r="14" spans="1:10" s="21" customFormat="1" ht="6.75" customHeight="1">
      <c r="A14" s="469"/>
      <c r="B14" s="20"/>
      <c r="C14" s="19"/>
    </row>
    <row r="15" spans="1:10" s="21" customFormat="1" ht="15">
      <c r="A15" s="470" t="s">
        <v>39</v>
      </c>
      <c r="B15" s="82" t="s">
        <v>47</v>
      </c>
      <c r="C15" s="83">
        <f>SUM('Relapitulacija  GO DELA'!C21)</f>
        <v>0</v>
      </c>
    </row>
    <row r="16" spans="1:10" s="21" customFormat="1" ht="15">
      <c r="A16" s="470" t="s">
        <v>41</v>
      </c>
      <c r="B16" s="84" t="s">
        <v>161</v>
      </c>
      <c r="C16" s="85">
        <f>SUM('Relapitulacija  GO DELA'!C41)</f>
        <v>0</v>
      </c>
    </row>
    <row r="17" spans="1:10" s="21" customFormat="1" ht="15">
      <c r="A17" s="470" t="s">
        <v>159</v>
      </c>
      <c r="B17" s="84" t="s">
        <v>162</v>
      </c>
      <c r="C17" s="85">
        <f>'C. Rekapitulacija ELEKTRO inšt.'!F36</f>
        <v>0</v>
      </c>
    </row>
    <row r="18" spans="1:10" s="21" customFormat="1" ht="15.75" thickBot="1">
      <c r="A18" s="470" t="s">
        <v>160</v>
      </c>
      <c r="B18" s="86" t="s">
        <v>163</v>
      </c>
      <c r="C18" s="87">
        <f>'D. Rekapitulacija STROJNE inšt.'!C47</f>
        <v>0</v>
      </c>
    </row>
    <row r="19" spans="1:10" s="21" customFormat="1" ht="14.25" customHeight="1">
      <c r="A19" s="471"/>
      <c r="B19" s="20"/>
      <c r="C19" s="81"/>
    </row>
    <row r="20" spans="1:10" s="18" customFormat="1" ht="23.25" customHeight="1" thickBot="1">
      <c r="A20" s="472"/>
      <c r="B20" s="88" t="s">
        <v>164</v>
      </c>
      <c r="C20" s="79">
        <f>SUM(C15:C19)</f>
        <v>0</v>
      </c>
    </row>
    <row r="21" spans="1:10" s="21" customFormat="1" ht="15">
      <c r="A21" s="473"/>
      <c r="B21" s="25"/>
      <c r="C21" s="49"/>
    </row>
    <row r="22" spans="1:10" s="21" customFormat="1" ht="16.5">
      <c r="A22" s="474"/>
      <c r="B22" s="481" t="s">
        <v>976</v>
      </c>
      <c r="C22" s="104">
        <f>C20*22%</f>
        <v>0</v>
      </c>
    </row>
    <row r="23" spans="1:10" s="21" customFormat="1" ht="13.5" thickBot="1">
      <c r="A23" s="471"/>
      <c r="B23" s="91"/>
      <c r="C23" s="92"/>
    </row>
    <row r="24" spans="1:10" s="27" customFormat="1" ht="23.25" customHeight="1" thickBot="1">
      <c r="A24" s="472"/>
      <c r="B24" s="89" t="s">
        <v>165</v>
      </c>
      <c r="C24" s="90">
        <f>SUM(C20:C22)</f>
        <v>0</v>
      </c>
    </row>
    <row r="25" spans="1:10" s="20" customFormat="1" ht="15">
      <c r="A25" s="475"/>
      <c r="B25" s="25"/>
      <c r="C25" s="26"/>
    </row>
    <row r="26" spans="1:10" s="20" customFormat="1" ht="15">
      <c r="A26" s="475"/>
      <c r="B26" s="25"/>
      <c r="C26" s="26"/>
    </row>
    <row r="27" spans="1:10" s="21" customFormat="1">
      <c r="A27" s="471"/>
      <c r="C27" s="29"/>
    </row>
    <row r="28" spans="1:10" s="43" customFormat="1" ht="15">
      <c r="A28" s="476"/>
      <c r="B28" s="42"/>
      <c r="C28" s="45"/>
      <c r="D28" s="47"/>
      <c r="G28" s="47"/>
      <c r="I28" s="44"/>
      <c r="J28" s="47"/>
    </row>
    <row r="29" spans="1:10" s="43" customFormat="1" ht="15">
      <c r="A29" s="477" t="s">
        <v>120</v>
      </c>
      <c r="B29" s="45"/>
      <c r="C29" s="45"/>
      <c r="D29" s="45"/>
      <c r="G29" s="48"/>
      <c r="I29" s="44"/>
      <c r="J29" s="48"/>
    </row>
    <row r="30" spans="1:10" s="43" customFormat="1" ht="15">
      <c r="A30" s="478" t="s">
        <v>121</v>
      </c>
      <c r="B30" s="45"/>
      <c r="C30" s="46"/>
      <c r="D30" s="45"/>
      <c r="G30" s="48"/>
      <c r="I30" s="44"/>
      <c r="J30" s="48"/>
    </row>
    <row r="31" spans="1:10" s="43" customFormat="1" ht="14.25">
      <c r="A31" s="478" t="s">
        <v>122</v>
      </c>
      <c r="B31" s="46"/>
      <c r="C31" s="46"/>
      <c r="D31" s="46"/>
    </row>
    <row r="32" spans="1:10" s="43" customFormat="1" ht="14.25">
      <c r="A32" s="478" t="s">
        <v>124</v>
      </c>
      <c r="B32" s="46"/>
      <c r="C32" s="46"/>
      <c r="D32" s="46"/>
    </row>
    <row r="33" spans="1:4" s="43" customFormat="1" ht="14.25">
      <c r="A33" s="478" t="s">
        <v>123</v>
      </c>
      <c r="B33" s="46"/>
      <c r="C33" s="46"/>
      <c r="D33" s="46"/>
    </row>
    <row r="34" spans="1:4" s="43" customFormat="1" ht="14.25">
      <c r="A34" s="478"/>
      <c r="B34" s="42"/>
      <c r="C34" s="42"/>
      <c r="D34" s="42"/>
    </row>
    <row r="35" spans="1:4" s="43" customFormat="1" ht="14.25">
      <c r="A35" s="478"/>
      <c r="B35" s="42"/>
      <c r="C35" s="42"/>
      <c r="D35" s="42"/>
    </row>
    <row r="36" spans="1:4" s="43" customFormat="1" ht="14.25">
      <c r="A36" s="479" t="s">
        <v>333</v>
      </c>
      <c r="B36" s="42"/>
      <c r="C36" s="39"/>
      <c r="D36" s="42"/>
    </row>
    <row r="37" spans="1:4" s="43" customFormat="1" ht="15">
      <c r="A37" s="476"/>
      <c r="B37" s="42"/>
      <c r="C37" s="42"/>
    </row>
  </sheetData>
  <sheetProtection password="8E0C" sheet="1" objects="1" scenarios="1"/>
  <mergeCells count="2">
    <mergeCell ref="B10:C10"/>
    <mergeCell ref="B1:C2"/>
  </mergeCells>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H135"/>
  <sheetViews>
    <sheetView view="pageBreakPreview" topLeftCell="A109" zoomScale="90" zoomScaleNormal="100" zoomScaleSheetLayoutView="50" workbookViewId="0">
      <selection activeCell="D10" sqref="D10:D134"/>
    </sheetView>
  </sheetViews>
  <sheetFormatPr defaultColWidth="8.85546875" defaultRowHeight="15"/>
  <cols>
    <col min="1" max="1" width="6.7109375" style="357" customWidth="1"/>
    <col min="2" max="2" width="53.42578125" style="357" customWidth="1"/>
    <col min="3" max="3" width="8.5703125" style="359" customWidth="1"/>
    <col min="4" max="4" width="13.7109375" style="922" customWidth="1"/>
    <col min="5" max="5" width="13.7109375" style="358" customWidth="1"/>
    <col min="6" max="7" width="9.5703125" style="357" customWidth="1"/>
    <col min="8" max="8" width="9.140625" style="357" customWidth="1"/>
    <col min="9" max="9" width="9.42578125" style="357" customWidth="1"/>
    <col min="10" max="249" width="9.140625" style="357" customWidth="1"/>
    <col min="250" max="254" width="8.85546875" style="357"/>
    <col min="255" max="255" width="6.7109375" style="357" customWidth="1"/>
    <col min="256" max="256" width="53.42578125" style="357" customWidth="1"/>
    <col min="257" max="257" width="8.5703125" style="357" customWidth="1"/>
    <col min="258" max="261" width="13.7109375" style="357" customWidth="1"/>
    <col min="262" max="263" width="9.5703125" style="357" customWidth="1"/>
    <col min="264" max="264" width="9.140625" style="357" customWidth="1"/>
    <col min="265" max="265" width="9.42578125" style="357" customWidth="1"/>
    <col min="266" max="505" width="9.140625" style="357" customWidth="1"/>
    <col min="506" max="510" width="8.85546875" style="357"/>
    <col min="511" max="511" width="6.7109375" style="357" customWidth="1"/>
    <col min="512" max="512" width="53.42578125" style="357" customWidth="1"/>
    <col min="513" max="513" width="8.5703125" style="357" customWidth="1"/>
    <col min="514" max="517" width="13.7109375" style="357" customWidth="1"/>
    <col min="518" max="519" width="9.5703125" style="357" customWidth="1"/>
    <col min="520" max="520" width="9.140625" style="357" customWidth="1"/>
    <col min="521" max="521" width="9.42578125" style="357" customWidth="1"/>
    <col min="522" max="761" width="9.140625" style="357" customWidth="1"/>
    <col min="762" max="766" width="8.85546875" style="357"/>
    <col min="767" max="767" width="6.7109375" style="357" customWidth="1"/>
    <col min="768" max="768" width="53.42578125" style="357" customWidth="1"/>
    <col min="769" max="769" width="8.5703125" style="357" customWidth="1"/>
    <col min="770" max="773" width="13.7109375" style="357" customWidth="1"/>
    <col min="774" max="775" width="9.5703125" style="357" customWidth="1"/>
    <col min="776" max="776" width="9.140625" style="357" customWidth="1"/>
    <col min="777" max="777" width="9.42578125" style="357" customWidth="1"/>
    <col min="778" max="1017" width="9.140625" style="357" customWidth="1"/>
    <col min="1018" max="1022" width="8.85546875" style="357"/>
    <col min="1023" max="1023" width="6.7109375" style="357" customWidth="1"/>
    <col min="1024" max="1024" width="53.42578125" style="357" customWidth="1"/>
    <col min="1025" max="1025" width="8.5703125" style="357" customWidth="1"/>
    <col min="1026" max="1029" width="13.7109375" style="357" customWidth="1"/>
    <col min="1030" max="1031" width="9.5703125" style="357" customWidth="1"/>
    <col min="1032" max="1032" width="9.140625" style="357" customWidth="1"/>
    <col min="1033" max="1033" width="9.42578125" style="357" customWidth="1"/>
    <col min="1034" max="1273" width="9.140625" style="357" customWidth="1"/>
    <col min="1274" max="1278" width="8.85546875" style="357"/>
    <col min="1279" max="1279" width="6.7109375" style="357" customWidth="1"/>
    <col min="1280" max="1280" width="53.42578125" style="357" customWidth="1"/>
    <col min="1281" max="1281" width="8.5703125" style="357" customWidth="1"/>
    <col min="1282" max="1285" width="13.7109375" style="357" customWidth="1"/>
    <col min="1286" max="1287" width="9.5703125" style="357" customWidth="1"/>
    <col min="1288" max="1288" width="9.140625" style="357" customWidth="1"/>
    <col min="1289" max="1289" width="9.42578125" style="357" customWidth="1"/>
    <col min="1290" max="1529" width="9.140625" style="357" customWidth="1"/>
    <col min="1530" max="1534" width="8.85546875" style="357"/>
    <col min="1535" max="1535" width="6.7109375" style="357" customWidth="1"/>
    <col min="1536" max="1536" width="53.42578125" style="357" customWidth="1"/>
    <col min="1537" max="1537" width="8.5703125" style="357" customWidth="1"/>
    <col min="1538" max="1541" width="13.7109375" style="357" customWidth="1"/>
    <col min="1542" max="1543" width="9.5703125" style="357" customWidth="1"/>
    <col min="1544" max="1544" width="9.140625" style="357" customWidth="1"/>
    <col min="1545" max="1545" width="9.42578125" style="357" customWidth="1"/>
    <col min="1546" max="1785" width="9.140625" style="357" customWidth="1"/>
    <col min="1786" max="1790" width="8.85546875" style="357"/>
    <col min="1791" max="1791" width="6.7109375" style="357" customWidth="1"/>
    <col min="1792" max="1792" width="53.42578125" style="357" customWidth="1"/>
    <col min="1793" max="1793" width="8.5703125" style="357" customWidth="1"/>
    <col min="1794" max="1797" width="13.7109375" style="357" customWidth="1"/>
    <col min="1798" max="1799" width="9.5703125" style="357" customWidth="1"/>
    <col min="1800" max="1800" width="9.140625" style="357" customWidth="1"/>
    <col min="1801" max="1801" width="9.42578125" style="357" customWidth="1"/>
    <col min="1802" max="2041" width="9.140625" style="357" customWidth="1"/>
    <col min="2042" max="2046" width="8.85546875" style="357"/>
    <col min="2047" max="2047" width="6.7109375" style="357" customWidth="1"/>
    <col min="2048" max="2048" width="53.42578125" style="357" customWidth="1"/>
    <col min="2049" max="2049" width="8.5703125" style="357" customWidth="1"/>
    <col min="2050" max="2053" width="13.7109375" style="357" customWidth="1"/>
    <col min="2054" max="2055" width="9.5703125" style="357" customWidth="1"/>
    <col min="2056" max="2056" width="9.140625" style="357" customWidth="1"/>
    <col min="2057" max="2057" width="9.42578125" style="357" customWidth="1"/>
    <col min="2058" max="2297" width="9.140625" style="357" customWidth="1"/>
    <col min="2298" max="2302" width="8.85546875" style="357"/>
    <col min="2303" max="2303" width="6.7109375" style="357" customWidth="1"/>
    <col min="2304" max="2304" width="53.42578125" style="357" customWidth="1"/>
    <col min="2305" max="2305" width="8.5703125" style="357" customWidth="1"/>
    <col min="2306" max="2309" width="13.7109375" style="357" customWidth="1"/>
    <col min="2310" max="2311" width="9.5703125" style="357" customWidth="1"/>
    <col min="2312" max="2312" width="9.140625" style="357" customWidth="1"/>
    <col min="2313" max="2313" width="9.42578125" style="357" customWidth="1"/>
    <col min="2314" max="2553" width="9.140625" style="357" customWidth="1"/>
    <col min="2554" max="2558" width="8.85546875" style="357"/>
    <col min="2559" max="2559" width="6.7109375" style="357" customWidth="1"/>
    <col min="2560" max="2560" width="53.42578125" style="357" customWidth="1"/>
    <col min="2561" max="2561" width="8.5703125" style="357" customWidth="1"/>
    <col min="2562" max="2565" width="13.7109375" style="357" customWidth="1"/>
    <col min="2566" max="2567" width="9.5703125" style="357" customWidth="1"/>
    <col min="2568" max="2568" width="9.140625" style="357" customWidth="1"/>
    <col min="2569" max="2569" width="9.42578125" style="357" customWidth="1"/>
    <col min="2570" max="2809" width="9.140625" style="357" customWidth="1"/>
    <col min="2810" max="2814" width="8.85546875" style="357"/>
    <col min="2815" max="2815" width="6.7109375" style="357" customWidth="1"/>
    <col min="2816" max="2816" width="53.42578125" style="357" customWidth="1"/>
    <col min="2817" max="2817" width="8.5703125" style="357" customWidth="1"/>
    <col min="2818" max="2821" width="13.7109375" style="357" customWidth="1"/>
    <col min="2822" max="2823" width="9.5703125" style="357" customWidth="1"/>
    <col min="2824" max="2824" width="9.140625" style="357" customWidth="1"/>
    <col min="2825" max="2825" width="9.42578125" style="357" customWidth="1"/>
    <col min="2826" max="3065" width="9.140625" style="357" customWidth="1"/>
    <col min="3066" max="3070" width="8.85546875" style="357"/>
    <col min="3071" max="3071" width="6.7109375" style="357" customWidth="1"/>
    <col min="3072" max="3072" width="53.42578125" style="357" customWidth="1"/>
    <col min="3073" max="3073" width="8.5703125" style="357" customWidth="1"/>
    <col min="3074" max="3077" width="13.7109375" style="357" customWidth="1"/>
    <col min="3078" max="3079" width="9.5703125" style="357" customWidth="1"/>
    <col min="3080" max="3080" width="9.140625" style="357" customWidth="1"/>
    <col min="3081" max="3081" width="9.42578125" style="357" customWidth="1"/>
    <col min="3082" max="3321" width="9.140625" style="357" customWidth="1"/>
    <col min="3322" max="3326" width="8.85546875" style="357"/>
    <col min="3327" max="3327" width="6.7109375" style="357" customWidth="1"/>
    <col min="3328" max="3328" width="53.42578125" style="357" customWidth="1"/>
    <col min="3329" max="3329" width="8.5703125" style="357" customWidth="1"/>
    <col min="3330" max="3333" width="13.7109375" style="357" customWidth="1"/>
    <col min="3334" max="3335" width="9.5703125" style="357" customWidth="1"/>
    <col min="3336" max="3336" width="9.140625" style="357" customWidth="1"/>
    <col min="3337" max="3337" width="9.42578125" style="357" customWidth="1"/>
    <col min="3338" max="3577" width="9.140625" style="357" customWidth="1"/>
    <col min="3578" max="3582" width="8.85546875" style="357"/>
    <col min="3583" max="3583" width="6.7109375" style="357" customWidth="1"/>
    <col min="3584" max="3584" width="53.42578125" style="357" customWidth="1"/>
    <col min="3585" max="3585" width="8.5703125" style="357" customWidth="1"/>
    <col min="3586" max="3589" width="13.7109375" style="357" customWidth="1"/>
    <col min="3590" max="3591" width="9.5703125" style="357" customWidth="1"/>
    <col min="3592" max="3592" width="9.140625" style="357" customWidth="1"/>
    <col min="3593" max="3593" width="9.42578125" style="357" customWidth="1"/>
    <col min="3594" max="3833" width="9.140625" style="357" customWidth="1"/>
    <col min="3834" max="3838" width="8.85546875" style="357"/>
    <col min="3839" max="3839" width="6.7109375" style="357" customWidth="1"/>
    <col min="3840" max="3840" width="53.42578125" style="357" customWidth="1"/>
    <col min="3841" max="3841" width="8.5703125" style="357" customWidth="1"/>
    <col min="3842" max="3845" width="13.7109375" style="357" customWidth="1"/>
    <col min="3846" max="3847" width="9.5703125" style="357" customWidth="1"/>
    <col min="3848" max="3848" width="9.140625" style="357" customWidth="1"/>
    <col min="3849" max="3849" width="9.42578125" style="357" customWidth="1"/>
    <col min="3850" max="4089" width="9.140625" style="357" customWidth="1"/>
    <col min="4090" max="4094" width="8.85546875" style="357"/>
    <col min="4095" max="4095" width="6.7109375" style="357" customWidth="1"/>
    <col min="4096" max="4096" width="53.42578125" style="357" customWidth="1"/>
    <col min="4097" max="4097" width="8.5703125" style="357" customWidth="1"/>
    <col min="4098" max="4101" width="13.7109375" style="357" customWidth="1"/>
    <col min="4102" max="4103" width="9.5703125" style="357" customWidth="1"/>
    <col min="4104" max="4104" width="9.140625" style="357" customWidth="1"/>
    <col min="4105" max="4105" width="9.42578125" style="357" customWidth="1"/>
    <col min="4106" max="4345" width="9.140625" style="357" customWidth="1"/>
    <col min="4346" max="4350" width="8.85546875" style="357"/>
    <col min="4351" max="4351" width="6.7109375" style="357" customWidth="1"/>
    <col min="4352" max="4352" width="53.42578125" style="357" customWidth="1"/>
    <col min="4353" max="4353" width="8.5703125" style="357" customWidth="1"/>
    <col min="4354" max="4357" width="13.7109375" style="357" customWidth="1"/>
    <col min="4358" max="4359" width="9.5703125" style="357" customWidth="1"/>
    <col min="4360" max="4360" width="9.140625" style="357" customWidth="1"/>
    <col min="4361" max="4361" width="9.42578125" style="357" customWidth="1"/>
    <col min="4362" max="4601" width="9.140625" style="357" customWidth="1"/>
    <col min="4602" max="4606" width="8.85546875" style="357"/>
    <col min="4607" max="4607" width="6.7109375" style="357" customWidth="1"/>
    <col min="4608" max="4608" width="53.42578125" style="357" customWidth="1"/>
    <col min="4609" max="4609" width="8.5703125" style="357" customWidth="1"/>
    <col min="4610" max="4613" width="13.7109375" style="357" customWidth="1"/>
    <col min="4614" max="4615" width="9.5703125" style="357" customWidth="1"/>
    <col min="4616" max="4616" width="9.140625" style="357" customWidth="1"/>
    <col min="4617" max="4617" width="9.42578125" style="357" customWidth="1"/>
    <col min="4618" max="4857" width="9.140625" style="357" customWidth="1"/>
    <col min="4858" max="4862" width="8.85546875" style="357"/>
    <col min="4863" max="4863" width="6.7109375" style="357" customWidth="1"/>
    <col min="4864" max="4864" width="53.42578125" style="357" customWidth="1"/>
    <col min="4865" max="4865" width="8.5703125" style="357" customWidth="1"/>
    <col min="4866" max="4869" width="13.7109375" style="357" customWidth="1"/>
    <col min="4870" max="4871" width="9.5703125" style="357" customWidth="1"/>
    <col min="4872" max="4872" width="9.140625" style="357" customWidth="1"/>
    <col min="4873" max="4873" width="9.42578125" style="357" customWidth="1"/>
    <col min="4874" max="5113" width="9.140625" style="357" customWidth="1"/>
    <col min="5114" max="5118" width="8.85546875" style="357"/>
    <col min="5119" max="5119" width="6.7109375" style="357" customWidth="1"/>
    <col min="5120" max="5120" width="53.42578125" style="357" customWidth="1"/>
    <col min="5121" max="5121" width="8.5703125" style="357" customWidth="1"/>
    <col min="5122" max="5125" width="13.7109375" style="357" customWidth="1"/>
    <col min="5126" max="5127" width="9.5703125" style="357" customWidth="1"/>
    <col min="5128" max="5128" width="9.140625" style="357" customWidth="1"/>
    <col min="5129" max="5129" width="9.42578125" style="357" customWidth="1"/>
    <col min="5130" max="5369" width="9.140625" style="357" customWidth="1"/>
    <col min="5370" max="5374" width="8.85546875" style="357"/>
    <col min="5375" max="5375" width="6.7109375" style="357" customWidth="1"/>
    <col min="5376" max="5376" width="53.42578125" style="357" customWidth="1"/>
    <col min="5377" max="5377" width="8.5703125" style="357" customWidth="1"/>
    <col min="5378" max="5381" width="13.7109375" style="357" customWidth="1"/>
    <col min="5382" max="5383" width="9.5703125" style="357" customWidth="1"/>
    <col min="5384" max="5384" width="9.140625" style="357" customWidth="1"/>
    <col min="5385" max="5385" width="9.42578125" style="357" customWidth="1"/>
    <col min="5386" max="5625" width="9.140625" style="357" customWidth="1"/>
    <col min="5626" max="5630" width="8.85546875" style="357"/>
    <col min="5631" max="5631" width="6.7109375" style="357" customWidth="1"/>
    <col min="5632" max="5632" width="53.42578125" style="357" customWidth="1"/>
    <col min="5633" max="5633" width="8.5703125" style="357" customWidth="1"/>
    <col min="5634" max="5637" width="13.7109375" style="357" customWidth="1"/>
    <col min="5638" max="5639" width="9.5703125" style="357" customWidth="1"/>
    <col min="5640" max="5640" width="9.140625" style="357" customWidth="1"/>
    <col min="5641" max="5641" width="9.42578125" style="357" customWidth="1"/>
    <col min="5642" max="5881" width="9.140625" style="357" customWidth="1"/>
    <col min="5882" max="5886" width="8.85546875" style="357"/>
    <col min="5887" max="5887" width="6.7109375" style="357" customWidth="1"/>
    <col min="5888" max="5888" width="53.42578125" style="357" customWidth="1"/>
    <col min="5889" max="5889" width="8.5703125" style="357" customWidth="1"/>
    <col min="5890" max="5893" width="13.7109375" style="357" customWidth="1"/>
    <col min="5894" max="5895" width="9.5703125" style="357" customWidth="1"/>
    <col min="5896" max="5896" width="9.140625" style="357" customWidth="1"/>
    <col min="5897" max="5897" width="9.42578125" style="357" customWidth="1"/>
    <col min="5898" max="6137" width="9.140625" style="357" customWidth="1"/>
    <col min="6138" max="6142" width="8.85546875" style="357"/>
    <col min="6143" max="6143" width="6.7109375" style="357" customWidth="1"/>
    <col min="6144" max="6144" width="53.42578125" style="357" customWidth="1"/>
    <col min="6145" max="6145" width="8.5703125" style="357" customWidth="1"/>
    <col min="6146" max="6149" width="13.7109375" style="357" customWidth="1"/>
    <col min="6150" max="6151" width="9.5703125" style="357" customWidth="1"/>
    <col min="6152" max="6152" width="9.140625" style="357" customWidth="1"/>
    <col min="6153" max="6153" width="9.42578125" style="357" customWidth="1"/>
    <col min="6154" max="6393" width="9.140625" style="357" customWidth="1"/>
    <col min="6394" max="6398" width="8.85546875" style="357"/>
    <col min="6399" max="6399" width="6.7109375" style="357" customWidth="1"/>
    <col min="6400" max="6400" width="53.42578125" style="357" customWidth="1"/>
    <col min="6401" max="6401" width="8.5703125" style="357" customWidth="1"/>
    <col min="6402" max="6405" width="13.7109375" style="357" customWidth="1"/>
    <col min="6406" max="6407" width="9.5703125" style="357" customWidth="1"/>
    <col min="6408" max="6408" width="9.140625" style="357" customWidth="1"/>
    <col min="6409" max="6409" width="9.42578125" style="357" customWidth="1"/>
    <col min="6410" max="6649" width="9.140625" style="357" customWidth="1"/>
    <col min="6650" max="6654" width="8.85546875" style="357"/>
    <col min="6655" max="6655" width="6.7109375" style="357" customWidth="1"/>
    <col min="6656" max="6656" width="53.42578125" style="357" customWidth="1"/>
    <col min="6657" max="6657" width="8.5703125" style="357" customWidth="1"/>
    <col min="6658" max="6661" width="13.7109375" style="357" customWidth="1"/>
    <col min="6662" max="6663" width="9.5703125" style="357" customWidth="1"/>
    <col min="6664" max="6664" width="9.140625" style="357" customWidth="1"/>
    <col min="6665" max="6665" width="9.42578125" style="357" customWidth="1"/>
    <col min="6666" max="6905" width="9.140625" style="357" customWidth="1"/>
    <col min="6906" max="6910" width="8.85546875" style="357"/>
    <col min="6911" max="6911" width="6.7109375" style="357" customWidth="1"/>
    <col min="6912" max="6912" width="53.42578125" style="357" customWidth="1"/>
    <col min="6913" max="6913" width="8.5703125" style="357" customWidth="1"/>
    <col min="6914" max="6917" width="13.7109375" style="357" customWidth="1"/>
    <col min="6918" max="6919" width="9.5703125" style="357" customWidth="1"/>
    <col min="6920" max="6920" width="9.140625" style="357" customWidth="1"/>
    <col min="6921" max="6921" width="9.42578125" style="357" customWidth="1"/>
    <col min="6922" max="7161" width="9.140625" style="357" customWidth="1"/>
    <col min="7162" max="7166" width="8.85546875" style="357"/>
    <col min="7167" max="7167" width="6.7109375" style="357" customWidth="1"/>
    <col min="7168" max="7168" width="53.42578125" style="357" customWidth="1"/>
    <col min="7169" max="7169" width="8.5703125" style="357" customWidth="1"/>
    <col min="7170" max="7173" width="13.7109375" style="357" customWidth="1"/>
    <col min="7174" max="7175" width="9.5703125" style="357" customWidth="1"/>
    <col min="7176" max="7176" width="9.140625" style="357" customWidth="1"/>
    <col min="7177" max="7177" width="9.42578125" style="357" customWidth="1"/>
    <col min="7178" max="7417" width="9.140625" style="357" customWidth="1"/>
    <col min="7418" max="7422" width="8.85546875" style="357"/>
    <col min="7423" max="7423" width="6.7109375" style="357" customWidth="1"/>
    <col min="7424" max="7424" width="53.42578125" style="357" customWidth="1"/>
    <col min="7425" max="7425" width="8.5703125" style="357" customWidth="1"/>
    <col min="7426" max="7429" width="13.7109375" style="357" customWidth="1"/>
    <col min="7430" max="7431" width="9.5703125" style="357" customWidth="1"/>
    <col min="7432" max="7432" width="9.140625" style="357" customWidth="1"/>
    <col min="7433" max="7433" width="9.42578125" style="357" customWidth="1"/>
    <col min="7434" max="7673" width="9.140625" style="357" customWidth="1"/>
    <col min="7674" max="7678" width="8.85546875" style="357"/>
    <col min="7679" max="7679" width="6.7109375" style="357" customWidth="1"/>
    <col min="7680" max="7680" width="53.42578125" style="357" customWidth="1"/>
    <col min="7681" max="7681" width="8.5703125" style="357" customWidth="1"/>
    <col min="7682" max="7685" width="13.7109375" style="357" customWidth="1"/>
    <col min="7686" max="7687" width="9.5703125" style="357" customWidth="1"/>
    <col min="7688" max="7688" width="9.140625" style="357" customWidth="1"/>
    <col min="7689" max="7689" width="9.42578125" style="357" customWidth="1"/>
    <col min="7690" max="7929" width="9.140625" style="357" customWidth="1"/>
    <col min="7930" max="7934" width="8.85546875" style="357"/>
    <col min="7935" max="7935" width="6.7109375" style="357" customWidth="1"/>
    <col min="7936" max="7936" width="53.42578125" style="357" customWidth="1"/>
    <col min="7937" max="7937" width="8.5703125" style="357" customWidth="1"/>
    <col min="7938" max="7941" width="13.7109375" style="357" customWidth="1"/>
    <col min="7942" max="7943" width="9.5703125" style="357" customWidth="1"/>
    <col min="7944" max="7944" width="9.140625" style="357" customWidth="1"/>
    <col min="7945" max="7945" width="9.42578125" style="357" customWidth="1"/>
    <col min="7946" max="8185" width="9.140625" style="357" customWidth="1"/>
    <col min="8186" max="8190" width="8.85546875" style="357"/>
    <col min="8191" max="8191" width="6.7109375" style="357" customWidth="1"/>
    <col min="8192" max="8192" width="53.42578125" style="357" customWidth="1"/>
    <col min="8193" max="8193" width="8.5703125" style="357" customWidth="1"/>
    <col min="8194" max="8197" width="13.7109375" style="357" customWidth="1"/>
    <col min="8198" max="8199" width="9.5703125" style="357" customWidth="1"/>
    <col min="8200" max="8200" width="9.140625" style="357" customWidth="1"/>
    <col min="8201" max="8201" width="9.42578125" style="357" customWidth="1"/>
    <col min="8202" max="8441" width="9.140625" style="357" customWidth="1"/>
    <col min="8442" max="8446" width="8.85546875" style="357"/>
    <col min="8447" max="8447" width="6.7109375" style="357" customWidth="1"/>
    <col min="8448" max="8448" width="53.42578125" style="357" customWidth="1"/>
    <col min="8449" max="8449" width="8.5703125" style="357" customWidth="1"/>
    <col min="8450" max="8453" width="13.7109375" style="357" customWidth="1"/>
    <col min="8454" max="8455" width="9.5703125" style="357" customWidth="1"/>
    <col min="8456" max="8456" width="9.140625" style="357" customWidth="1"/>
    <col min="8457" max="8457" width="9.42578125" style="357" customWidth="1"/>
    <col min="8458" max="8697" width="9.140625" style="357" customWidth="1"/>
    <col min="8698" max="8702" width="8.85546875" style="357"/>
    <col min="8703" max="8703" width="6.7109375" style="357" customWidth="1"/>
    <col min="8704" max="8704" width="53.42578125" style="357" customWidth="1"/>
    <col min="8705" max="8705" width="8.5703125" style="357" customWidth="1"/>
    <col min="8706" max="8709" width="13.7109375" style="357" customWidth="1"/>
    <col min="8710" max="8711" width="9.5703125" style="357" customWidth="1"/>
    <col min="8712" max="8712" width="9.140625" style="357" customWidth="1"/>
    <col min="8713" max="8713" width="9.42578125" style="357" customWidth="1"/>
    <col min="8714" max="8953" width="9.140625" style="357" customWidth="1"/>
    <col min="8954" max="8958" width="8.85546875" style="357"/>
    <col min="8959" max="8959" width="6.7109375" style="357" customWidth="1"/>
    <col min="8960" max="8960" width="53.42578125" style="357" customWidth="1"/>
    <col min="8961" max="8961" width="8.5703125" style="357" customWidth="1"/>
    <col min="8962" max="8965" width="13.7109375" style="357" customWidth="1"/>
    <col min="8966" max="8967" width="9.5703125" style="357" customWidth="1"/>
    <col min="8968" max="8968" width="9.140625" style="357" customWidth="1"/>
    <col min="8969" max="8969" width="9.42578125" style="357" customWidth="1"/>
    <col min="8970" max="9209" width="9.140625" style="357" customWidth="1"/>
    <col min="9210" max="9214" width="8.85546875" style="357"/>
    <col min="9215" max="9215" width="6.7109375" style="357" customWidth="1"/>
    <col min="9216" max="9216" width="53.42578125" style="357" customWidth="1"/>
    <col min="9217" max="9217" width="8.5703125" style="357" customWidth="1"/>
    <col min="9218" max="9221" width="13.7109375" style="357" customWidth="1"/>
    <col min="9222" max="9223" width="9.5703125" style="357" customWidth="1"/>
    <col min="9224" max="9224" width="9.140625" style="357" customWidth="1"/>
    <col min="9225" max="9225" width="9.42578125" style="357" customWidth="1"/>
    <col min="9226" max="9465" width="9.140625" style="357" customWidth="1"/>
    <col min="9466" max="9470" width="8.85546875" style="357"/>
    <col min="9471" max="9471" width="6.7109375" style="357" customWidth="1"/>
    <col min="9472" max="9472" width="53.42578125" style="357" customWidth="1"/>
    <col min="9473" max="9473" width="8.5703125" style="357" customWidth="1"/>
    <col min="9474" max="9477" width="13.7109375" style="357" customWidth="1"/>
    <col min="9478" max="9479" width="9.5703125" style="357" customWidth="1"/>
    <col min="9480" max="9480" width="9.140625" style="357" customWidth="1"/>
    <col min="9481" max="9481" width="9.42578125" style="357" customWidth="1"/>
    <col min="9482" max="9721" width="9.140625" style="357" customWidth="1"/>
    <col min="9722" max="9726" width="8.85546875" style="357"/>
    <col min="9727" max="9727" width="6.7109375" style="357" customWidth="1"/>
    <col min="9728" max="9728" width="53.42578125" style="357" customWidth="1"/>
    <col min="9729" max="9729" width="8.5703125" style="357" customWidth="1"/>
    <col min="9730" max="9733" width="13.7109375" style="357" customWidth="1"/>
    <col min="9734" max="9735" width="9.5703125" style="357" customWidth="1"/>
    <col min="9736" max="9736" width="9.140625" style="357" customWidth="1"/>
    <col min="9737" max="9737" width="9.42578125" style="357" customWidth="1"/>
    <col min="9738" max="9977" width="9.140625" style="357" customWidth="1"/>
    <col min="9978" max="9982" width="8.85546875" style="357"/>
    <col min="9983" max="9983" width="6.7109375" style="357" customWidth="1"/>
    <col min="9984" max="9984" width="53.42578125" style="357" customWidth="1"/>
    <col min="9985" max="9985" width="8.5703125" style="357" customWidth="1"/>
    <col min="9986" max="9989" width="13.7109375" style="357" customWidth="1"/>
    <col min="9990" max="9991" width="9.5703125" style="357" customWidth="1"/>
    <col min="9992" max="9992" width="9.140625" style="357" customWidth="1"/>
    <col min="9993" max="9993" width="9.42578125" style="357" customWidth="1"/>
    <col min="9994" max="10233" width="9.140625" style="357" customWidth="1"/>
    <col min="10234" max="10238" width="8.85546875" style="357"/>
    <col min="10239" max="10239" width="6.7109375" style="357" customWidth="1"/>
    <col min="10240" max="10240" width="53.42578125" style="357" customWidth="1"/>
    <col min="10241" max="10241" width="8.5703125" style="357" customWidth="1"/>
    <col min="10242" max="10245" width="13.7109375" style="357" customWidth="1"/>
    <col min="10246" max="10247" width="9.5703125" style="357" customWidth="1"/>
    <col min="10248" max="10248" width="9.140625" style="357" customWidth="1"/>
    <col min="10249" max="10249" width="9.42578125" style="357" customWidth="1"/>
    <col min="10250" max="10489" width="9.140625" style="357" customWidth="1"/>
    <col min="10490" max="10494" width="8.85546875" style="357"/>
    <col min="10495" max="10495" width="6.7109375" style="357" customWidth="1"/>
    <col min="10496" max="10496" width="53.42578125" style="357" customWidth="1"/>
    <col min="10497" max="10497" width="8.5703125" style="357" customWidth="1"/>
    <col min="10498" max="10501" width="13.7109375" style="357" customWidth="1"/>
    <col min="10502" max="10503" width="9.5703125" style="357" customWidth="1"/>
    <col min="10504" max="10504" width="9.140625" style="357" customWidth="1"/>
    <col min="10505" max="10505" width="9.42578125" style="357" customWidth="1"/>
    <col min="10506" max="10745" width="9.140625" style="357" customWidth="1"/>
    <col min="10746" max="10750" width="8.85546875" style="357"/>
    <col min="10751" max="10751" width="6.7109375" style="357" customWidth="1"/>
    <col min="10752" max="10752" width="53.42578125" style="357" customWidth="1"/>
    <col min="10753" max="10753" width="8.5703125" style="357" customWidth="1"/>
    <col min="10754" max="10757" width="13.7109375" style="357" customWidth="1"/>
    <col min="10758" max="10759" width="9.5703125" style="357" customWidth="1"/>
    <col min="10760" max="10760" width="9.140625" style="357" customWidth="1"/>
    <col min="10761" max="10761" width="9.42578125" style="357" customWidth="1"/>
    <col min="10762" max="11001" width="9.140625" style="357" customWidth="1"/>
    <col min="11002" max="11006" width="8.85546875" style="357"/>
    <col min="11007" max="11007" width="6.7109375" style="357" customWidth="1"/>
    <col min="11008" max="11008" width="53.42578125" style="357" customWidth="1"/>
    <col min="11009" max="11009" width="8.5703125" style="357" customWidth="1"/>
    <col min="11010" max="11013" width="13.7109375" style="357" customWidth="1"/>
    <col min="11014" max="11015" width="9.5703125" style="357" customWidth="1"/>
    <col min="11016" max="11016" width="9.140625" style="357" customWidth="1"/>
    <col min="11017" max="11017" width="9.42578125" style="357" customWidth="1"/>
    <col min="11018" max="11257" width="9.140625" style="357" customWidth="1"/>
    <col min="11258" max="11262" width="8.85546875" style="357"/>
    <col min="11263" max="11263" width="6.7109375" style="357" customWidth="1"/>
    <col min="11264" max="11264" width="53.42578125" style="357" customWidth="1"/>
    <col min="11265" max="11265" width="8.5703125" style="357" customWidth="1"/>
    <col min="11266" max="11269" width="13.7109375" style="357" customWidth="1"/>
    <col min="11270" max="11271" width="9.5703125" style="357" customWidth="1"/>
    <col min="11272" max="11272" width="9.140625" style="357" customWidth="1"/>
    <col min="11273" max="11273" width="9.42578125" style="357" customWidth="1"/>
    <col min="11274" max="11513" width="9.140625" style="357" customWidth="1"/>
    <col min="11514" max="11518" width="8.85546875" style="357"/>
    <col min="11519" max="11519" width="6.7109375" style="357" customWidth="1"/>
    <col min="11520" max="11520" width="53.42578125" style="357" customWidth="1"/>
    <col min="11521" max="11521" width="8.5703125" style="357" customWidth="1"/>
    <col min="11522" max="11525" width="13.7109375" style="357" customWidth="1"/>
    <col min="11526" max="11527" width="9.5703125" style="357" customWidth="1"/>
    <col min="11528" max="11528" width="9.140625" style="357" customWidth="1"/>
    <col min="11529" max="11529" width="9.42578125" style="357" customWidth="1"/>
    <col min="11530" max="11769" width="9.140625" style="357" customWidth="1"/>
    <col min="11770" max="11774" width="8.85546875" style="357"/>
    <col min="11775" max="11775" width="6.7109375" style="357" customWidth="1"/>
    <col min="11776" max="11776" width="53.42578125" style="357" customWidth="1"/>
    <col min="11777" max="11777" width="8.5703125" style="357" customWidth="1"/>
    <col min="11778" max="11781" width="13.7109375" style="357" customWidth="1"/>
    <col min="11782" max="11783" width="9.5703125" style="357" customWidth="1"/>
    <col min="11784" max="11784" width="9.140625" style="357" customWidth="1"/>
    <col min="11785" max="11785" width="9.42578125" style="357" customWidth="1"/>
    <col min="11786" max="12025" width="9.140625" style="357" customWidth="1"/>
    <col min="12026" max="12030" width="8.85546875" style="357"/>
    <col min="12031" max="12031" width="6.7109375" style="357" customWidth="1"/>
    <col min="12032" max="12032" width="53.42578125" style="357" customWidth="1"/>
    <col min="12033" max="12033" width="8.5703125" style="357" customWidth="1"/>
    <col min="12034" max="12037" width="13.7109375" style="357" customWidth="1"/>
    <col min="12038" max="12039" width="9.5703125" style="357" customWidth="1"/>
    <col min="12040" max="12040" width="9.140625" style="357" customWidth="1"/>
    <col min="12041" max="12041" width="9.42578125" style="357" customWidth="1"/>
    <col min="12042" max="12281" width="9.140625" style="357" customWidth="1"/>
    <col min="12282" max="12286" width="8.85546875" style="357"/>
    <col min="12287" max="12287" width="6.7109375" style="357" customWidth="1"/>
    <col min="12288" max="12288" width="53.42578125" style="357" customWidth="1"/>
    <col min="12289" max="12289" width="8.5703125" style="357" customWidth="1"/>
    <col min="12290" max="12293" width="13.7109375" style="357" customWidth="1"/>
    <col min="12294" max="12295" width="9.5703125" style="357" customWidth="1"/>
    <col min="12296" max="12296" width="9.140625" style="357" customWidth="1"/>
    <col min="12297" max="12297" width="9.42578125" style="357" customWidth="1"/>
    <col min="12298" max="12537" width="9.140625" style="357" customWidth="1"/>
    <col min="12538" max="12542" width="8.85546875" style="357"/>
    <col min="12543" max="12543" width="6.7109375" style="357" customWidth="1"/>
    <col min="12544" max="12544" width="53.42578125" style="357" customWidth="1"/>
    <col min="12545" max="12545" width="8.5703125" style="357" customWidth="1"/>
    <col min="12546" max="12549" width="13.7109375" style="357" customWidth="1"/>
    <col min="12550" max="12551" width="9.5703125" style="357" customWidth="1"/>
    <col min="12552" max="12552" width="9.140625" style="357" customWidth="1"/>
    <col min="12553" max="12553" width="9.42578125" style="357" customWidth="1"/>
    <col min="12554" max="12793" width="9.140625" style="357" customWidth="1"/>
    <col min="12794" max="12798" width="8.85546875" style="357"/>
    <col min="12799" max="12799" width="6.7109375" style="357" customWidth="1"/>
    <col min="12800" max="12800" width="53.42578125" style="357" customWidth="1"/>
    <col min="12801" max="12801" width="8.5703125" style="357" customWidth="1"/>
    <col min="12802" max="12805" width="13.7109375" style="357" customWidth="1"/>
    <col min="12806" max="12807" width="9.5703125" style="357" customWidth="1"/>
    <col min="12808" max="12808" width="9.140625" style="357" customWidth="1"/>
    <col min="12809" max="12809" width="9.42578125" style="357" customWidth="1"/>
    <col min="12810" max="13049" width="9.140625" style="357" customWidth="1"/>
    <col min="13050" max="13054" width="8.85546875" style="357"/>
    <col min="13055" max="13055" width="6.7109375" style="357" customWidth="1"/>
    <col min="13056" max="13056" width="53.42578125" style="357" customWidth="1"/>
    <col min="13057" max="13057" width="8.5703125" style="357" customWidth="1"/>
    <col min="13058" max="13061" width="13.7109375" style="357" customWidth="1"/>
    <col min="13062" max="13063" width="9.5703125" style="357" customWidth="1"/>
    <col min="13064" max="13064" width="9.140625" style="357" customWidth="1"/>
    <col min="13065" max="13065" width="9.42578125" style="357" customWidth="1"/>
    <col min="13066" max="13305" width="9.140625" style="357" customWidth="1"/>
    <col min="13306" max="13310" width="8.85546875" style="357"/>
    <col min="13311" max="13311" width="6.7109375" style="357" customWidth="1"/>
    <col min="13312" max="13312" width="53.42578125" style="357" customWidth="1"/>
    <col min="13313" max="13313" width="8.5703125" style="357" customWidth="1"/>
    <col min="13314" max="13317" width="13.7109375" style="357" customWidth="1"/>
    <col min="13318" max="13319" width="9.5703125" style="357" customWidth="1"/>
    <col min="13320" max="13320" width="9.140625" style="357" customWidth="1"/>
    <col min="13321" max="13321" width="9.42578125" style="357" customWidth="1"/>
    <col min="13322" max="13561" width="9.140625" style="357" customWidth="1"/>
    <col min="13562" max="13566" width="8.85546875" style="357"/>
    <col min="13567" max="13567" width="6.7109375" style="357" customWidth="1"/>
    <col min="13568" max="13568" width="53.42578125" style="357" customWidth="1"/>
    <col min="13569" max="13569" width="8.5703125" style="357" customWidth="1"/>
    <col min="13570" max="13573" width="13.7109375" style="357" customWidth="1"/>
    <col min="13574" max="13575" width="9.5703125" style="357" customWidth="1"/>
    <col min="13576" max="13576" width="9.140625" style="357" customWidth="1"/>
    <col min="13577" max="13577" width="9.42578125" style="357" customWidth="1"/>
    <col min="13578" max="13817" width="9.140625" style="357" customWidth="1"/>
    <col min="13818" max="13822" width="8.85546875" style="357"/>
    <col min="13823" max="13823" width="6.7109375" style="357" customWidth="1"/>
    <col min="13824" max="13824" width="53.42578125" style="357" customWidth="1"/>
    <col min="13825" max="13825" width="8.5703125" style="357" customWidth="1"/>
    <col min="13826" max="13829" width="13.7109375" style="357" customWidth="1"/>
    <col min="13830" max="13831" width="9.5703125" style="357" customWidth="1"/>
    <col min="13832" max="13832" width="9.140625" style="357" customWidth="1"/>
    <col min="13833" max="13833" width="9.42578125" style="357" customWidth="1"/>
    <col min="13834" max="14073" width="9.140625" style="357" customWidth="1"/>
    <col min="14074" max="14078" width="8.85546875" style="357"/>
    <col min="14079" max="14079" width="6.7109375" style="357" customWidth="1"/>
    <col min="14080" max="14080" width="53.42578125" style="357" customWidth="1"/>
    <col min="14081" max="14081" width="8.5703125" style="357" customWidth="1"/>
    <col min="14082" max="14085" width="13.7109375" style="357" customWidth="1"/>
    <col min="14086" max="14087" width="9.5703125" style="357" customWidth="1"/>
    <col min="14088" max="14088" width="9.140625" style="357" customWidth="1"/>
    <col min="14089" max="14089" width="9.42578125" style="357" customWidth="1"/>
    <col min="14090" max="14329" width="9.140625" style="357" customWidth="1"/>
    <col min="14330" max="14334" width="8.85546875" style="357"/>
    <col min="14335" max="14335" width="6.7109375" style="357" customWidth="1"/>
    <col min="14336" max="14336" width="53.42578125" style="357" customWidth="1"/>
    <col min="14337" max="14337" width="8.5703125" style="357" customWidth="1"/>
    <col min="14338" max="14341" width="13.7109375" style="357" customWidth="1"/>
    <col min="14342" max="14343" width="9.5703125" style="357" customWidth="1"/>
    <col min="14344" max="14344" width="9.140625" style="357" customWidth="1"/>
    <col min="14345" max="14345" width="9.42578125" style="357" customWidth="1"/>
    <col min="14346" max="14585" width="9.140625" style="357" customWidth="1"/>
    <col min="14586" max="14590" width="8.85546875" style="357"/>
    <col min="14591" max="14591" width="6.7109375" style="357" customWidth="1"/>
    <col min="14592" max="14592" width="53.42578125" style="357" customWidth="1"/>
    <col min="14593" max="14593" width="8.5703125" style="357" customWidth="1"/>
    <col min="14594" max="14597" width="13.7109375" style="357" customWidth="1"/>
    <col min="14598" max="14599" width="9.5703125" style="357" customWidth="1"/>
    <col min="14600" max="14600" width="9.140625" style="357" customWidth="1"/>
    <col min="14601" max="14601" width="9.42578125" style="357" customWidth="1"/>
    <col min="14602" max="14841" width="9.140625" style="357" customWidth="1"/>
    <col min="14842" max="14846" width="8.85546875" style="357"/>
    <col min="14847" max="14847" width="6.7109375" style="357" customWidth="1"/>
    <col min="14848" max="14848" width="53.42578125" style="357" customWidth="1"/>
    <col min="14849" max="14849" width="8.5703125" style="357" customWidth="1"/>
    <col min="14850" max="14853" width="13.7109375" style="357" customWidth="1"/>
    <col min="14854" max="14855" width="9.5703125" style="357" customWidth="1"/>
    <col min="14856" max="14856" width="9.140625" style="357" customWidth="1"/>
    <col min="14857" max="14857" width="9.42578125" style="357" customWidth="1"/>
    <col min="14858" max="15097" width="9.140625" style="357" customWidth="1"/>
    <col min="15098" max="15102" width="8.85546875" style="357"/>
    <col min="15103" max="15103" width="6.7109375" style="357" customWidth="1"/>
    <col min="15104" max="15104" width="53.42578125" style="357" customWidth="1"/>
    <col min="15105" max="15105" width="8.5703125" style="357" customWidth="1"/>
    <col min="15106" max="15109" width="13.7109375" style="357" customWidth="1"/>
    <col min="15110" max="15111" width="9.5703125" style="357" customWidth="1"/>
    <col min="15112" max="15112" width="9.140625" style="357" customWidth="1"/>
    <col min="15113" max="15113" width="9.42578125" style="357" customWidth="1"/>
    <col min="15114" max="15353" width="9.140625" style="357" customWidth="1"/>
    <col min="15354" max="15358" width="8.85546875" style="357"/>
    <col min="15359" max="15359" width="6.7109375" style="357" customWidth="1"/>
    <col min="15360" max="15360" width="53.42578125" style="357" customWidth="1"/>
    <col min="15361" max="15361" width="8.5703125" style="357" customWidth="1"/>
    <col min="15362" max="15365" width="13.7109375" style="357" customWidth="1"/>
    <col min="15366" max="15367" width="9.5703125" style="357" customWidth="1"/>
    <col min="15368" max="15368" width="9.140625" style="357" customWidth="1"/>
    <col min="15369" max="15369" width="9.42578125" style="357" customWidth="1"/>
    <col min="15370" max="15609" width="9.140625" style="357" customWidth="1"/>
    <col min="15610" max="15614" width="8.85546875" style="357"/>
    <col min="15615" max="15615" width="6.7109375" style="357" customWidth="1"/>
    <col min="15616" max="15616" width="53.42578125" style="357" customWidth="1"/>
    <col min="15617" max="15617" width="8.5703125" style="357" customWidth="1"/>
    <col min="15618" max="15621" width="13.7109375" style="357" customWidth="1"/>
    <col min="15622" max="15623" width="9.5703125" style="357" customWidth="1"/>
    <col min="15624" max="15624" width="9.140625" style="357" customWidth="1"/>
    <col min="15625" max="15625" width="9.42578125" style="357" customWidth="1"/>
    <col min="15626" max="15865" width="9.140625" style="357" customWidth="1"/>
    <col min="15866" max="15870" width="8.85546875" style="357"/>
    <col min="15871" max="15871" width="6.7109375" style="357" customWidth="1"/>
    <col min="15872" max="15872" width="53.42578125" style="357" customWidth="1"/>
    <col min="15873" max="15873" width="8.5703125" style="357" customWidth="1"/>
    <col min="15874" max="15877" width="13.7109375" style="357" customWidth="1"/>
    <col min="15878" max="15879" width="9.5703125" style="357" customWidth="1"/>
    <col min="15880" max="15880" width="9.140625" style="357" customWidth="1"/>
    <col min="15881" max="15881" width="9.42578125" style="357" customWidth="1"/>
    <col min="15882" max="16121" width="9.140625" style="357" customWidth="1"/>
    <col min="16122" max="16126" width="8.85546875" style="357"/>
    <col min="16127" max="16127" width="6.7109375" style="357" customWidth="1"/>
    <col min="16128" max="16128" width="53.42578125" style="357" customWidth="1"/>
    <col min="16129" max="16129" width="8.5703125" style="357" customWidth="1"/>
    <col min="16130" max="16133" width="13.7109375" style="357" customWidth="1"/>
    <col min="16134" max="16135" width="9.5703125" style="357" customWidth="1"/>
    <col min="16136" max="16136" width="9.140625" style="357" customWidth="1"/>
    <col min="16137" max="16137" width="9.42578125" style="357" customWidth="1"/>
    <col min="16138" max="16377" width="9.140625" style="357" customWidth="1"/>
    <col min="16378" max="16384" width="8.85546875" style="357"/>
  </cols>
  <sheetData>
    <row r="1" spans="1:8" s="647" customFormat="1">
      <c r="A1" s="723"/>
      <c r="B1" s="643" t="str">
        <f>[4]NASLOVNICA!B12</f>
        <v xml:space="preserve">OBČINA VOJNIK Keršova 8, VOJNIK
</v>
      </c>
      <c r="C1" s="644"/>
      <c r="D1" s="892"/>
      <c r="E1" s="646"/>
    </row>
    <row r="2" spans="1:8" s="647" customFormat="1" ht="26.25">
      <c r="A2" s="724"/>
      <c r="B2" s="649" t="str">
        <f>[4]NASLOVNICA!B14</f>
        <v>Rekonstrukcija in sprememba namembnosti obstoječega neizkoriščenega podstrešja POŠ Nova Cerkev v šolske prostore</v>
      </c>
      <c r="C2" s="644"/>
      <c r="D2" s="892"/>
      <c r="E2" s="646"/>
    </row>
    <row r="3" spans="1:8" s="647" customFormat="1">
      <c r="A3" s="725"/>
      <c r="B3" s="651" t="str">
        <f>[4]NASLOVNICA!B17</f>
        <v>Št. Načrta : REM-184/2016</v>
      </c>
      <c r="C3" s="644"/>
      <c r="D3" s="892"/>
      <c r="E3" s="646"/>
    </row>
    <row r="4" spans="1:8" s="647" customFormat="1" ht="12.95" customHeight="1">
      <c r="A4" s="726" t="s">
        <v>580</v>
      </c>
      <c r="B4" s="653" t="s">
        <v>579</v>
      </c>
      <c r="C4" s="654"/>
      <c r="D4" s="893"/>
      <c r="E4" s="656"/>
      <c r="F4" s="657"/>
      <c r="G4" s="658"/>
    </row>
    <row r="5" spans="1:8" s="647" customFormat="1" ht="12.95" customHeight="1">
      <c r="A5" s="727"/>
      <c r="B5" s="659"/>
      <c r="C5" s="660"/>
      <c r="D5" s="894"/>
      <c r="E5" s="656"/>
      <c r="F5" s="657"/>
      <c r="G5" s="658"/>
    </row>
    <row r="6" spans="1:8" s="647" customFormat="1" ht="12.95" customHeight="1">
      <c r="A6" s="728" t="s">
        <v>578</v>
      </c>
      <c r="B6" s="657" t="s">
        <v>577</v>
      </c>
      <c r="C6" s="660" t="s">
        <v>50</v>
      </c>
      <c r="D6" s="895" t="s">
        <v>576</v>
      </c>
      <c r="E6" s="662" t="s">
        <v>575</v>
      </c>
      <c r="F6" s="663"/>
      <c r="G6" s="664"/>
      <c r="H6" s="663"/>
    </row>
    <row r="7" spans="1:8" s="647" customFormat="1" ht="12.95" customHeight="1">
      <c r="A7" s="728"/>
      <c r="B7" s="657"/>
      <c r="C7" s="660"/>
      <c r="D7" s="896"/>
      <c r="E7" s="662"/>
      <c r="F7" s="664"/>
      <c r="G7" s="663"/>
    </row>
    <row r="8" spans="1:8" s="647" customFormat="1" ht="12.95" customHeight="1">
      <c r="A8" s="728"/>
      <c r="B8" s="665" t="s">
        <v>574</v>
      </c>
      <c r="C8" s="660"/>
      <c r="D8" s="896"/>
      <c r="E8" s="662"/>
      <c r="F8" s="664"/>
      <c r="G8" s="663"/>
    </row>
    <row r="9" spans="1:8" s="647" customFormat="1" ht="12.95" customHeight="1">
      <c r="A9" s="729"/>
      <c r="B9" s="667"/>
      <c r="C9" s="668"/>
      <c r="D9" s="923"/>
      <c r="E9" s="670"/>
      <c r="F9" s="671"/>
      <c r="G9" s="671"/>
    </row>
    <row r="10" spans="1:8" s="734" customFormat="1" ht="28.5">
      <c r="A10" s="730">
        <v>2.0099999999999998</v>
      </c>
      <c r="B10" s="731" t="s">
        <v>573</v>
      </c>
      <c r="C10" s="732"/>
      <c r="D10" s="941"/>
      <c r="E10" s="733"/>
    </row>
    <row r="11" spans="1:8" s="734" customFormat="1">
      <c r="A11" s="735"/>
      <c r="B11" s="736" t="s">
        <v>572</v>
      </c>
      <c r="C11" s="737"/>
      <c r="D11" s="942"/>
      <c r="E11" s="738"/>
    </row>
    <row r="12" spans="1:8" s="734" customFormat="1" ht="30">
      <c r="A12" s="735"/>
      <c r="B12" s="736" t="s">
        <v>571</v>
      </c>
      <c r="C12" s="737"/>
      <c r="D12" s="942"/>
      <c r="E12" s="738"/>
    </row>
    <row r="13" spans="1:8" s="734" customFormat="1" ht="30">
      <c r="A13" s="735"/>
      <c r="B13" s="739" t="s">
        <v>570</v>
      </c>
      <c r="C13" s="740"/>
      <c r="D13" s="942"/>
      <c r="E13" s="738"/>
    </row>
    <row r="14" spans="1:8" s="734" customFormat="1">
      <c r="A14" s="735"/>
      <c r="B14" s="739" t="s">
        <v>569</v>
      </c>
      <c r="C14" s="740"/>
      <c r="D14" s="942"/>
      <c r="E14" s="738"/>
    </row>
    <row r="15" spans="1:8" s="734" customFormat="1">
      <c r="A15" s="735"/>
      <c r="B15" s="739" t="s">
        <v>568</v>
      </c>
      <c r="C15" s="740"/>
      <c r="D15" s="942"/>
      <c r="E15" s="738"/>
    </row>
    <row r="16" spans="1:8" s="734" customFormat="1">
      <c r="A16" s="735"/>
      <c r="B16" s="739" t="s">
        <v>567</v>
      </c>
      <c r="C16" s="740"/>
      <c r="D16" s="942"/>
      <c r="E16" s="738"/>
    </row>
    <row r="17" spans="1:5" s="734" customFormat="1">
      <c r="A17" s="735"/>
      <c r="B17" s="739" t="s">
        <v>566</v>
      </c>
      <c r="C17" s="740"/>
      <c r="D17" s="942"/>
      <c r="E17" s="738"/>
    </row>
    <row r="18" spans="1:5" s="734" customFormat="1">
      <c r="A18" s="735"/>
      <c r="B18" s="739" t="s">
        <v>565</v>
      </c>
      <c r="C18" s="740"/>
      <c r="D18" s="942"/>
      <c r="E18" s="738"/>
    </row>
    <row r="19" spans="1:5" s="734" customFormat="1">
      <c r="A19" s="735"/>
      <c r="B19" s="739" t="s">
        <v>564</v>
      </c>
      <c r="C19" s="740"/>
      <c r="D19" s="942"/>
      <c r="E19" s="738"/>
    </row>
    <row r="20" spans="1:5" s="734" customFormat="1">
      <c r="A20" s="735"/>
      <c r="B20" s="739" t="s">
        <v>563</v>
      </c>
      <c r="C20" s="740"/>
      <c r="D20" s="942"/>
      <c r="E20" s="738"/>
    </row>
    <row r="21" spans="1:5" s="734" customFormat="1">
      <c r="A21" s="735"/>
      <c r="B21" s="739" t="s">
        <v>562</v>
      </c>
      <c r="C21" s="740"/>
      <c r="D21" s="942"/>
      <c r="E21" s="738"/>
    </row>
    <row r="22" spans="1:5" s="734" customFormat="1">
      <c r="A22" s="735"/>
      <c r="B22" s="739" t="s">
        <v>561</v>
      </c>
      <c r="C22" s="740"/>
      <c r="D22" s="942"/>
      <c r="E22" s="738"/>
    </row>
    <row r="23" spans="1:5" s="734" customFormat="1" ht="30">
      <c r="A23" s="735"/>
      <c r="B23" s="739" t="s">
        <v>560</v>
      </c>
      <c r="C23" s="740"/>
      <c r="D23" s="942"/>
      <c r="E23" s="738"/>
    </row>
    <row r="24" spans="1:5" s="734" customFormat="1">
      <c r="A24" s="735"/>
      <c r="B24" s="739"/>
      <c r="C24" s="740"/>
      <c r="D24" s="942"/>
      <c r="E24" s="738"/>
    </row>
    <row r="25" spans="1:5" s="734" customFormat="1">
      <c r="A25" s="735"/>
      <c r="B25" s="739" t="s">
        <v>559</v>
      </c>
      <c r="C25" s="740"/>
      <c r="D25" s="942"/>
      <c r="E25" s="738"/>
    </row>
    <row r="26" spans="1:5" s="734" customFormat="1">
      <c r="A26" s="735"/>
      <c r="B26" s="739"/>
      <c r="C26" s="740"/>
      <c r="D26" s="942"/>
      <c r="E26" s="738"/>
    </row>
    <row r="27" spans="1:5" s="734" customFormat="1">
      <c r="A27" s="735"/>
      <c r="B27" s="739" t="s">
        <v>558</v>
      </c>
      <c r="C27" s="740"/>
      <c r="D27" s="942"/>
      <c r="E27" s="738"/>
    </row>
    <row r="28" spans="1:5" s="734" customFormat="1" ht="18.75">
      <c r="A28" s="735"/>
      <c r="B28" s="741" t="s">
        <v>557</v>
      </c>
      <c r="C28" s="740"/>
      <c r="D28" s="942"/>
      <c r="E28" s="738"/>
    </row>
    <row r="29" spans="1:5" s="743" customFormat="1" ht="16.5">
      <c r="A29" s="735"/>
      <c r="B29" s="741" t="s">
        <v>554</v>
      </c>
      <c r="C29" s="740"/>
      <c r="D29" s="943"/>
      <c r="E29" s="742"/>
    </row>
    <row r="30" spans="1:5" s="743" customFormat="1">
      <c r="A30" s="735"/>
      <c r="B30" s="741"/>
      <c r="C30" s="740"/>
      <c r="D30" s="943"/>
      <c r="E30" s="742"/>
    </row>
    <row r="31" spans="1:5" s="743" customFormat="1">
      <c r="A31" s="735"/>
      <c r="B31" s="739" t="s">
        <v>556</v>
      </c>
      <c r="C31" s="740"/>
      <c r="D31" s="943"/>
      <c r="E31" s="742"/>
    </row>
    <row r="32" spans="1:5" s="734" customFormat="1" ht="18.75">
      <c r="A32" s="735"/>
      <c r="B32" s="741" t="s">
        <v>555</v>
      </c>
      <c r="C32" s="740"/>
      <c r="D32" s="942"/>
      <c r="E32" s="738"/>
    </row>
    <row r="33" spans="1:5" s="734" customFormat="1" ht="16.5">
      <c r="A33" s="735"/>
      <c r="B33" s="741" t="s">
        <v>554</v>
      </c>
      <c r="C33" s="740"/>
      <c r="D33" s="942"/>
      <c r="E33" s="738"/>
    </row>
    <row r="34" spans="1:5" s="743" customFormat="1">
      <c r="A34" s="735"/>
      <c r="B34" s="741"/>
      <c r="C34" s="740"/>
      <c r="D34" s="943"/>
      <c r="E34" s="742"/>
    </row>
    <row r="35" spans="1:5" s="743" customFormat="1">
      <c r="A35" s="735"/>
      <c r="B35" s="741" t="s">
        <v>553</v>
      </c>
      <c r="C35" s="740"/>
      <c r="D35" s="943"/>
      <c r="E35" s="742"/>
    </row>
    <row r="36" spans="1:5" s="743" customFormat="1">
      <c r="A36" s="735"/>
      <c r="B36" s="741"/>
      <c r="C36" s="740"/>
      <c r="D36" s="943"/>
      <c r="E36" s="742"/>
    </row>
    <row r="37" spans="1:5" s="734" customFormat="1" ht="30">
      <c r="A37" s="735"/>
      <c r="B37" s="739" t="s">
        <v>552</v>
      </c>
      <c r="C37" s="740">
        <v>1</v>
      </c>
      <c r="D37" s="942"/>
      <c r="E37" s="738"/>
    </row>
    <row r="38" spans="1:5" s="734" customFormat="1">
      <c r="A38" s="735"/>
      <c r="B38" s="739" t="s">
        <v>551</v>
      </c>
      <c r="C38" s="740"/>
      <c r="D38" s="942"/>
      <c r="E38" s="738"/>
    </row>
    <row r="39" spans="1:5" s="734" customFormat="1">
      <c r="A39" s="735"/>
      <c r="B39" s="744"/>
      <c r="C39" s="737"/>
      <c r="D39" s="942"/>
      <c r="E39" s="738"/>
    </row>
    <row r="40" spans="1:5" s="734" customFormat="1" ht="14.25">
      <c r="A40" s="745"/>
      <c r="B40" s="746" t="s">
        <v>550</v>
      </c>
      <c r="C40" s="747"/>
      <c r="D40" s="942"/>
      <c r="E40" s="738"/>
    </row>
    <row r="41" spans="1:5" s="734" customFormat="1" ht="105">
      <c r="A41" s="748"/>
      <c r="B41" s="749" t="s">
        <v>549</v>
      </c>
      <c r="C41" s="740">
        <v>1</v>
      </c>
      <c r="D41" s="942"/>
      <c r="E41" s="738"/>
    </row>
    <row r="42" spans="1:5" s="734" customFormat="1" ht="30">
      <c r="A42" s="748"/>
      <c r="B42" s="749" t="s">
        <v>548</v>
      </c>
      <c r="C42" s="740"/>
      <c r="D42" s="942"/>
      <c r="E42" s="738"/>
    </row>
    <row r="43" spans="1:5" s="734" customFormat="1" ht="30">
      <c r="A43" s="748"/>
      <c r="B43" s="741" t="s">
        <v>547</v>
      </c>
      <c r="C43" s="740"/>
      <c r="D43" s="942"/>
      <c r="E43" s="738"/>
    </row>
    <row r="44" spans="1:5" s="734" customFormat="1">
      <c r="A44" s="748"/>
      <c r="B44" s="741" t="s">
        <v>546</v>
      </c>
      <c r="C44" s="740"/>
      <c r="D44" s="942"/>
      <c r="E44" s="738"/>
    </row>
    <row r="45" spans="1:5" s="734" customFormat="1">
      <c r="A45" s="748"/>
      <c r="B45" s="741" t="s">
        <v>545</v>
      </c>
      <c r="C45" s="740"/>
      <c r="D45" s="942"/>
      <c r="E45" s="738"/>
    </row>
    <row r="46" spans="1:5" s="734" customFormat="1" ht="30">
      <c r="A46" s="748"/>
      <c r="B46" s="741" t="s">
        <v>544</v>
      </c>
      <c r="C46" s="740"/>
      <c r="D46" s="942"/>
      <c r="E46" s="738"/>
    </row>
    <row r="47" spans="1:5" s="734" customFormat="1">
      <c r="A47" s="748"/>
      <c r="B47" s="741" t="s">
        <v>543</v>
      </c>
      <c r="C47" s="740"/>
      <c r="D47" s="942"/>
      <c r="E47" s="738"/>
    </row>
    <row r="48" spans="1:5" s="734" customFormat="1">
      <c r="A48" s="748"/>
      <c r="B48" s="741" t="s">
        <v>542</v>
      </c>
      <c r="C48" s="740"/>
      <c r="D48" s="942"/>
      <c r="E48" s="738"/>
    </row>
    <row r="49" spans="1:8" s="734" customFormat="1">
      <c r="A49" s="748"/>
      <c r="B49" s="741"/>
      <c r="C49" s="740"/>
      <c r="D49" s="942"/>
      <c r="E49" s="738"/>
    </row>
    <row r="50" spans="1:8" s="734" customFormat="1">
      <c r="A50" s="750"/>
      <c r="B50" s="751" t="s">
        <v>541</v>
      </c>
      <c r="C50" s="752"/>
      <c r="D50" s="944"/>
      <c r="E50" s="753"/>
    </row>
    <row r="51" spans="1:8" s="734" customFormat="1">
      <c r="A51" s="750"/>
      <c r="B51" s="741" t="s">
        <v>540</v>
      </c>
      <c r="C51" s="735"/>
      <c r="D51" s="944"/>
      <c r="E51" s="753"/>
    </row>
    <row r="52" spans="1:8" s="734" customFormat="1">
      <c r="A52" s="750"/>
      <c r="B52" s="741" t="s">
        <v>539</v>
      </c>
      <c r="C52" s="735"/>
      <c r="D52" s="944"/>
      <c r="E52" s="753"/>
    </row>
    <row r="53" spans="1:8" s="734" customFormat="1">
      <c r="A53" s="750"/>
      <c r="B53" s="754" t="s">
        <v>538</v>
      </c>
      <c r="C53" s="735"/>
      <c r="D53" s="944"/>
      <c r="E53" s="753"/>
    </row>
    <row r="54" spans="1:8" s="734" customFormat="1">
      <c r="A54" s="750"/>
      <c r="B54" s="749"/>
      <c r="C54" s="735"/>
      <c r="D54" s="944"/>
      <c r="E54" s="753"/>
    </row>
    <row r="55" spans="1:8" s="734" customFormat="1" ht="42" customHeight="1">
      <c r="A55" s="750"/>
      <c r="B55" s="755" t="s">
        <v>537</v>
      </c>
      <c r="C55" s="735"/>
      <c r="D55" s="944"/>
      <c r="E55" s="753"/>
    </row>
    <row r="56" spans="1:8" s="734" customFormat="1" ht="35.25" customHeight="1">
      <c r="A56" s="750"/>
      <c r="B56" s="756" t="s">
        <v>536</v>
      </c>
      <c r="C56" s="735"/>
      <c r="D56" s="944"/>
      <c r="E56" s="753"/>
    </row>
    <row r="57" spans="1:8" s="734" customFormat="1" ht="21.75" customHeight="1">
      <c r="A57" s="750"/>
      <c r="B57" s="755" t="s">
        <v>535</v>
      </c>
      <c r="C57" s="735"/>
      <c r="D57" s="944"/>
      <c r="E57" s="753"/>
    </row>
    <row r="58" spans="1:8" s="734" customFormat="1" ht="124.5" customHeight="1">
      <c r="A58" s="750"/>
      <c r="B58" s="755" t="s">
        <v>534</v>
      </c>
      <c r="C58" s="735"/>
      <c r="D58" s="944"/>
      <c r="E58" s="753"/>
    </row>
    <row r="59" spans="1:8" s="734" customFormat="1" ht="12.75" customHeight="1">
      <c r="A59" s="750"/>
      <c r="B59" s="749"/>
      <c r="C59" s="735"/>
      <c r="D59" s="944"/>
      <c r="E59" s="753"/>
    </row>
    <row r="60" spans="1:8" s="734" customFormat="1" ht="18.75" customHeight="1">
      <c r="A60" s="757"/>
      <c r="B60" s="758" t="s">
        <v>533</v>
      </c>
      <c r="C60" s="759"/>
      <c r="D60" s="945"/>
      <c r="E60" s="760"/>
    </row>
    <row r="61" spans="1:8" s="767" customFormat="1">
      <c r="A61" s="761"/>
      <c r="B61" s="762" t="s">
        <v>989</v>
      </c>
      <c r="C61" s="763">
        <v>1</v>
      </c>
      <c r="D61" s="946"/>
      <c r="E61" s="764">
        <f>D61*C61</f>
        <v>0</v>
      </c>
      <c r="F61" s="765"/>
      <c r="G61" s="766"/>
      <c r="H61" s="766"/>
    </row>
    <row r="62" spans="1:8" s="734" customFormat="1" ht="12.75" customHeight="1">
      <c r="A62" s="768"/>
      <c r="B62" s="769"/>
      <c r="C62" s="770"/>
      <c r="D62" s="947"/>
    </row>
    <row r="63" spans="1:8" s="734" customFormat="1" ht="12.75" customHeight="1">
      <c r="A63" s="768"/>
      <c r="C63" s="771"/>
      <c r="D63" s="947"/>
    </row>
    <row r="64" spans="1:8" s="647" customFormat="1" ht="61.5" customHeight="1">
      <c r="A64" s="772">
        <f>A10+0.01</f>
        <v>2.0199999999999996</v>
      </c>
      <c r="B64" s="773" t="s">
        <v>532</v>
      </c>
      <c r="C64" s="774" t="s">
        <v>12</v>
      </c>
      <c r="D64" s="915"/>
      <c r="E64" s="689"/>
    </row>
    <row r="65" spans="1:7" s="647" customFormat="1" ht="12.95" customHeight="1">
      <c r="A65" s="775"/>
      <c r="B65" s="773" t="s">
        <v>530</v>
      </c>
      <c r="C65" s="776">
        <v>2</v>
      </c>
      <c r="D65" s="901"/>
      <c r="E65" s="777">
        <f>D65*C65</f>
        <v>0</v>
      </c>
    </row>
    <row r="66" spans="1:7" s="647" customFormat="1" ht="12.95" customHeight="1">
      <c r="A66" s="775">
        <v>1</v>
      </c>
      <c r="B66" s="773" t="s">
        <v>529</v>
      </c>
      <c r="C66" s="776">
        <v>1</v>
      </c>
      <c r="D66" s="901"/>
      <c r="E66" s="777">
        <f>D66*C66</f>
        <v>0</v>
      </c>
    </row>
    <row r="67" spans="1:7" s="767" customFormat="1" ht="12.95" customHeight="1">
      <c r="A67" s="778"/>
      <c r="B67" s="779"/>
      <c r="C67" s="780"/>
      <c r="D67" s="902"/>
      <c r="E67" s="781"/>
    </row>
    <row r="68" spans="1:7" s="767" customFormat="1" ht="12.95" customHeight="1">
      <c r="A68" s="778"/>
      <c r="B68" s="779"/>
      <c r="C68" s="780"/>
      <c r="D68" s="902"/>
      <c r="E68" s="781"/>
    </row>
    <row r="69" spans="1:7" s="647" customFormat="1" ht="60.75" customHeight="1">
      <c r="A69" s="772">
        <f>A64+0.01</f>
        <v>2.0299999999999994</v>
      </c>
      <c r="B69" s="773" t="s">
        <v>531</v>
      </c>
      <c r="C69" s="774" t="s">
        <v>12</v>
      </c>
      <c r="D69" s="915"/>
      <c r="E69" s="689"/>
    </row>
    <row r="70" spans="1:7" s="647" customFormat="1" ht="12.95" customHeight="1">
      <c r="A70" s="775"/>
      <c r="B70" s="773" t="s">
        <v>530</v>
      </c>
      <c r="C70" s="776">
        <v>2</v>
      </c>
      <c r="D70" s="901"/>
      <c r="E70" s="777">
        <f>D70*C70</f>
        <v>0</v>
      </c>
    </row>
    <row r="71" spans="1:7" s="647" customFormat="1" ht="12.95" customHeight="1">
      <c r="A71" s="775"/>
      <c r="B71" s="773" t="s">
        <v>529</v>
      </c>
      <c r="C71" s="776">
        <v>1</v>
      </c>
      <c r="D71" s="901"/>
      <c r="E71" s="777">
        <f>D71*C71</f>
        <v>0</v>
      </c>
    </row>
    <row r="72" spans="1:7" s="767" customFormat="1" ht="12.95" customHeight="1">
      <c r="A72" s="778"/>
      <c r="B72" s="779"/>
      <c r="C72" s="780"/>
      <c r="D72" s="902"/>
      <c r="E72" s="781"/>
    </row>
    <row r="73" spans="1:7" s="767" customFormat="1" ht="12.95" customHeight="1">
      <c r="A73" s="778"/>
      <c r="B73" s="779"/>
      <c r="C73" s="780"/>
      <c r="D73" s="902"/>
      <c r="E73" s="781"/>
    </row>
    <row r="74" spans="1:7" s="647" customFormat="1" ht="45.75" customHeight="1">
      <c r="A74" s="782">
        <f>A69+0.01</f>
        <v>2.0399999999999991</v>
      </c>
      <c r="B74" s="773" t="s">
        <v>528</v>
      </c>
      <c r="C74" s="783"/>
      <c r="D74" s="932"/>
      <c r="E74" s="699"/>
      <c r="F74" s="784"/>
    </row>
    <row r="75" spans="1:7" s="647" customFormat="1" ht="15.6" customHeight="1">
      <c r="A75" s="775"/>
      <c r="B75" s="773" t="s">
        <v>176</v>
      </c>
      <c r="C75" s="785">
        <v>2</v>
      </c>
      <c r="D75" s="910"/>
      <c r="E75" s="777">
        <f>C75*D75</f>
        <v>0</v>
      </c>
      <c r="F75" s="784"/>
    </row>
    <row r="76" spans="1:7" s="647" customFormat="1">
      <c r="A76" s="786"/>
      <c r="B76" s="787"/>
      <c r="C76" s="788"/>
      <c r="D76" s="933"/>
      <c r="E76" s="701"/>
    </row>
    <row r="77" spans="1:7" s="647" customFormat="1">
      <c r="A77" s="786"/>
      <c r="B77" s="787"/>
      <c r="C77" s="788"/>
      <c r="D77" s="948"/>
      <c r="E77" s="693"/>
    </row>
    <row r="78" spans="1:7" s="767" customFormat="1" ht="45">
      <c r="A78" s="772">
        <f>A74+0.01</f>
        <v>2.0499999999999989</v>
      </c>
      <c r="B78" s="789" t="s">
        <v>527</v>
      </c>
      <c r="C78" s="790" t="s">
        <v>468</v>
      </c>
      <c r="D78" s="901"/>
      <c r="E78" s="777"/>
      <c r="F78" s="766"/>
      <c r="G78" s="766"/>
    </row>
    <row r="79" spans="1:7" s="767" customFormat="1">
      <c r="A79" s="791"/>
      <c r="B79" s="792" t="s">
        <v>526</v>
      </c>
      <c r="C79" s="790">
        <v>2</v>
      </c>
      <c r="D79" s="901"/>
      <c r="E79" s="777">
        <f>D79*C79</f>
        <v>0</v>
      </c>
      <c r="F79" s="766"/>
      <c r="G79" s="766"/>
    </row>
    <row r="80" spans="1:7" s="767" customFormat="1">
      <c r="A80" s="778"/>
      <c r="B80" s="779"/>
      <c r="C80" s="780"/>
      <c r="D80" s="902"/>
      <c r="E80" s="781"/>
      <c r="F80" s="766"/>
      <c r="G80" s="766"/>
    </row>
    <row r="81" spans="1:7" s="767" customFormat="1">
      <c r="A81" s="778"/>
      <c r="B81" s="779"/>
      <c r="C81" s="780"/>
      <c r="D81" s="902"/>
      <c r="E81" s="781"/>
      <c r="F81" s="766"/>
      <c r="G81" s="766"/>
    </row>
    <row r="82" spans="1:7" s="767" customFormat="1" ht="12.6" customHeight="1">
      <c r="A82" s="772">
        <f>A78+0.01</f>
        <v>2.0599999999999987</v>
      </c>
      <c r="B82" s="792" t="s">
        <v>525</v>
      </c>
      <c r="C82" s="790"/>
      <c r="D82" s="901"/>
      <c r="E82" s="777"/>
      <c r="F82" s="766"/>
      <c r="G82" s="766"/>
    </row>
    <row r="83" spans="1:7" s="767" customFormat="1" ht="12.95" customHeight="1">
      <c r="A83" s="791"/>
      <c r="B83" s="792" t="s">
        <v>524</v>
      </c>
      <c r="C83" s="790">
        <v>2</v>
      </c>
      <c r="D83" s="901"/>
      <c r="E83" s="777">
        <f>D83*C83</f>
        <v>0</v>
      </c>
      <c r="F83" s="766"/>
      <c r="G83" s="766"/>
    </row>
    <row r="84" spans="1:7" s="767" customFormat="1" ht="12.95" customHeight="1">
      <c r="A84" s="778"/>
      <c r="B84" s="779"/>
      <c r="C84" s="780"/>
      <c r="D84" s="902"/>
      <c r="E84" s="781"/>
      <c r="F84" s="766"/>
      <c r="G84" s="766"/>
    </row>
    <row r="85" spans="1:7" s="767" customFormat="1" ht="12.95" customHeight="1">
      <c r="A85" s="778"/>
      <c r="B85" s="779"/>
      <c r="C85" s="780"/>
      <c r="D85" s="902"/>
      <c r="E85" s="781"/>
      <c r="F85" s="766"/>
      <c r="G85" s="766"/>
    </row>
    <row r="86" spans="1:7" s="767" customFormat="1" ht="37.5" customHeight="1">
      <c r="A86" s="684">
        <f>A82+0.01</f>
        <v>2.0699999999999985</v>
      </c>
      <c r="B86" s="792" t="s">
        <v>523</v>
      </c>
      <c r="C86" s="793"/>
      <c r="D86" s="901"/>
      <c r="E86" s="777"/>
      <c r="F86" s="766"/>
      <c r="G86" s="766"/>
    </row>
    <row r="87" spans="1:7" s="767" customFormat="1" ht="12.95" customHeight="1">
      <c r="A87" s="794"/>
      <c r="B87" s="792" t="s">
        <v>522</v>
      </c>
      <c r="C87" s="793">
        <v>2</v>
      </c>
      <c r="D87" s="901"/>
      <c r="E87" s="777">
        <f>D87*C87</f>
        <v>0</v>
      </c>
      <c r="F87" s="766"/>
      <c r="G87" s="766"/>
    </row>
    <row r="88" spans="1:7" s="767" customFormat="1" ht="12.95" customHeight="1">
      <c r="A88" s="795"/>
      <c r="B88" s="779"/>
      <c r="C88" s="796"/>
      <c r="D88" s="902"/>
      <c r="E88" s="781"/>
      <c r="F88" s="766"/>
      <c r="G88" s="766"/>
    </row>
    <row r="89" spans="1:7" s="767" customFormat="1">
      <c r="A89" s="795"/>
      <c r="B89" s="779"/>
      <c r="C89" s="796"/>
      <c r="D89" s="949"/>
      <c r="E89" s="781"/>
    </row>
    <row r="90" spans="1:7" s="647" customFormat="1" ht="101.25" customHeight="1">
      <c r="A90" s="782">
        <f>A86+0.01</f>
        <v>2.0799999999999983</v>
      </c>
      <c r="B90" s="773" t="s">
        <v>521</v>
      </c>
      <c r="C90" s="783"/>
      <c r="D90" s="950"/>
      <c r="E90" s="689"/>
      <c r="F90" s="784"/>
    </row>
    <row r="91" spans="1:7" s="647" customFormat="1">
      <c r="A91" s="775"/>
      <c r="B91" s="773" t="s">
        <v>11</v>
      </c>
      <c r="C91" s="785">
        <v>250</v>
      </c>
      <c r="D91" s="910"/>
      <c r="E91" s="777">
        <f>C91*D91</f>
        <v>0</v>
      </c>
      <c r="F91" s="784"/>
    </row>
    <row r="92" spans="1:7" s="647" customFormat="1">
      <c r="A92" s="786"/>
      <c r="B92" s="787"/>
      <c r="C92" s="788"/>
      <c r="D92" s="948"/>
      <c r="E92" s="693"/>
      <c r="F92" s="784"/>
    </row>
    <row r="93" spans="1:7" s="647" customFormat="1">
      <c r="A93" s="786"/>
      <c r="B93" s="787"/>
      <c r="C93" s="788"/>
      <c r="D93" s="948"/>
      <c r="E93" s="693"/>
      <c r="F93" s="784"/>
    </row>
    <row r="94" spans="1:7" s="647" customFormat="1" ht="48.75" customHeight="1">
      <c r="A94" s="782">
        <f>A90+0.01</f>
        <v>2.0899999999999981</v>
      </c>
      <c r="B94" s="773" t="s">
        <v>990</v>
      </c>
      <c r="C94" s="783"/>
      <c r="D94" s="932"/>
      <c r="E94" s="699"/>
      <c r="F94" s="784"/>
    </row>
    <row r="95" spans="1:7" s="647" customFormat="1" ht="15.6" customHeight="1">
      <c r="A95" s="775"/>
      <c r="B95" s="773" t="s">
        <v>444</v>
      </c>
      <c r="C95" s="785">
        <v>165</v>
      </c>
      <c r="D95" s="910"/>
      <c r="E95" s="777">
        <f>C95*D95</f>
        <v>0</v>
      </c>
      <c r="F95" s="784"/>
    </row>
    <row r="96" spans="1:7" s="647" customFormat="1">
      <c r="A96" s="786"/>
      <c r="B96" s="787"/>
      <c r="C96" s="788"/>
      <c r="D96" s="933"/>
      <c r="E96" s="701"/>
    </row>
    <row r="97" spans="1:7" s="647" customFormat="1">
      <c r="A97" s="786"/>
      <c r="B97" s="787"/>
      <c r="C97" s="788"/>
      <c r="D97" s="948"/>
      <c r="E97" s="693"/>
    </row>
    <row r="98" spans="1:7" s="767" customFormat="1" ht="45.2" customHeight="1">
      <c r="A98" s="772">
        <f>A94+0.01</f>
        <v>2.0999999999999979</v>
      </c>
      <c r="B98" s="792" t="s">
        <v>520</v>
      </c>
      <c r="C98" s="790" t="s">
        <v>519</v>
      </c>
      <c r="D98" s="901"/>
      <c r="E98" s="777"/>
      <c r="F98" s="766"/>
      <c r="G98" s="766"/>
    </row>
    <row r="99" spans="1:7" s="767" customFormat="1">
      <c r="A99" s="791"/>
      <c r="B99" s="792" t="s">
        <v>518</v>
      </c>
      <c r="C99" s="797">
        <v>14</v>
      </c>
      <c r="D99" s="910"/>
      <c r="E99" s="777">
        <f>C99*D99</f>
        <v>0</v>
      </c>
      <c r="F99" s="766"/>
      <c r="G99" s="766"/>
    </row>
    <row r="100" spans="1:7" s="767" customFormat="1">
      <c r="A100" s="791"/>
      <c r="B100" s="792" t="s">
        <v>517</v>
      </c>
      <c r="C100" s="797">
        <v>36</v>
      </c>
      <c r="D100" s="910"/>
      <c r="E100" s="777">
        <f>C100*D100</f>
        <v>0</v>
      </c>
      <c r="F100" s="766"/>
      <c r="G100" s="766"/>
    </row>
    <row r="101" spans="1:7" s="767" customFormat="1">
      <c r="A101" s="791"/>
      <c r="B101" s="792" t="s">
        <v>516</v>
      </c>
      <c r="C101" s="797">
        <v>8</v>
      </c>
      <c r="D101" s="910"/>
      <c r="E101" s="777">
        <f>C101*D101</f>
        <v>0</v>
      </c>
      <c r="F101" s="766"/>
      <c r="G101" s="766"/>
    </row>
    <row r="102" spans="1:7" s="767" customFormat="1">
      <c r="A102" s="791"/>
      <c r="B102" s="792" t="s">
        <v>515</v>
      </c>
      <c r="C102" s="797">
        <v>38</v>
      </c>
      <c r="D102" s="910"/>
      <c r="E102" s="777">
        <f>C102*D102</f>
        <v>0</v>
      </c>
      <c r="F102" s="766"/>
      <c r="G102" s="766"/>
    </row>
    <row r="103" spans="1:7" s="767" customFormat="1">
      <c r="A103" s="778"/>
      <c r="B103" s="779"/>
      <c r="C103" s="798"/>
      <c r="D103" s="912"/>
      <c r="E103" s="781"/>
      <c r="F103" s="766"/>
      <c r="G103" s="766"/>
    </row>
    <row r="104" spans="1:7" s="767" customFormat="1">
      <c r="A104" s="778"/>
      <c r="B104" s="779"/>
      <c r="C104" s="798"/>
      <c r="D104" s="912"/>
      <c r="E104" s="781"/>
      <c r="F104" s="766"/>
      <c r="G104" s="766"/>
    </row>
    <row r="105" spans="1:7" s="767" customFormat="1" ht="30" customHeight="1">
      <c r="A105" s="772">
        <f>A98+0.01</f>
        <v>2.1099999999999977</v>
      </c>
      <c r="B105" s="792" t="s">
        <v>514</v>
      </c>
      <c r="C105" s="790" t="s">
        <v>468</v>
      </c>
      <c r="D105" s="901"/>
      <c r="E105" s="777"/>
      <c r="F105" s="766"/>
      <c r="G105" s="766"/>
    </row>
    <row r="106" spans="1:7" s="767" customFormat="1">
      <c r="A106" s="791"/>
      <c r="B106" s="792" t="s">
        <v>513</v>
      </c>
      <c r="C106" s="797">
        <v>4</v>
      </c>
      <c r="D106" s="910"/>
      <c r="E106" s="777">
        <f t="shared" ref="E106:E114" si="0">C106*D106</f>
        <v>0</v>
      </c>
      <c r="F106" s="766"/>
      <c r="G106" s="766"/>
    </row>
    <row r="107" spans="1:7" s="767" customFormat="1">
      <c r="A107" s="791"/>
      <c r="B107" s="792" t="s">
        <v>512</v>
      </c>
      <c r="C107" s="797">
        <v>8</v>
      </c>
      <c r="D107" s="910"/>
      <c r="E107" s="777">
        <f t="shared" si="0"/>
        <v>0</v>
      </c>
      <c r="F107" s="766"/>
      <c r="G107" s="766"/>
    </row>
    <row r="108" spans="1:7" s="767" customFormat="1">
      <c r="A108" s="791"/>
      <c r="B108" s="792" t="s">
        <v>511</v>
      </c>
      <c r="C108" s="797">
        <v>16</v>
      </c>
      <c r="D108" s="910"/>
      <c r="E108" s="777">
        <f t="shared" si="0"/>
        <v>0</v>
      </c>
      <c r="F108" s="766"/>
      <c r="G108" s="766"/>
    </row>
    <row r="109" spans="1:7" s="767" customFormat="1">
      <c r="A109" s="791"/>
      <c r="B109" s="792" t="s">
        <v>510</v>
      </c>
      <c r="C109" s="797">
        <v>3</v>
      </c>
      <c r="D109" s="910"/>
      <c r="E109" s="777">
        <f t="shared" si="0"/>
        <v>0</v>
      </c>
      <c r="F109" s="766"/>
      <c r="G109" s="766"/>
    </row>
    <row r="110" spans="1:7" s="767" customFormat="1">
      <c r="A110" s="791"/>
      <c r="B110" s="792" t="s">
        <v>509</v>
      </c>
      <c r="C110" s="797">
        <v>1</v>
      </c>
      <c r="D110" s="910"/>
      <c r="E110" s="777">
        <f t="shared" si="0"/>
        <v>0</v>
      </c>
      <c r="F110" s="766"/>
      <c r="G110" s="766"/>
    </row>
    <row r="111" spans="1:7" s="767" customFormat="1">
      <c r="A111" s="791"/>
      <c r="B111" s="792" t="s">
        <v>508</v>
      </c>
      <c r="C111" s="797">
        <v>2</v>
      </c>
      <c r="D111" s="910"/>
      <c r="E111" s="777">
        <f t="shared" si="0"/>
        <v>0</v>
      </c>
      <c r="F111" s="766"/>
      <c r="G111" s="766"/>
    </row>
    <row r="112" spans="1:7" s="767" customFormat="1">
      <c r="A112" s="791"/>
      <c r="B112" s="792" t="s">
        <v>507</v>
      </c>
      <c r="C112" s="797">
        <v>2</v>
      </c>
      <c r="D112" s="910"/>
      <c r="E112" s="777">
        <f t="shared" si="0"/>
        <v>0</v>
      </c>
      <c r="F112" s="766"/>
      <c r="G112" s="766"/>
    </row>
    <row r="113" spans="1:7" s="767" customFormat="1">
      <c r="A113" s="791"/>
      <c r="B113" s="792" t="s">
        <v>506</v>
      </c>
      <c r="C113" s="797">
        <v>1</v>
      </c>
      <c r="D113" s="910"/>
      <c r="E113" s="777">
        <f t="shared" si="0"/>
        <v>0</v>
      </c>
      <c r="F113" s="766"/>
      <c r="G113" s="766"/>
    </row>
    <row r="114" spans="1:7" s="767" customFormat="1">
      <c r="A114" s="791"/>
      <c r="B114" s="792" t="s">
        <v>505</v>
      </c>
      <c r="C114" s="797">
        <v>2</v>
      </c>
      <c r="D114" s="910"/>
      <c r="E114" s="777">
        <f t="shared" si="0"/>
        <v>0</v>
      </c>
      <c r="F114" s="766"/>
      <c r="G114" s="766"/>
    </row>
    <row r="115" spans="1:7" s="767" customFormat="1">
      <c r="A115" s="778"/>
      <c r="B115" s="779"/>
      <c r="C115" s="798"/>
      <c r="D115" s="912"/>
      <c r="E115" s="781"/>
      <c r="F115" s="766"/>
      <c r="G115" s="766"/>
    </row>
    <row r="116" spans="1:7" s="767" customFormat="1">
      <c r="A116" s="778"/>
      <c r="B116" s="779"/>
      <c r="C116" s="798"/>
      <c r="D116" s="912"/>
      <c r="E116" s="781"/>
      <c r="F116" s="766"/>
      <c r="G116" s="766"/>
    </row>
    <row r="117" spans="1:7" s="767" customFormat="1">
      <c r="A117" s="791">
        <f>A105+0.01</f>
        <v>2.1199999999999974</v>
      </c>
      <c r="B117" s="776" t="s">
        <v>504</v>
      </c>
      <c r="C117" s="793"/>
      <c r="D117" s="951"/>
      <c r="E117" s="800"/>
    </row>
    <row r="118" spans="1:7" s="767" customFormat="1" ht="30">
      <c r="A118" s="715"/>
      <c r="B118" s="801" t="s">
        <v>503</v>
      </c>
      <c r="C118" s="793"/>
      <c r="D118" s="951"/>
      <c r="E118" s="800"/>
    </row>
    <row r="119" spans="1:7" s="767" customFormat="1" ht="12.95" customHeight="1">
      <c r="A119" s="791"/>
      <c r="B119" s="802" t="s">
        <v>502</v>
      </c>
      <c r="C119" s="797">
        <v>2</v>
      </c>
      <c r="D119" s="910"/>
      <c r="E119" s="777">
        <f>C119*D119</f>
        <v>0</v>
      </c>
      <c r="F119" s="766"/>
      <c r="G119" s="766"/>
    </row>
    <row r="120" spans="1:7" s="767" customFormat="1" ht="12.95" customHeight="1">
      <c r="A120" s="778"/>
      <c r="B120" s="803"/>
      <c r="C120" s="798"/>
      <c r="D120" s="912"/>
      <c r="E120" s="781"/>
      <c r="F120" s="766"/>
      <c r="G120" s="766"/>
    </row>
    <row r="121" spans="1:7" s="767" customFormat="1">
      <c r="C121" s="804"/>
      <c r="D121" s="952"/>
      <c r="E121" s="805"/>
    </row>
    <row r="122" spans="1:7" s="647" customFormat="1" ht="15.2" customHeight="1">
      <c r="A122" s="806">
        <f>A117+0.01</f>
        <v>2.1299999999999972</v>
      </c>
      <c r="B122" s="694" t="s">
        <v>501</v>
      </c>
      <c r="C122" s="686"/>
      <c r="D122" s="950"/>
      <c r="E122" s="807"/>
    </row>
    <row r="123" spans="1:7" s="647" customFormat="1" ht="15.2" customHeight="1">
      <c r="A123" s="700"/>
      <c r="B123" s="762" t="s">
        <v>499</v>
      </c>
      <c r="C123" s="686">
        <v>1</v>
      </c>
      <c r="D123" s="915"/>
      <c r="E123" s="777">
        <f>C123*D123</f>
        <v>0</v>
      </c>
    </row>
    <row r="124" spans="1:7" s="647" customFormat="1" ht="15.2" customHeight="1">
      <c r="A124" s="808"/>
      <c r="B124" s="809"/>
      <c r="C124" s="810"/>
      <c r="D124" s="953"/>
      <c r="E124" s="811"/>
    </row>
    <row r="125" spans="1:7" s="767" customFormat="1">
      <c r="A125" s="812"/>
      <c r="B125" s="813"/>
      <c r="C125" s="814"/>
      <c r="D125" s="954"/>
      <c r="E125" s="815"/>
    </row>
    <row r="126" spans="1:7" s="767" customFormat="1">
      <c r="A126" s="806">
        <f>A122+0.01</f>
        <v>2.139999999999997</v>
      </c>
      <c r="B126" s="694" t="s">
        <v>500</v>
      </c>
      <c r="C126" s="816"/>
      <c r="D126" s="910"/>
      <c r="E126" s="777"/>
    </row>
    <row r="127" spans="1:7" s="767" customFormat="1">
      <c r="A127" s="791"/>
      <c r="B127" s="762" t="s">
        <v>499</v>
      </c>
      <c r="C127" s="816">
        <v>1</v>
      </c>
      <c r="D127" s="910"/>
      <c r="E127" s="777">
        <f>C127*D127</f>
        <v>0</v>
      </c>
    </row>
    <row r="128" spans="1:7" s="767" customFormat="1">
      <c r="A128" s="817"/>
      <c r="B128" s="809"/>
      <c r="C128" s="818"/>
      <c r="D128" s="955"/>
      <c r="E128" s="819"/>
    </row>
    <row r="129" spans="1:5" s="767" customFormat="1">
      <c r="A129" s="812"/>
      <c r="B129" s="813"/>
      <c r="C129" s="814"/>
      <c r="D129" s="954"/>
      <c r="E129" s="815"/>
    </row>
    <row r="130" spans="1:5" s="767" customFormat="1">
      <c r="A130" s="806">
        <f>A126+0.01</f>
        <v>2.1499999999999968</v>
      </c>
      <c r="B130" s="762" t="s">
        <v>498</v>
      </c>
      <c r="C130" s="816"/>
      <c r="D130" s="910"/>
      <c r="E130" s="777"/>
    </row>
    <row r="131" spans="1:5" s="767" customFormat="1">
      <c r="A131" s="791"/>
      <c r="B131" s="762" t="s">
        <v>497</v>
      </c>
      <c r="C131" s="816"/>
      <c r="D131" s="910"/>
      <c r="E131" s="777">
        <f>SUM(E19:E128)*0.02</f>
        <v>0</v>
      </c>
    </row>
    <row r="132" spans="1:5" s="767" customFormat="1">
      <c r="A132" s="778"/>
      <c r="B132" s="820"/>
      <c r="C132" s="821"/>
      <c r="D132" s="912"/>
      <c r="E132" s="781"/>
    </row>
    <row r="133" spans="1:5" s="767" customFormat="1">
      <c r="A133" s="778"/>
      <c r="B133" s="820"/>
      <c r="C133" s="821"/>
      <c r="D133" s="912"/>
      <c r="E133" s="781"/>
    </row>
    <row r="134" spans="1:5" s="767" customFormat="1" ht="15.75" thickBot="1">
      <c r="A134" s="778"/>
      <c r="B134" s="822" t="s">
        <v>496</v>
      </c>
      <c r="C134" s="823"/>
      <c r="D134" s="920"/>
      <c r="E134" s="824">
        <f>SUM(E3:E133)</f>
        <v>0</v>
      </c>
    </row>
    <row r="135" spans="1:5" ht="15.75" thickTop="1"/>
  </sheetData>
  <sheetProtection password="8E0C" sheet="1" objects="1" scenarios="1"/>
  <pageMargins left="0.9055118110236221" right="0.11811023622047245" top="0.74803149606299213" bottom="0.74803149606299213" header="0.31496062992125984" footer="0.31496062992125984"/>
  <pageSetup paperSize="9" scale="88" orientation="portrait" r:id="rId1"/>
  <headerFooter>
    <oddFooter>&amp;L&amp;F&amp;C&amp;A&amp;R&amp;P/&amp;N</oddFooter>
  </headerFooter>
  <rowBreaks count="3" manualBreakCount="3">
    <brk id="38" max="5" man="1"/>
    <brk id="66" max="4" man="1"/>
    <brk id="95"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64"/>
  <sheetViews>
    <sheetView view="pageBreakPreview" topLeftCell="A79" zoomScaleNormal="100" zoomScaleSheetLayoutView="50" workbookViewId="0">
      <selection activeCell="E79" sqref="E1:E1048576"/>
    </sheetView>
  </sheetViews>
  <sheetFormatPr defaultColWidth="8.85546875" defaultRowHeight="15"/>
  <cols>
    <col min="1" max="1" width="5.5703125" style="357" customWidth="1"/>
    <col min="2" max="2" width="53.42578125" style="357" customWidth="1"/>
    <col min="3" max="3" width="8.5703125" style="359" customWidth="1"/>
    <col min="4" max="4" width="13.42578125" style="922" customWidth="1"/>
    <col min="5" max="5" width="13.42578125" style="358" customWidth="1"/>
    <col min="6" max="7" width="9.5703125" style="357" customWidth="1"/>
    <col min="8" max="8" width="9.140625" style="357" customWidth="1"/>
    <col min="9" max="9" width="9.42578125" style="357" customWidth="1"/>
    <col min="10" max="249" width="9.140625" style="357" customWidth="1"/>
    <col min="250" max="254" width="8.85546875" style="357"/>
    <col min="255" max="255" width="5.5703125" style="357" customWidth="1"/>
    <col min="256" max="256" width="53.42578125" style="357" customWidth="1"/>
    <col min="257" max="257" width="8.5703125" style="357" customWidth="1"/>
    <col min="258" max="261" width="13.42578125" style="357" customWidth="1"/>
    <col min="262" max="263" width="9.5703125" style="357" customWidth="1"/>
    <col min="264" max="264" width="9.140625" style="357" customWidth="1"/>
    <col min="265" max="265" width="9.42578125" style="357" customWidth="1"/>
    <col min="266" max="505" width="9.140625" style="357" customWidth="1"/>
    <col min="506" max="510" width="8.85546875" style="357"/>
    <col min="511" max="511" width="5.5703125" style="357" customWidth="1"/>
    <col min="512" max="512" width="53.42578125" style="357" customWidth="1"/>
    <col min="513" max="513" width="8.5703125" style="357" customWidth="1"/>
    <col min="514" max="517" width="13.42578125" style="357" customWidth="1"/>
    <col min="518" max="519" width="9.5703125" style="357" customWidth="1"/>
    <col min="520" max="520" width="9.140625" style="357" customWidth="1"/>
    <col min="521" max="521" width="9.42578125" style="357" customWidth="1"/>
    <col min="522" max="761" width="9.140625" style="357" customWidth="1"/>
    <col min="762" max="766" width="8.85546875" style="357"/>
    <col min="767" max="767" width="5.5703125" style="357" customWidth="1"/>
    <col min="768" max="768" width="53.42578125" style="357" customWidth="1"/>
    <col min="769" max="769" width="8.5703125" style="357" customWidth="1"/>
    <col min="770" max="773" width="13.42578125" style="357" customWidth="1"/>
    <col min="774" max="775" width="9.5703125" style="357" customWidth="1"/>
    <col min="776" max="776" width="9.140625" style="357" customWidth="1"/>
    <col min="777" max="777" width="9.42578125" style="357" customWidth="1"/>
    <col min="778" max="1017" width="9.140625" style="357" customWidth="1"/>
    <col min="1018" max="1022" width="8.85546875" style="357"/>
    <col min="1023" max="1023" width="5.5703125" style="357" customWidth="1"/>
    <col min="1024" max="1024" width="53.42578125" style="357" customWidth="1"/>
    <col min="1025" max="1025" width="8.5703125" style="357" customWidth="1"/>
    <col min="1026" max="1029" width="13.42578125" style="357" customWidth="1"/>
    <col min="1030" max="1031" width="9.5703125" style="357" customWidth="1"/>
    <col min="1032" max="1032" width="9.140625" style="357" customWidth="1"/>
    <col min="1033" max="1033" width="9.42578125" style="357" customWidth="1"/>
    <col min="1034" max="1273" width="9.140625" style="357" customWidth="1"/>
    <col min="1274" max="1278" width="8.85546875" style="357"/>
    <col min="1279" max="1279" width="5.5703125" style="357" customWidth="1"/>
    <col min="1280" max="1280" width="53.42578125" style="357" customWidth="1"/>
    <col min="1281" max="1281" width="8.5703125" style="357" customWidth="1"/>
    <col min="1282" max="1285" width="13.42578125" style="357" customWidth="1"/>
    <col min="1286" max="1287" width="9.5703125" style="357" customWidth="1"/>
    <col min="1288" max="1288" width="9.140625" style="357" customWidth="1"/>
    <col min="1289" max="1289" width="9.42578125" style="357" customWidth="1"/>
    <col min="1290" max="1529" width="9.140625" style="357" customWidth="1"/>
    <col min="1530" max="1534" width="8.85546875" style="357"/>
    <col min="1535" max="1535" width="5.5703125" style="357" customWidth="1"/>
    <col min="1536" max="1536" width="53.42578125" style="357" customWidth="1"/>
    <col min="1537" max="1537" width="8.5703125" style="357" customWidth="1"/>
    <col min="1538" max="1541" width="13.42578125" style="357" customWidth="1"/>
    <col min="1542" max="1543" width="9.5703125" style="357" customWidth="1"/>
    <col min="1544" max="1544" width="9.140625" style="357" customWidth="1"/>
    <col min="1545" max="1545" width="9.42578125" style="357" customWidth="1"/>
    <col min="1546" max="1785" width="9.140625" style="357" customWidth="1"/>
    <col min="1786" max="1790" width="8.85546875" style="357"/>
    <col min="1791" max="1791" width="5.5703125" style="357" customWidth="1"/>
    <col min="1792" max="1792" width="53.42578125" style="357" customWidth="1"/>
    <col min="1793" max="1793" width="8.5703125" style="357" customWidth="1"/>
    <col min="1794" max="1797" width="13.42578125" style="357" customWidth="1"/>
    <col min="1798" max="1799" width="9.5703125" style="357" customWidth="1"/>
    <col min="1800" max="1800" width="9.140625" style="357" customWidth="1"/>
    <col min="1801" max="1801" width="9.42578125" style="357" customWidth="1"/>
    <col min="1802" max="2041" width="9.140625" style="357" customWidth="1"/>
    <col min="2042" max="2046" width="8.85546875" style="357"/>
    <col min="2047" max="2047" width="5.5703125" style="357" customWidth="1"/>
    <col min="2048" max="2048" width="53.42578125" style="357" customWidth="1"/>
    <col min="2049" max="2049" width="8.5703125" style="357" customWidth="1"/>
    <col min="2050" max="2053" width="13.42578125" style="357" customWidth="1"/>
    <col min="2054" max="2055" width="9.5703125" style="357" customWidth="1"/>
    <col min="2056" max="2056" width="9.140625" style="357" customWidth="1"/>
    <col min="2057" max="2057" width="9.42578125" style="357" customWidth="1"/>
    <col min="2058" max="2297" width="9.140625" style="357" customWidth="1"/>
    <col min="2298" max="2302" width="8.85546875" style="357"/>
    <col min="2303" max="2303" width="5.5703125" style="357" customWidth="1"/>
    <col min="2304" max="2304" width="53.42578125" style="357" customWidth="1"/>
    <col min="2305" max="2305" width="8.5703125" style="357" customWidth="1"/>
    <col min="2306" max="2309" width="13.42578125" style="357" customWidth="1"/>
    <col min="2310" max="2311" width="9.5703125" style="357" customWidth="1"/>
    <col min="2312" max="2312" width="9.140625" style="357" customWidth="1"/>
    <col min="2313" max="2313" width="9.42578125" style="357" customWidth="1"/>
    <col min="2314" max="2553" width="9.140625" style="357" customWidth="1"/>
    <col min="2554" max="2558" width="8.85546875" style="357"/>
    <col min="2559" max="2559" width="5.5703125" style="357" customWidth="1"/>
    <col min="2560" max="2560" width="53.42578125" style="357" customWidth="1"/>
    <col min="2561" max="2561" width="8.5703125" style="357" customWidth="1"/>
    <col min="2562" max="2565" width="13.42578125" style="357" customWidth="1"/>
    <col min="2566" max="2567" width="9.5703125" style="357" customWidth="1"/>
    <col min="2568" max="2568" width="9.140625" style="357" customWidth="1"/>
    <col min="2569" max="2569" width="9.42578125" style="357" customWidth="1"/>
    <col min="2570" max="2809" width="9.140625" style="357" customWidth="1"/>
    <col min="2810" max="2814" width="8.85546875" style="357"/>
    <col min="2815" max="2815" width="5.5703125" style="357" customWidth="1"/>
    <col min="2816" max="2816" width="53.42578125" style="357" customWidth="1"/>
    <col min="2817" max="2817" width="8.5703125" style="357" customWidth="1"/>
    <col min="2818" max="2821" width="13.42578125" style="357" customWidth="1"/>
    <col min="2822" max="2823" width="9.5703125" style="357" customWidth="1"/>
    <col min="2824" max="2824" width="9.140625" style="357" customWidth="1"/>
    <col min="2825" max="2825" width="9.42578125" style="357" customWidth="1"/>
    <col min="2826" max="3065" width="9.140625" style="357" customWidth="1"/>
    <col min="3066" max="3070" width="8.85546875" style="357"/>
    <col min="3071" max="3071" width="5.5703125" style="357" customWidth="1"/>
    <col min="3072" max="3072" width="53.42578125" style="357" customWidth="1"/>
    <col min="3073" max="3073" width="8.5703125" style="357" customWidth="1"/>
    <col min="3074" max="3077" width="13.42578125" style="357" customWidth="1"/>
    <col min="3078" max="3079" width="9.5703125" style="357" customWidth="1"/>
    <col min="3080" max="3080" width="9.140625" style="357" customWidth="1"/>
    <col min="3081" max="3081" width="9.42578125" style="357" customWidth="1"/>
    <col min="3082" max="3321" width="9.140625" style="357" customWidth="1"/>
    <col min="3322" max="3326" width="8.85546875" style="357"/>
    <col min="3327" max="3327" width="5.5703125" style="357" customWidth="1"/>
    <col min="3328" max="3328" width="53.42578125" style="357" customWidth="1"/>
    <col min="3329" max="3329" width="8.5703125" style="357" customWidth="1"/>
    <col min="3330" max="3333" width="13.42578125" style="357" customWidth="1"/>
    <col min="3334" max="3335" width="9.5703125" style="357" customWidth="1"/>
    <col min="3336" max="3336" width="9.140625" style="357" customWidth="1"/>
    <col min="3337" max="3337" width="9.42578125" style="357" customWidth="1"/>
    <col min="3338" max="3577" width="9.140625" style="357" customWidth="1"/>
    <col min="3578" max="3582" width="8.85546875" style="357"/>
    <col min="3583" max="3583" width="5.5703125" style="357" customWidth="1"/>
    <col min="3584" max="3584" width="53.42578125" style="357" customWidth="1"/>
    <col min="3585" max="3585" width="8.5703125" style="357" customWidth="1"/>
    <col min="3586" max="3589" width="13.42578125" style="357" customWidth="1"/>
    <col min="3590" max="3591" width="9.5703125" style="357" customWidth="1"/>
    <col min="3592" max="3592" width="9.140625" style="357" customWidth="1"/>
    <col min="3593" max="3593" width="9.42578125" style="357" customWidth="1"/>
    <col min="3594" max="3833" width="9.140625" style="357" customWidth="1"/>
    <col min="3834" max="3838" width="8.85546875" style="357"/>
    <col min="3839" max="3839" width="5.5703125" style="357" customWidth="1"/>
    <col min="3840" max="3840" width="53.42578125" style="357" customWidth="1"/>
    <col min="3841" max="3841" width="8.5703125" style="357" customWidth="1"/>
    <col min="3842" max="3845" width="13.42578125" style="357" customWidth="1"/>
    <col min="3846" max="3847" width="9.5703125" style="357" customWidth="1"/>
    <col min="3848" max="3848" width="9.140625" style="357" customWidth="1"/>
    <col min="3849" max="3849" width="9.42578125" style="357" customWidth="1"/>
    <col min="3850" max="4089" width="9.140625" style="357" customWidth="1"/>
    <col min="4090" max="4094" width="8.85546875" style="357"/>
    <col min="4095" max="4095" width="5.5703125" style="357" customWidth="1"/>
    <col min="4096" max="4096" width="53.42578125" style="357" customWidth="1"/>
    <col min="4097" max="4097" width="8.5703125" style="357" customWidth="1"/>
    <col min="4098" max="4101" width="13.42578125" style="357" customWidth="1"/>
    <col min="4102" max="4103" width="9.5703125" style="357" customWidth="1"/>
    <col min="4104" max="4104" width="9.140625" style="357" customWidth="1"/>
    <col min="4105" max="4105" width="9.42578125" style="357" customWidth="1"/>
    <col min="4106" max="4345" width="9.140625" style="357" customWidth="1"/>
    <col min="4346" max="4350" width="8.85546875" style="357"/>
    <col min="4351" max="4351" width="5.5703125" style="357" customWidth="1"/>
    <col min="4352" max="4352" width="53.42578125" style="357" customWidth="1"/>
    <col min="4353" max="4353" width="8.5703125" style="357" customWidth="1"/>
    <col min="4354" max="4357" width="13.42578125" style="357" customWidth="1"/>
    <col min="4358" max="4359" width="9.5703125" style="357" customWidth="1"/>
    <col min="4360" max="4360" width="9.140625" style="357" customWidth="1"/>
    <col min="4361" max="4361" width="9.42578125" style="357" customWidth="1"/>
    <col min="4362" max="4601" width="9.140625" style="357" customWidth="1"/>
    <col min="4602" max="4606" width="8.85546875" style="357"/>
    <col min="4607" max="4607" width="5.5703125" style="357" customWidth="1"/>
    <col min="4608" max="4608" width="53.42578125" style="357" customWidth="1"/>
    <col min="4609" max="4609" width="8.5703125" style="357" customWidth="1"/>
    <col min="4610" max="4613" width="13.42578125" style="357" customWidth="1"/>
    <col min="4614" max="4615" width="9.5703125" style="357" customWidth="1"/>
    <col min="4616" max="4616" width="9.140625" style="357" customWidth="1"/>
    <col min="4617" max="4617" width="9.42578125" style="357" customWidth="1"/>
    <col min="4618" max="4857" width="9.140625" style="357" customWidth="1"/>
    <col min="4858" max="4862" width="8.85546875" style="357"/>
    <col min="4863" max="4863" width="5.5703125" style="357" customWidth="1"/>
    <col min="4864" max="4864" width="53.42578125" style="357" customWidth="1"/>
    <col min="4865" max="4865" width="8.5703125" style="357" customWidth="1"/>
    <col min="4866" max="4869" width="13.42578125" style="357" customWidth="1"/>
    <col min="4870" max="4871" width="9.5703125" style="357" customWidth="1"/>
    <col min="4872" max="4872" width="9.140625" style="357" customWidth="1"/>
    <col min="4873" max="4873" width="9.42578125" style="357" customWidth="1"/>
    <col min="4874" max="5113" width="9.140625" style="357" customWidth="1"/>
    <col min="5114" max="5118" width="8.85546875" style="357"/>
    <col min="5119" max="5119" width="5.5703125" style="357" customWidth="1"/>
    <col min="5120" max="5120" width="53.42578125" style="357" customWidth="1"/>
    <col min="5121" max="5121" width="8.5703125" style="357" customWidth="1"/>
    <col min="5122" max="5125" width="13.42578125" style="357" customWidth="1"/>
    <col min="5126" max="5127" width="9.5703125" style="357" customWidth="1"/>
    <col min="5128" max="5128" width="9.140625" style="357" customWidth="1"/>
    <col min="5129" max="5129" width="9.42578125" style="357" customWidth="1"/>
    <col min="5130" max="5369" width="9.140625" style="357" customWidth="1"/>
    <col min="5370" max="5374" width="8.85546875" style="357"/>
    <col min="5375" max="5375" width="5.5703125" style="357" customWidth="1"/>
    <col min="5376" max="5376" width="53.42578125" style="357" customWidth="1"/>
    <col min="5377" max="5377" width="8.5703125" style="357" customWidth="1"/>
    <col min="5378" max="5381" width="13.42578125" style="357" customWidth="1"/>
    <col min="5382" max="5383" width="9.5703125" style="357" customWidth="1"/>
    <col min="5384" max="5384" width="9.140625" style="357" customWidth="1"/>
    <col min="5385" max="5385" width="9.42578125" style="357" customWidth="1"/>
    <col min="5386" max="5625" width="9.140625" style="357" customWidth="1"/>
    <col min="5626" max="5630" width="8.85546875" style="357"/>
    <col min="5631" max="5631" width="5.5703125" style="357" customWidth="1"/>
    <col min="5632" max="5632" width="53.42578125" style="357" customWidth="1"/>
    <col min="5633" max="5633" width="8.5703125" style="357" customWidth="1"/>
    <col min="5634" max="5637" width="13.42578125" style="357" customWidth="1"/>
    <col min="5638" max="5639" width="9.5703125" style="357" customWidth="1"/>
    <col min="5640" max="5640" width="9.140625" style="357" customWidth="1"/>
    <col min="5641" max="5641" width="9.42578125" style="357" customWidth="1"/>
    <col min="5642" max="5881" width="9.140625" style="357" customWidth="1"/>
    <col min="5882" max="5886" width="8.85546875" style="357"/>
    <col min="5887" max="5887" width="5.5703125" style="357" customWidth="1"/>
    <col min="5888" max="5888" width="53.42578125" style="357" customWidth="1"/>
    <col min="5889" max="5889" width="8.5703125" style="357" customWidth="1"/>
    <col min="5890" max="5893" width="13.42578125" style="357" customWidth="1"/>
    <col min="5894" max="5895" width="9.5703125" style="357" customWidth="1"/>
    <col min="5896" max="5896" width="9.140625" style="357" customWidth="1"/>
    <col min="5897" max="5897" width="9.42578125" style="357" customWidth="1"/>
    <col min="5898" max="6137" width="9.140625" style="357" customWidth="1"/>
    <col min="6138" max="6142" width="8.85546875" style="357"/>
    <col min="6143" max="6143" width="5.5703125" style="357" customWidth="1"/>
    <col min="6144" max="6144" width="53.42578125" style="357" customWidth="1"/>
    <col min="6145" max="6145" width="8.5703125" style="357" customWidth="1"/>
    <col min="6146" max="6149" width="13.42578125" style="357" customWidth="1"/>
    <col min="6150" max="6151" width="9.5703125" style="357" customWidth="1"/>
    <col min="6152" max="6152" width="9.140625" style="357" customWidth="1"/>
    <col min="6153" max="6153" width="9.42578125" style="357" customWidth="1"/>
    <col min="6154" max="6393" width="9.140625" style="357" customWidth="1"/>
    <col min="6394" max="6398" width="8.85546875" style="357"/>
    <col min="6399" max="6399" width="5.5703125" style="357" customWidth="1"/>
    <col min="6400" max="6400" width="53.42578125" style="357" customWidth="1"/>
    <col min="6401" max="6401" width="8.5703125" style="357" customWidth="1"/>
    <col min="6402" max="6405" width="13.42578125" style="357" customWidth="1"/>
    <col min="6406" max="6407" width="9.5703125" style="357" customWidth="1"/>
    <col min="6408" max="6408" width="9.140625" style="357" customWidth="1"/>
    <col min="6409" max="6409" width="9.42578125" style="357" customWidth="1"/>
    <col min="6410" max="6649" width="9.140625" style="357" customWidth="1"/>
    <col min="6650" max="6654" width="8.85546875" style="357"/>
    <col min="6655" max="6655" width="5.5703125" style="357" customWidth="1"/>
    <col min="6656" max="6656" width="53.42578125" style="357" customWidth="1"/>
    <col min="6657" max="6657" width="8.5703125" style="357" customWidth="1"/>
    <col min="6658" max="6661" width="13.42578125" style="357" customWidth="1"/>
    <col min="6662" max="6663" width="9.5703125" style="357" customWidth="1"/>
    <col min="6664" max="6664" width="9.140625" style="357" customWidth="1"/>
    <col min="6665" max="6665" width="9.42578125" style="357" customWidth="1"/>
    <col min="6666" max="6905" width="9.140625" style="357" customWidth="1"/>
    <col min="6906" max="6910" width="8.85546875" style="357"/>
    <col min="6911" max="6911" width="5.5703125" style="357" customWidth="1"/>
    <col min="6912" max="6912" width="53.42578125" style="357" customWidth="1"/>
    <col min="6913" max="6913" width="8.5703125" style="357" customWidth="1"/>
    <col min="6914" max="6917" width="13.42578125" style="357" customWidth="1"/>
    <col min="6918" max="6919" width="9.5703125" style="357" customWidth="1"/>
    <col min="6920" max="6920" width="9.140625" style="357" customWidth="1"/>
    <col min="6921" max="6921" width="9.42578125" style="357" customWidth="1"/>
    <col min="6922" max="7161" width="9.140625" style="357" customWidth="1"/>
    <col min="7162" max="7166" width="8.85546875" style="357"/>
    <col min="7167" max="7167" width="5.5703125" style="357" customWidth="1"/>
    <col min="7168" max="7168" width="53.42578125" style="357" customWidth="1"/>
    <col min="7169" max="7169" width="8.5703125" style="357" customWidth="1"/>
    <col min="7170" max="7173" width="13.42578125" style="357" customWidth="1"/>
    <col min="7174" max="7175" width="9.5703125" style="357" customWidth="1"/>
    <col min="7176" max="7176" width="9.140625" style="357" customWidth="1"/>
    <col min="7177" max="7177" width="9.42578125" style="357" customWidth="1"/>
    <col min="7178" max="7417" width="9.140625" style="357" customWidth="1"/>
    <col min="7418" max="7422" width="8.85546875" style="357"/>
    <col min="7423" max="7423" width="5.5703125" style="357" customWidth="1"/>
    <col min="7424" max="7424" width="53.42578125" style="357" customWidth="1"/>
    <col min="7425" max="7425" width="8.5703125" style="357" customWidth="1"/>
    <col min="7426" max="7429" width="13.42578125" style="357" customWidth="1"/>
    <col min="7430" max="7431" width="9.5703125" style="357" customWidth="1"/>
    <col min="7432" max="7432" width="9.140625" style="357" customWidth="1"/>
    <col min="7433" max="7433" width="9.42578125" style="357" customWidth="1"/>
    <col min="7434" max="7673" width="9.140625" style="357" customWidth="1"/>
    <col min="7674" max="7678" width="8.85546875" style="357"/>
    <col min="7679" max="7679" width="5.5703125" style="357" customWidth="1"/>
    <col min="7680" max="7680" width="53.42578125" style="357" customWidth="1"/>
    <col min="7681" max="7681" width="8.5703125" style="357" customWidth="1"/>
    <col min="7682" max="7685" width="13.42578125" style="357" customWidth="1"/>
    <col min="7686" max="7687" width="9.5703125" style="357" customWidth="1"/>
    <col min="7688" max="7688" width="9.140625" style="357" customWidth="1"/>
    <col min="7689" max="7689" width="9.42578125" style="357" customWidth="1"/>
    <col min="7690" max="7929" width="9.140625" style="357" customWidth="1"/>
    <col min="7930" max="7934" width="8.85546875" style="357"/>
    <col min="7935" max="7935" width="5.5703125" style="357" customWidth="1"/>
    <col min="7936" max="7936" width="53.42578125" style="357" customWidth="1"/>
    <col min="7937" max="7937" width="8.5703125" style="357" customWidth="1"/>
    <col min="7938" max="7941" width="13.42578125" style="357" customWidth="1"/>
    <col min="7942" max="7943" width="9.5703125" style="357" customWidth="1"/>
    <col min="7944" max="7944" width="9.140625" style="357" customWidth="1"/>
    <col min="7945" max="7945" width="9.42578125" style="357" customWidth="1"/>
    <col min="7946" max="8185" width="9.140625" style="357" customWidth="1"/>
    <col min="8186" max="8190" width="8.85546875" style="357"/>
    <col min="8191" max="8191" width="5.5703125" style="357" customWidth="1"/>
    <col min="8192" max="8192" width="53.42578125" style="357" customWidth="1"/>
    <col min="8193" max="8193" width="8.5703125" style="357" customWidth="1"/>
    <col min="8194" max="8197" width="13.42578125" style="357" customWidth="1"/>
    <col min="8198" max="8199" width="9.5703125" style="357" customWidth="1"/>
    <col min="8200" max="8200" width="9.140625" style="357" customWidth="1"/>
    <col min="8201" max="8201" width="9.42578125" style="357" customWidth="1"/>
    <col min="8202" max="8441" width="9.140625" style="357" customWidth="1"/>
    <col min="8442" max="8446" width="8.85546875" style="357"/>
    <col min="8447" max="8447" width="5.5703125" style="357" customWidth="1"/>
    <col min="8448" max="8448" width="53.42578125" style="357" customWidth="1"/>
    <col min="8449" max="8449" width="8.5703125" style="357" customWidth="1"/>
    <col min="8450" max="8453" width="13.42578125" style="357" customWidth="1"/>
    <col min="8454" max="8455" width="9.5703125" style="357" customWidth="1"/>
    <col min="8456" max="8456" width="9.140625" style="357" customWidth="1"/>
    <col min="8457" max="8457" width="9.42578125" style="357" customWidth="1"/>
    <col min="8458" max="8697" width="9.140625" style="357" customWidth="1"/>
    <col min="8698" max="8702" width="8.85546875" style="357"/>
    <col min="8703" max="8703" width="5.5703125" style="357" customWidth="1"/>
    <col min="8704" max="8704" width="53.42578125" style="357" customWidth="1"/>
    <col min="8705" max="8705" width="8.5703125" style="357" customWidth="1"/>
    <col min="8706" max="8709" width="13.42578125" style="357" customWidth="1"/>
    <col min="8710" max="8711" width="9.5703125" style="357" customWidth="1"/>
    <col min="8712" max="8712" width="9.140625" style="357" customWidth="1"/>
    <col min="8713" max="8713" width="9.42578125" style="357" customWidth="1"/>
    <col min="8714" max="8953" width="9.140625" style="357" customWidth="1"/>
    <col min="8954" max="8958" width="8.85546875" style="357"/>
    <col min="8959" max="8959" width="5.5703125" style="357" customWidth="1"/>
    <col min="8960" max="8960" width="53.42578125" style="357" customWidth="1"/>
    <col min="8961" max="8961" width="8.5703125" style="357" customWidth="1"/>
    <col min="8962" max="8965" width="13.42578125" style="357" customWidth="1"/>
    <col min="8966" max="8967" width="9.5703125" style="357" customWidth="1"/>
    <col min="8968" max="8968" width="9.140625" style="357" customWidth="1"/>
    <col min="8969" max="8969" width="9.42578125" style="357" customWidth="1"/>
    <col min="8970" max="9209" width="9.140625" style="357" customWidth="1"/>
    <col min="9210" max="9214" width="8.85546875" style="357"/>
    <col min="9215" max="9215" width="5.5703125" style="357" customWidth="1"/>
    <col min="9216" max="9216" width="53.42578125" style="357" customWidth="1"/>
    <col min="9217" max="9217" width="8.5703125" style="357" customWidth="1"/>
    <col min="9218" max="9221" width="13.42578125" style="357" customWidth="1"/>
    <col min="9222" max="9223" width="9.5703125" style="357" customWidth="1"/>
    <col min="9224" max="9224" width="9.140625" style="357" customWidth="1"/>
    <col min="9225" max="9225" width="9.42578125" style="357" customWidth="1"/>
    <col min="9226" max="9465" width="9.140625" style="357" customWidth="1"/>
    <col min="9466" max="9470" width="8.85546875" style="357"/>
    <col min="9471" max="9471" width="5.5703125" style="357" customWidth="1"/>
    <col min="9472" max="9472" width="53.42578125" style="357" customWidth="1"/>
    <col min="9473" max="9473" width="8.5703125" style="357" customWidth="1"/>
    <col min="9474" max="9477" width="13.42578125" style="357" customWidth="1"/>
    <col min="9478" max="9479" width="9.5703125" style="357" customWidth="1"/>
    <col min="9480" max="9480" width="9.140625" style="357" customWidth="1"/>
    <col min="9481" max="9481" width="9.42578125" style="357" customWidth="1"/>
    <col min="9482" max="9721" width="9.140625" style="357" customWidth="1"/>
    <col min="9722" max="9726" width="8.85546875" style="357"/>
    <col min="9727" max="9727" width="5.5703125" style="357" customWidth="1"/>
    <col min="9728" max="9728" width="53.42578125" style="357" customWidth="1"/>
    <col min="9729" max="9729" width="8.5703125" style="357" customWidth="1"/>
    <col min="9730" max="9733" width="13.42578125" style="357" customWidth="1"/>
    <col min="9734" max="9735" width="9.5703125" style="357" customWidth="1"/>
    <col min="9736" max="9736" width="9.140625" style="357" customWidth="1"/>
    <col min="9737" max="9737" width="9.42578125" style="357" customWidth="1"/>
    <col min="9738" max="9977" width="9.140625" style="357" customWidth="1"/>
    <col min="9978" max="9982" width="8.85546875" style="357"/>
    <col min="9983" max="9983" width="5.5703125" style="357" customWidth="1"/>
    <col min="9984" max="9984" width="53.42578125" style="357" customWidth="1"/>
    <col min="9985" max="9985" width="8.5703125" style="357" customWidth="1"/>
    <col min="9986" max="9989" width="13.42578125" style="357" customWidth="1"/>
    <col min="9990" max="9991" width="9.5703125" style="357" customWidth="1"/>
    <col min="9992" max="9992" width="9.140625" style="357" customWidth="1"/>
    <col min="9993" max="9993" width="9.42578125" style="357" customWidth="1"/>
    <col min="9994" max="10233" width="9.140625" style="357" customWidth="1"/>
    <col min="10234" max="10238" width="8.85546875" style="357"/>
    <col min="10239" max="10239" width="5.5703125" style="357" customWidth="1"/>
    <col min="10240" max="10240" width="53.42578125" style="357" customWidth="1"/>
    <col min="10241" max="10241" width="8.5703125" style="357" customWidth="1"/>
    <col min="10242" max="10245" width="13.42578125" style="357" customWidth="1"/>
    <col min="10246" max="10247" width="9.5703125" style="357" customWidth="1"/>
    <col min="10248" max="10248" width="9.140625" style="357" customWidth="1"/>
    <col min="10249" max="10249" width="9.42578125" style="357" customWidth="1"/>
    <col min="10250" max="10489" width="9.140625" style="357" customWidth="1"/>
    <col min="10490" max="10494" width="8.85546875" style="357"/>
    <col min="10495" max="10495" width="5.5703125" style="357" customWidth="1"/>
    <col min="10496" max="10496" width="53.42578125" style="357" customWidth="1"/>
    <col min="10497" max="10497" width="8.5703125" style="357" customWidth="1"/>
    <col min="10498" max="10501" width="13.42578125" style="357" customWidth="1"/>
    <col min="10502" max="10503" width="9.5703125" style="357" customWidth="1"/>
    <col min="10504" max="10504" width="9.140625" style="357" customWidth="1"/>
    <col min="10505" max="10505" width="9.42578125" style="357" customWidth="1"/>
    <col min="10506" max="10745" width="9.140625" style="357" customWidth="1"/>
    <col min="10746" max="10750" width="8.85546875" style="357"/>
    <col min="10751" max="10751" width="5.5703125" style="357" customWidth="1"/>
    <col min="10752" max="10752" width="53.42578125" style="357" customWidth="1"/>
    <col min="10753" max="10753" width="8.5703125" style="357" customWidth="1"/>
    <col min="10754" max="10757" width="13.42578125" style="357" customWidth="1"/>
    <col min="10758" max="10759" width="9.5703125" style="357" customWidth="1"/>
    <col min="10760" max="10760" width="9.140625" style="357" customWidth="1"/>
    <col min="10761" max="10761" width="9.42578125" style="357" customWidth="1"/>
    <col min="10762" max="11001" width="9.140625" style="357" customWidth="1"/>
    <col min="11002" max="11006" width="8.85546875" style="357"/>
    <col min="11007" max="11007" width="5.5703125" style="357" customWidth="1"/>
    <col min="11008" max="11008" width="53.42578125" style="357" customWidth="1"/>
    <col min="11009" max="11009" width="8.5703125" style="357" customWidth="1"/>
    <col min="11010" max="11013" width="13.42578125" style="357" customWidth="1"/>
    <col min="11014" max="11015" width="9.5703125" style="357" customWidth="1"/>
    <col min="11016" max="11016" width="9.140625" style="357" customWidth="1"/>
    <col min="11017" max="11017" width="9.42578125" style="357" customWidth="1"/>
    <col min="11018" max="11257" width="9.140625" style="357" customWidth="1"/>
    <col min="11258" max="11262" width="8.85546875" style="357"/>
    <col min="11263" max="11263" width="5.5703125" style="357" customWidth="1"/>
    <col min="11264" max="11264" width="53.42578125" style="357" customWidth="1"/>
    <col min="11265" max="11265" width="8.5703125" style="357" customWidth="1"/>
    <col min="11266" max="11269" width="13.42578125" style="357" customWidth="1"/>
    <col min="11270" max="11271" width="9.5703125" style="357" customWidth="1"/>
    <col min="11272" max="11272" width="9.140625" style="357" customWidth="1"/>
    <col min="11273" max="11273" width="9.42578125" style="357" customWidth="1"/>
    <col min="11274" max="11513" width="9.140625" style="357" customWidth="1"/>
    <col min="11514" max="11518" width="8.85546875" style="357"/>
    <col min="11519" max="11519" width="5.5703125" style="357" customWidth="1"/>
    <col min="11520" max="11520" width="53.42578125" style="357" customWidth="1"/>
    <col min="11521" max="11521" width="8.5703125" style="357" customWidth="1"/>
    <col min="11522" max="11525" width="13.42578125" style="357" customWidth="1"/>
    <col min="11526" max="11527" width="9.5703125" style="357" customWidth="1"/>
    <col min="11528" max="11528" width="9.140625" style="357" customWidth="1"/>
    <col min="11529" max="11529" width="9.42578125" style="357" customWidth="1"/>
    <col min="11530" max="11769" width="9.140625" style="357" customWidth="1"/>
    <col min="11770" max="11774" width="8.85546875" style="357"/>
    <col min="11775" max="11775" width="5.5703125" style="357" customWidth="1"/>
    <col min="11776" max="11776" width="53.42578125" style="357" customWidth="1"/>
    <col min="11777" max="11777" width="8.5703125" style="357" customWidth="1"/>
    <col min="11778" max="11781" width="13.42578125" style="357" customWidth="1"/>
    <col min="11782" max="11783" width="9.5703125" style="357" customWidth="1"/>
    <col min="11784" max="11784" width="9.140625" style="357" customWidth="1"/>
    <col min="11785" max="11785" width="9.42578125" style="357" customWidth="1"/>
    <col min="11786" max="12025" width="9.140625" style="357" customWidth="1"/>
    <col min="12026" max="12030" width="8.85546875" style="357"/>
    <col min="12031" max="12031" width="5.5703125" style="357" customWidth="1"/>
    <col min="12032" max="12032" width="53.42578125" style="357" customWidth="1"/>
    <col min="12033" max="12033" width="8.5703125" style="357" customWidth="1"/>
    <col min="12034" max="12037" width="13.42578125" style="357" customWidth="1"/>
    <col min="12038" max="12039" width="9.5703125" style="357" customWidth="1"/>
    <col min="12040" max="12040" width="9.140625" style="357" customWidth="1"/>
    <col min="12041" max="12041" width="9.42578125" style="357" customWidth="1"/>
    <col min="12042" max="12281" width="9.140625" style="357" customWidth="1"/>
    <col min="12282" max="12286" width="8.85546875" style="357"/>
    <col min="12287" max="12287" width="5.5703125" style="357" customWidth="1"/>
    <col min="12288" max="12288" width="53.42578125" style="357" customWidth="1"/>
    <col min="12289" max="12289" width="8.5703125" style="357" customWidth="1"/>
    <col min="12290" max="12293" width="13.42578125" style="357" customWidth="1"/>
    <col min="12294" max="12295" width="9.5703125" style="357" customWidth="1"/>
    <col min="12296" max="12296" width="9.140625" style="357" customWidth="1"/>
    <col min="12297" max="12297" width="9.42578125" style="357" customWidth="1"/>
    <col min="12298" max="12537" width="9.140625" style="357" customWidth="1"/>
    <col min="12538" max="12542" width="8.85546875" style="357"/>
    <col min="12543" max="12543" width="5.5703125" style="357" customWidth="1"/>
    <col min="12544" max="12544" width="53.42578125" style="357" customWidth="1"/>
    <col min="12545" max="12545" width="8.5703125" style="357" customWidth="1"/>
    <col min="12546" max="12549" width="13.42578125" style="357" customWidth="1"/>
    <col min="12550" max="12551" width="9.5703125" style="357" customWidth="1"/>
    <col min="12552" max="12552" width="9.140625" style="357" customWidth="1"/>
    <col min="12553" max="12553" width="9.42578125" style="357" customWidth="1"/>
    <col min="12554" max="12793" width="9.140625" style="357" customWidth="1"/>
    <col min="12794" max="12798" width="8.85546875" style="357"/>
    <col min="12799" max="12799" width="5.5703125" style="357" customWidth="1"/>
    <col min="12800" max="12800" width="53.42578125" style="357" customWidth="1"/>
    <col min="12801" max="12801" width="8.5703125" style="357" customWidth="1"/>
    <col min="12802" max="12805" width="13.42578125" style="357" customWidth="1"/>
    <col min="12806" max="12807" width="9.5703125" style="357" customWidth="1"/>
    <col min="12808" max="12808" width="9.140625" style="357" customWidth="1"/>
    <col min="12809" max="12809" width="9.42578125" style="357" customWidth="1"/>
    <col min="12810" max="13049" width="9.140625" style="357" customWidth="1"/>
    <col min="13050" max="13054" width="8.85546875" style="357"/>
    <col min="13055" max="13055" width="5.5703125" style="357" customWidth="1"/>
    <col min="13056" max="13056" width="53.42578125" style="357" customWidth="1"/>
    <col min="13057" max="13057" width="8.5703125" style="357" customWidth="1"/>
    <col min="13058" max="13061" width="13.42578125" style="357" customWidth="1"/>
    <col min="13062" max="13063" width="9.5703125" style="357" customWidth="1"/>
    <col min="13064" max="13064" width="9.140625" style="357" customWidth="1"/>
    <col min="13065" max="13065" width="9.42578125" style="357" customWidth="1"/>
    <col min="13066" max="13305" width="9.140625" style="357" customWidth="1"/>
    <col min="13306" max="13310" width="8.85546875" style="357"/>
    <col min="13311" max="13311" width="5.5703125" style="357" customWidth="1"/>
    <col min="13312" max="13312" width="53.42578125" style="357" customWidth="1"/>
    <col min="13313" max="13313" width="8.5703125" style="357" customWidth="1"/>
    <col min="13314" max="13317" width="13.42578125" style="357" customWidth="1"/>
    <col min="13318" max="13319" width="9.5703125" style="357" customWidth="1"/>
    <col min="13320" max="13320" width="9.140625" style="357" customWidth="1"/>
    <col min="13321" max="13321" width="9.42578125" style="357" customWidth="1"/>
    <col min="13322" max="13561" width="9.140625" style="357" customWidth="1"/>
    <col min="13562" max="13566" width="8.85546875" style="357"/>
    <col min="13567" max="13567" width="5.5703125" style="357" customWidth="1"/>
    <col min="13568" max="13568" width="53.42578125" style="357" customWidth="1"/>
    <col min="13569" max="13569" width="8.5703125" style="357" customWidth="1"/>
    <col min="13570" max="13573" width="13.42578125" style="357" customWidth="1"/>
    <col min="13574" max="13575" width="9.5703125" style="357" customWidth="1"/>
    <col min="13576" max="13576" width="9.140625" style="357" customWidth="1"/>
    <col min="13577" max="13577" width="9.42578125" style="357" customWidth="1"/>
    <col min="13578" max="13817" width="9.140625" style="357" customWidth="1"/>
    <col min="13818" max="13822" width="8.85546875" style="357"/>
    <col min="13823" max="13823" width="5.5703125" style="357" customWidth="1"/>
    <col min="13824" max="13824" width="53.42578125" style="357" customWidth="1"/>
    <col min="13825" max="13825" width="8.5703125" style="357" customWidth="1"/>
    <col min="13826" max="13829" width="13.42578125" style="357" customWidth="1"/>
    <col min="13830" max="13831" width="9.5703125" style="357" customWidth="1"/>
    <col min="13832" max="13832" width="9.140625" style="357" customWidth="1"/>
    <col min="13833" max="13833" width="9.42578125" style="357" customWidth="1"/>
    <col min="13834" max="14073" width="9.140625" style="357" customWidth="1"/>
    <col min="14074" max="14078" width="8.85546875" style="357"/>
    <col min="14079" max="14079" width="5.5703125" style="357" customWidth="1"/>
    <col min="14080" max="14080" width="53.42578125" style="357" customWidth="1"/>
    <col min="14081" max="14081" width="8.5703125" style="357" customWidth="1"/>
    <col min="14082" max="14085" width="13.42578125" style="357" customWidth="1"/>
    <col min="14086" max="14087" width="9.5703125" style="357" customWidth="1"/>
    <col min="14088" max="14088" width="9.140625" style="357" customWidth="1"/>
    <col min="14089" max="14089" width="9.42578125" style="357" customWidth="1"/>
    <col min="14090" max="14329" width="9.140625" style="357" customWidth="1"/>
    <col min="14330" max="14334" width="8.85546875" style="357"/>
    <col min="14335" max="14335" width="5.5703125" style="357" customWidth="1"/>
    <col min="14336" max="14336" width="53.42578125" style="357" customWidth="1"/>
    <col min="14337" max="14337" width="8.5703125" style="357" customWidth="1"/>
    <col min="14338" max="14341" width="13.42578125" style="357" customWidth="1"/>
    <col min="14342" max="14343" width="9.5703125" style="357" customWidth="1"/>
    <col min="14344" max="14344" width="9.140625" style="357" customWidth="1"/>
    <col min="14345" max="14345" width="9.42578125" style="357" customWidth="1"/>
    <col min="14346" max="14585" width="9.140625" style="357" customWidth="1"/>
    <col min="14586" max="14590" width="8.85546875" style="357"/>
    <col min="14591" max="14591" width="5.5703125" style="357" customWidth="1"/>
    <col min="14592" max="14592" width="53.42578125" style="357" customWidth="1"/>
    <col min="14593" max="14593" width="8.5703125" style="357" customWidth="1"/>
    <col min="14594" max="14597" width="13.42578125" style="357" customWidth="1"/>
    <col min="14598" max="14599" width="9.5703125" style="357" customWidth="1"/>
    <col min="14600" max="14600" width="9.140625" style="357" customWidth="1"/>
    <col min="14601" max="14601" width="9.42578125" style="357" customWidth="1"/>
    <col min="14602" max="14841" width="9.140625" style="357" customWidth="1"/>
    <col min="14842" max="14846" width="8.85546875" style="357"/>
    <col min="14847" max="14847" width="5.5703125" style="357" customWidth="1"/>
    <col min="14848" max="14848" width="53.42578125" style="357" customWidth="1"/>
    <col min="14849" max="14849" width="8.5703125" style="357" customWidth="1"/>
    <col min="14850" max="14853" width="13.42578125" style="357" customWidth="1"/>
    <col min="14854" max="14855" width="9.5703125" style="357" customWidth="1"/>
    <col min="14856" max="14856" width="9.140625" style="357" customWidth="1"/>
    <col min="14857" max="14857" width="9.42578125" style="357" customWidth="1"/>
    <col min="14858" max="15097" width="9.140625" style="357" customWidth="1"/>
    <col min="15098" max="15102" width="8.85546875" style="357"/>
    <col min="15103" max="15103" width="5.5703125" style="357" customWidth="1"/>
    <col min="15104" max="15104" width="53.42578125" style="357" customWidth="1"/>
    <col min="15105" max="15105" width="8.5703125" style="357" customWidth="1"/>
    <col min="15106" max="15109" width="13.42578125" style="357" customWidth="1"/>
    <col min="15110" max="15111" width="9.5703125" style="357" customWidth="1"/>
    <col min="15112" max="15112" width="9.140625" style="357" customWidth="1"/>
    <col min="15113" max="15113" width="9.42578125" style="357" customWidth="1"/>
    <col min="15114" max="15353" width="9.140625" style="357" customWidth="1"/>
    <col min="15354" max="15358" width="8.85546875" style="357"/>
    <col min="15359" max="15359" width="5.5703125" style="357" customWidth="1"/>
    <col min="15360" max="15360" width="53.42578125" style="357" customWidth="1"/>
    <col min="15361" max="15361" width="8.5703125" style="357" customWidth="1"/>
    <col min="15362" max="15365" width="13.42578125" style="357" customWidth="1"/>
    <col min="15366" max="15367" width="9.5703125" style="357" customWidth="1"/>
    <col min="15368" max="15368" width="9.140625" style="357" customWidth="1"/>
    <col min="15369" max="15369" width="9.42578125" style="357" customWidth="1"/>
    <col min="15370" max="15609" width="9.140625" style="357" customWidth="1"/>
    <col min="15610" max="15614" width="8.85546875" style="357"/>
    <col min="15615" max="15615" width="5.5703125" style="357" customWidth="1"/>
    <col min="15616" max="15616" width="53.42578125" style="357" customWidth="1"/>
    <col min="15617" max="15617" width="8.5703125" style="357" customWidth="1"/>
    <col min="15618" max="15621" width="13.42578125" style="357" customWidth="1"/>
    <col min="15622" max="15623" width="9.5703125" style="357" customWidth="1"/>
    <col min="15624" max="15624" width="9.140625" style="357" customWidth="1"/>
    <col min="15625" max="15625" width="9.42578125" style="357" customWidth="1"/>
    <col min="15626" max="15865" width="9.140625" style="357" customWidth="1"/>
    <col min="15866" max="15870" width="8.85546875" style="357"/>
    <col min="15871" max="15871" width="5.5703125" style="357" customWidth="1"/>
    <col min="15872" max="15872" width="53.42578125" style="357" customWidth="1"/>
    <col min="15873" max="15873" width="8.5703125" style="357" customWidth="1"/>
    <col min="15874" max="15877" width="13.42578125" style="357" customWidth="1"/>
    <col min="15878" max="15879" width="9.5703125" style="357" customWidth="1"/>
    <col min="15880" max="15880" width="9.140625" style="357" customWidth="1"/>
    <col min="15881" max="15881" width="9.42578125" style="357" customWidth="1"/>
    <col min="15882" max="16121" width="9.140625" style="357" customWidth="1"/>
    <col min="16122" max="16126" width="8.85546875" style="357"/>
    <col min="16127" max="16127" width="5.5703125" style="357" customWidth="1"/>
    <col min="16128" max="16128" width="53.42578125" style="357" customWidth="1"/>
    <col min="16129" max="16129" width="8.5703125" style="357" customWidth="1"/>
    <col min="16130" max="16133" width="13.42578125" style="357" customWidth="1"/>
    <col min="16134" max="16135" width="9.5703125" style="357" customWidth="1"/>
    <col min="16136" max="16136" width="9.140625" style="357" customWidth="1"/>
    <col min="16137" max="16137" width="9.42578125" style="357" customWidth="1"/>
    <col min="16138" max="16377" width="9.140625" style="357" customWidth="1"/>
    <col min="16378" max="16384" width="8.85546875" style="357"/>
  </cols>
  <sheetData>
    <row r="1" spans="1:8" s="647" customFormat="1">
      <c r="A1" s="723"/>
      <c r="B1" s="643" t="str">
        <f>[4]NASLOVNICA!B12</f>
        <v xml:space="preserve">OBČINA VOJNIK Keršova 8, VOJNIK
</v>
      </c>
      <c r="C1" s="644"/>
      <c r="D1" s="892"/>
      <c r="E1" s="646"/>
    </row>
    <row r="2" spans="1:8" s="647" customFormat="1" ht="26.25">
      <c r="A2" s="724"/>
      <c r="B2" s="649" t="str">
        <f>[4]NASLOVNICA!B14</f>
        <v>Rekonstrukcija in sprememba namembnosti obstoječega neizkoriščenega podstrešja POŠ Nova Cerkev v šolske prostore</v>
      </c>
      <c r="C2" s="644"/>
      <c r="D2" s="892"/>
      <c r="E2" s="646"/>
    </row>
    <row r="3" spans="1:8" s="647" customFormat="1">
      <c r="A3" s="725"/>
      <c r="B3" s="651" t="str">
        <f>[4]NASLOVNICA!B17</f>
        <v>Št. Načrta : REM-184/2016</v>
      </c>
      <c r="C3" s="644"/>
      <c r="D3" s="892"/>
      <c r="E3" s="646"/>
    </row>
    <row r="4" spans="1:8" s="647" customFormat="1" ht="12.95" customHeight="1">
      <c r="A4" s="726" t="s">
        <v>640</v>
      </c>
      <c r="B4" s="653" t="s">
        <v>641</v>
      </c>
      <c r="C4" s="654"/>
      <c r="D4" s="893"/>
      <c r="E4" s="656"/>
      <c r="F4" s="657"/>
      <c r="G4" s="658"/>
    </row>
    <row r="5" spans="1:8" s="647" customFormat="1" ht="12.95" customHeight="1">
      <c r="A5" s="727"/>
      <c r="B5" s="659"/>
      <c r="C5" s="660"/>
      <c r="D5" s="894"/>
      <c r="E5" s="656"/>
      <c r="F5" s="657"/>
      <c r="G5" s="658"/>
    </row>
    <row r="6" spans="1:8" s="647" customFormat="1" ht="12.95" customHeight="1">
      <c r="A6" s="728" t="s">
        <v>578</v>
      </c>
      <c r="B6" s="657" t="s">
        <v>577</v>
      </c>
      <c r="C6" s="660" t="s">
        <v>50</v>
      </c>
      <c r="D6" s="895" t="s">
        <v>576</v>
      </c>
      <c r="E6" s="662" t="s">
        <v>575</v>
      </c>
      <c r="F6" s="664"/>
      <c r="G6" s="663"/>
    </row>
    <row r="7" spans="1:8" s="647" customFormat="1" ht="12.95" customHeight="1">
      <c r="A7" s="728"/>
      <c r="B7" s="657"/>
      <c r="C7" s="660"/>
      <c r="D7" s="896"/>
      <c r="E7" s="662"/>
      <c r="F7" s="664"/>
      <c r="G7" s="663"/>
    </row>
    <row r="8" spans="1:8" s="647" customFormat="1" ht="15.2" customHeight="1">
      <c r="A8" s="657"/>
      <c r="B8" s="665" t="s">
        <v>574</v>
      </c>
      <c r="C8" s="660"/>
      <c r="D8" s="896"/>
      <c r="E8" s="662"/>
      <c r="F8" s="664"/>
      <c r="G8" s="663"/>
    </row>
    <row r="9" spans="1:8" s="647" customFormat="1" ht="15.2" customHeight="1">
      <c r="A9" s="657"/>
      <c r="B9" s="665"/>
      <c r="C9" s="660"/>
      <c r="D9" s="896"/>
      <c r="E9" s="662"/>
      <c r="F9" s="664"/>
      <c r="G9" s="663"/>
    </row>
    <row r="10" spans="1:8" s="647" customFormat="1" ht="15.2" customHeight="1">
      <c r="A10" s="657"/>
      <c r="B10" s="825" t="s">
        <v>642</v>
      </c>
      <c r="C10" s="660"/>
      <c r="D10" s="897"/>
      <c r="E10" s="826"/>
      <c r="F10" s="664"/>
      <c r="G10" s="663"/>
    </row>
    <row r="11" spans="1:8" s="647" customFormat="1" ht="15.2" customHeight="1">
      <c r="A11" s="657"/>
      <c r="B11" s="825" t="s">
        <v>643</v>
      </c>
      <c r="C11" s="660"/>
      <c r="D11" s="897"/>
      <c r="E11" s="826"/>
      <c r="F11" s="664"/>
      <c r="G11" s="663"/>
    </row>
    <row r="12" spans="1:8" s="647" customFormat="1" ht="15.2" customHeight="1">
      <c r="A12" s="657"/>
      <c r="B12" s="825"/>
      <c r="C12" s="660"/>
      <c r="D12" s="897"/>
      <c r="E12" s="826"/>
      <c r="F12" s="664"/>
      <c r="G12" s="663"/>
    </row>
    <row r="13" spans="1:8" s="767" customFormat="1" ht="30" customHeight="1">
      <c r="A13" s="827">
        <v>3.01</v>
      </c>
      <c r="B13" s="828" t="s">
        <v>644</v>
      </c>
      <c r="C13" s="829"/>
      <c r="D13" s="898"/>
      <c r="E13" s="830"/>
      <c r="F13" s="831"/>
      <c r="G13" s="766"/>
      <c r="H13" s="766"/>
    </row>
    <row r="14" spans="1:8" s="767" customFormat="1" ht="30" customHeight="1">
      <c r="A14" s="832"/>
      <c r="B14" s="833" t="s">
        <v>645</v>
      </c>
      <c r="C14" s="834"/>
      <c r="D14" s="899"/>
      <c r="E14" s="835"/>
      <c r="F14" s="831"/>
      <c r="G14" s="766"/>
      <c r="H14" s="766"/>
    </row>
    <row r="15" spans="1:8" s="841" customFormat="1" ht="30" customHeight="1">
      <c r="A15" s="832"/>
      <c r="B15" s="836" t="s">
        <v>646</v>
      </c>
      <c r="C15" s="837"/>
      <c r="D15" s="900"/>
      <c r="E15" s="838"/>
      <c r="F15" s="839"/>
      <c r="G15" s="840"/>
      <c r="H15" s="840"/>
    </row>
    <row r="16" spans="1:8" s="841" customFormat="1" ht="30" customHeight="1">
      <c r="A16" s="832"/>
      <c r="B16" s="833" t="s">
        <v>647</v>
      </c>
      <c r="C16" s="837"/>
      <c r="D16" s="900"/>
      <c r="E16" s="838"/>
      <c r="F16" s="839"/>
      <c r="G16" s="840"/>
      <c r="H16" s="840"/>
    </row>
    <row r="17" spans="1:8" s="767" customFormat="1" ht="15.2" customHeight="1">
      <c r="A17" s="832"/>
      <c r="B17" s="833" t="s">
        <v>648</v>
      </c>
      <c r="C17" s="834"/>
      <c r="D17" s="899"/>
      <c r="E17" s="835"/>
      <c r="F17" s="831"/>
      <c r="G17" s="766"/>
      <c r="H17" s="766"/>
    </row>
    <row r="18" spans="1:8" s="767" customFormat="1" ht="30" customHeight="1">
      <c r="A18" s="832"/>
      <c r="B18" s="833" t="s">
        <v>649</v>
      </c>
      <c r="C18" s="834"/>
      <c r="D18" s="899"/>
      <c r="E18" s="835"/>
      <c r="F18" s="831"/>
      <c r="G18" s="766"/>
      <c r="H18" s="766"/>
    </row>
    <row r="19" spans="1:8" s="767" customFormat="1" ht="15.2" customHeight="1">
      <c r="A19" s="832"/>
      <c r="B19" s="833" t="s">
        <v>650</v>
      </c>
      <c r="C19" s="834"/>
      <c r="D19" s="899"/>
      <c r="E19" s="835"/>
      <c r="F19" s="831"/>
      <c r="G19" s="766"/>
      <c r="H19" s="766"/>
    </row>
    <row r="20" spans="1:8" s="767" customFormat="1" ht="15.2" customHeight="1">
      <c r="A20" s="832"/>
      <c r="B20" s="833" t="s">
        <v>651</v>
      </c>
      <c r="C20" s="842"/>
      <c r="D20" s="899"/>
      <c r="E20" s="835"/>
      <c r="F20" s="831"/>
      <c r="G20" s="766"/>
      <c r="H20" s="766"/>
    </row>
    <row r="21" spans="1:8" s="767" customFormat="1" ht="30" customHeight="1">
      <c r="A21" s="832"/>
      <c r="B21" s="833" t="s">
        <v>652</v>
      </c>
      <c r="C21" s="834"/>
      <c r="D21" s="899"/>
      <c r="E21" s="835"/>
      <c r="F21" s="831"/>
      <c r="G21" s="766"/>
      <c r="H21" s="766"/>
    </row>
    <row r="22" spans="1:8" s="767" customFormat="1" ht="15.2" customHeight="1">
      <c r="A22" s="832"/>
      <c r="B22" s="833" t="s">
        <v>653</v>
      </c>
      <c r="C22" s="834"/>
      <c r="D22" s="899"/>
      <c r="E22" s="835"/>
      <c r="F22" s="831"/>
      <c r="G22" s="766"/>
      <c r="H22" s="766"/>
    </row>
    <row r="23" spans="1:8" s="767" customFormat="1" ht="15.2" customHeight="1">
      <c r="A23" s="832"/>
      <c r="B23" s="843" t="s">
        <v>654</v>
      </c>
      <c r="C23" s="834"/>
      <c r="D23" s="899"/>
      <c r="E23" s="835"/>
      <c r="F23" s="765"/>
      <c r="G23" s="766"/>
      <c r="H23" s="766"/>
    </row>
    <row r="24" spans="1:8" s="767" customFormat="1" ht="15.2" customHeight="1">
      <c r="A24" s="791"/>
      <c r="B24" s="844" t="s">
        <v>655</v>
      </c>
      <c r="C24" s="790">
        <v>3</v>
      </c>
      <c r="D24" s="901"/>
      <c r="E24" s="777">
        <f>D24*C24</f>
        <v>0</v>
      </c>
      <c r="F24" s="765"/>
      <c r="G24" s="766"/>
      <c r="H24" s="766"/>
    </row>
    <row r="25" spans="1:8" s="767" customFormat="1" ht="15.2" customHeight="1">
      <c r="A25" s="778"/>
      <c r="B25" s="845"/>
      <c r="C25" s="780"/>
      <c r="D25" s="902"/>
      <c r="E25" s="781"/>
      <c r="F25" s="765"/>
      <c r="G25" s="766"/>
      <c r="H25" s="766"/>
    </row>
    <row r="26" spans="1:8" s="767" customFormat="1" ht="15.2" customHeight="1">
      <c r="A26" s="778"/>
      <c r="B26" s="845"/>
      <c r="C26" s="780"/>
      <c r="D26" s="902"/>
      <c r="E26" s="781"/>
      <c r="F26" s="765"/>
      <c r="G26" s="766"/>
      <c r="H26" s="766"/>
    </row>
    <row r="27" spans="1:8" s="767" customFormat="1" ht="30" customHeight="1">
      <c r="A27" s="846">
        <f>A13+0.01</f>
        <v>3.0199999999999996</v>
      </c>
      <c r="B27" s="828" t="s">
        <v>656</v>
      </c>
      <c r="C27" s="829"/>
      <c r="D27" s="903"/>
      <c r="E27" s="830"/>
      <c r="F27" s="831"/>
      <c r="G27" s="766"/>
      <c r="H27" s="766"/>
    </row>
    <row r="28" spans="1:8" s="767" customFormat="1" ht="30" customHeight="1">
      <c r="A28" s="832"/>
      <c r="B28" s="836" t="s">
        <v>657</v>
      </c>
      <c r="C28" s="834"/>
      <c r="D28" s="904"/>
      <c r="E28" s="835"/>
      <c r="F28" s="831"/>
      <c r="G28" s="766"/>
      <c r="H28" s="766"/>
    </row>
    <row r="29" spans="1:8" s="767" customFormat="1" ht="30" customHeight="1">
      <c r="A29" s="832"/>
      <c r="B29" s="833" t="s">
        <v>658</v>
      </c>
      <c r="C29" s="834"/>
      <c r="D29" s="904"/>
      <c r="E29" s="835"/>
      <c r="F29" s="831"/>
      <c r="G29" s="766"/>
      <c r="H29" s="766"/>
    </row>
    <row r="30" spans="1:8" s="767" customFormat="1" ht="15.2" customHeight="1">
      <c r="A30" s="832"/>
      <c r="B30" s="833" t="s">
        <v>659</v>
      </c>
      <c r="C30" s="834"/>
      <c r="D30" s="904"/>
      <c r="E30" s="835"/>
      <c r="F30" s="831"/>
      <c r="G30" s="766"/>
      <c r="H30" s="766"/>
    </row>
    <row r="31" spans="1:8" s="767" customFormat="1" ht="15.2" customHeight="1">
      <c r="A31" s="832"/>
      <c r="B31" s="833" t="s">
        <v>660</v>
      </c>
      <c r="C31" s="834"/>
      <c r="D31" s="904"/>
      <c r="E31" s="835"/>
      <c r="F31" s="831"/>
      <c r="G31" s="766"/>
      <c r="H31" s="766"/>
    </row>
    <row r="32" spans="1:8" s="767" customFormat="1" ht="33.75" customHeight="1">
      <c r="A32" s="832"/>
      <c r="B32" s="833" t="s">
        <v>661</v>
      </c>
      <c r="C32" s="834"/>
      <c r="D32" s="904"/>
      <c r="E32" s="835"/>
      <c r="F32" s="831"/>
      <c r="G32" s="766"/>
      <c r="H32" s="766"/>
    </row>
    <row r="33" spans="1:8" s="767" customFormat="1" ht="45.2" customHeight="1">
      <c r="A33" s="832"/>
      <c r="B33" s="833" t="s">
        <v>662</v>
      </c>
      <c r="C33" s="834"/>
      <c r="D33" s="904"/>
      <c r="E33" s="835"/>
      <c r="F33" s="831"/>
      <c r="G33" s="766"/>
      <c r="H33" s="766"/>
    </row>
    <row r="34" spans="1:8" s="767" customFormat="1" ht="30" customHeight="1">
      <c r="A34" s="832"/>
      <c r="B34" s="833" t="s">
        <v>663</v>
      </c>
      <c r="C34" s="834"/>
      <c r="D34" s="904"/>
      <c r="E34" s="835"/>
      <c r="F34" s="831"/>
      <c r="G34" s="766"/>
      <c r="H34" s="766"/>
    </row>
    <row r="35" spans="1:8" s="767" customFormat="1" ht="15.2" customHeight="1">
      <c r="A35" s="832"/>
      <c r="B35" s="833" t="s">
        <v>664</v>
      </c>
      <c r="C35" s="834"/>
      <c r="D35" s="904"/>
      <c r="E35" s="835"/>
      <c r="F35" s="831"/>
      <c r="G35" s="766"/>
      <c r="H35" s="766"/>
    </row>
    <row r="36" spans="1:8" s="767" customFormat="1" ht="15.2" customHeight="1">
      <c r="A36" s="832"/>
      <c r="B36" s="843" t="s">
        <v>665</v>
      </c>
      <c r="C36" s="834"/>
      <c r="D36" s="899"/>
      <c r="E36" s="835"/>
      <c r="F36" s="765"/>
      <c r="G36" s="766"/>
      <c r="H36" s="766"/>
    </row>
    <row r="37" spans="1:8" s="767" customFormat="1" ht="15.2" customHeight="1">
      <c r="A37" s="791"/>
      <c r="B37" s="844" t="s">
        <v>655</v>
      </c>
      <c r="C37" s="790">
        <v>4</v>
      </c>
      <c r="D37" s="901"/>
      <c r="E37" s="777">
        <f>D37*C37</f>
        <v>0</v>
      </c>
      <c r="F37" s="765"/>
      <c r="G37" s="766"/>
      <c r="H37" s="766"/>
    </row>
    <row r="38" spans="1:8" s="767" customFormat="1" ht="15.2" customHeight="1">
      <c r="A38" s="778"/>
      <c r="B38" s="845"/>
      <c r="C38" s="780"/>
      <c r="D38" s="902"/>
      <c r="E38" s="781"/>
      <c r="F38" s="765"/>
      <c r="G38" s="766"/>
      <c r="H38" s="766"/>
    </row>
    <row r="39" spans="1:8" s="767" customFormat="1" ht="15.2" customHeight="1">
      <c r="A39" s="778"/>
      <c r="B39" s="845"/>
      <c r="C39" s="780"/>
      <c r="D39" s="902"/>
      <c r="E39" s="781"/>
      <c r="F39" s="765"/>
      <c r="G39" s="766"/>
      <c r="H39" s="766"/>
    </row>
    <row r="40" spans="1:8" s="767" customFormat="1" ht="30" customHeight="1">
      <c r="A40" s="846">
        <f>A27+0.01</f>
        <v>3.0299999999999994</v>
      </c>
      <c r="B40" s="828" t="s">
        <v>656</v>
      </c>
      <c r="C40" s="829"/>
      <c r="D40" s="903"/>
      <c r="E40" s="830"/>
      <c r="F40" s="831"/>
      <c r="G40" s="766"/>
      <c r="H40" s="766"/>
    </row>
    <row r="41" spans="1:8" s="767" customFormat="1" ht="30" customHeight="1">
      <c r="A41" s="832"/>
      <c r="B41" s="836" t="s">
        <v>657</v>
      </c>
      <c r="C41" s="834"/>
      <c r="D41" s="904"/>
      <c r="E41" s="835"/>
      <c r="F41" s="831"/>
      <c r="G41" s="766"/>
      <c r="H41" s="766"/>
    </row>
    <row r="42" spans="1:8" s="767" customFormat="1" ht="30" customHeight="1">
      <c r="A42" s="832"/>
      <c r="B42" s="833" t="s">
        <v>658</v>
      </c>
      <c r="C42" s="834"/>
      <c r="D42" s="904"/>
      <c r="E42" s="835"/>
      <c r="F42" s="831"/>
      <c r="G42" s="766"/>
      <c r="H42" s="766"/>
    </row>
    <row r="43" spans="1:8" s="767" customFormat="1" ht="15.2" customHeight="1">
      <c r="A43" s="832"/>
      <c r="B43" s="833" t="s">
        <v>659</v>
      </c>
      <c r="C43" s="834"/>
      <c r="D43" s="904"/>
      <c r="E43" s="835"/>
      <c r="F43" s="831"/>
      <c r="G43" s="766"/>
      <c r="H43" s="766"/>
    </row>
    <row r="44" spans="1:8" s="767" customFormat="1" ht="15.2" customHeight="1">
      <c r="A44" s="832"/>
      <c r="B44" s="833" t="s">
        <v>660</v>
      </c>
      <c r="C44" s="834"/>
      <c r="D44" s="904"/>
      <c r="E44" s="835"/>
      <c r="F44" s="831"/>
      <c r="G44" s="766"/>
      <c r="H44" s="766"/>
    </row>
    <row r="45" spans="1:8" s="767" customFormat="1" ht="33.75" customHeight="1">
      <c r="A45" s="832"/>
      <c r="B45" s="833" t="s">
        <v>666</v>
      </c>
      <c r="C45" s="834"/>
      <c r="D45" s="904"/>
      <c r="E45" s="835"/>
      <c r="F45" s="831"/>
      <c r="G45" s="766"/>
      <c r="H45" s="766"/>
    </row>
    <row r="46" spans="1:8" s="767" customFormat="1" ht="45.2" customHeight="1">
      <c r="A46" s="832"/>
      <c r="B46" s="833" t="s">
        <v>662</v>
      </c>
      <c r="C46" s="834"/>
      <c r="D46" s="904"/>
      <c r="E46" s="835"/>
      <c r="F46" s="831"/>
      <c r="G46" s="766"/>
      <c r="H46" s="766"/>
    </row>
    <row r="47" spans="1:8" s="767" customFormat="1" ht="30" customHeight="1">
      <c r="A47" s="832"/>
      <c r="B47" s="833" t="s">
        <v>663</v>
      </c>
      <c r="C47" s="834"/>
      <c r="D47" s="904"/>
      <c r="E47" s="835"/>
      <c r="F47" s="831"/>
      <c r="G47" s="766"/>
      <c r="H47" s="766"/>
    </row>
    <row r="48" spans="1:8" s="767" customFormat="1" ht="15.2" customHeight="1">
      <c r="A48" s="832"/>
      <c r="B48" s="833" t="s">
        <v>664</v>
      </c>
      <c r="C48" s="834"/>
      <c r="D48" s="904"/>
      <c r="E48" s="835"/>
      <c r="F48" s="831"/>
      <c r="G48" s="766"/>
      <c r="H48" s="766"/>
    </row>
    <row r="49" spans="1:8" s="767" customFormat="1" ht="15.2" customHeight="1">
      <c r="A49" s="832"/>
      <c r="B49" s="843" t="s">
        <v>665</v>
      </c>
      <c r="C49" s="834"/>
      <c r="D49" s="899"/>
      <c r="E49" s="835"/>
      <c r="F49" s="765"/>
      <c r="G49" s="766"/>
      <c r="H49" s="766"/>
    </row>
    <row r="50" spans="1:8" s="767" customFormat="1" ht="15.2" customHeight="1">
      <c r="A50" s="791"/>
      <c r="B50" s="844" t="s">
        <v>655</v>
      </c>
      <c r="C50" s="790">
        <v>1</v>
      </c>
      <c r="D50" s="901"/>
      <c r="E50" s="777">
        <f>D50*C50</f>
        <v>0</v>
      </c>
      <c r="F50" s="765"/>
      <c r="G50" s="766"/>
      <c r="H50" s="766"/>
    </row>
    <row r="51" spans="1:8" s="767" customFormat="1" ht="15.2" customHeight="1">
      <c r="A51" s="778"/>
      <c r="B51" s="845"/>
      <c r="C51" s="780"/>
      <c r="D51" s="902"/>
      <c r="E51" s="781"/>
      <c r="F51" s="765"/>
      <c r="G51" s="766"/>
      <c r="H51" s="766"/>
    </row>
    <row r="52" spans="1:8" s="767" customFormat="1" ht="15.2" customHeight="1">
      <c r="A52" s="778"/>
      <c r="B52" s="845"/>
      <c r="C52" s="780"/>
      <c r="D52" s="902"/>
      <c r="E52" s="781"/>
      <c r="F52" s="765"/>
      <c r="G52" s="766"/>
      <c r="H52" s="766"/>
    </row>
    <row r="53" spans="1:8" s="647" customFormat="1" ht="15.2" customHeight="1">
      <c r="A53" s="847">
        <f>A40+0.01</f>
        <v>3.0399999999999991</v>
      </c>
      <c r="B53" s="848" t="s">
        <v>667</v>
      </c>
      <c r="C53" s="674"/>
      <c r="D53" s="905"/>
      <c r="E53" s="849"/>
    </row>
    <row r="54" spans="1:8" s="647" customFormat="1" ht="15.2" customHeight="1">
      <c r="A54" s="850"/>
      <c r="B54" s="851" t="s">
        <v>668</v>
      </c>
      <c r="C54" s="852"/>
      <c r="D54" s="906"/>
      <c r="E54" s="853"/>
      <c r="F54" s="663"/>
      <c r="G54" s="671"/>
      <c r="H54" s="671"/>
    </row>
    <row r="55" spans="1:8" s="767" customFormat="1" ht="30" customHeight="1">
      <c r="A55" s="832"/>
      <c r="B55" s="833" t="s">
        <v>658</v>
      </c>
      <c r="C55" s="834"/>
      <c r="D55" s="904"/>
      <c r="E55" s="835"/>
      <c r="F55" s="831"/>
      <c r="G55" s="766"/>
      <c r="H55" s="766"/>
    </row>
    <row r="56" spans="1:8" s="767" customFormat="1" ht="15.2" customHeight="1">
      <c r="A56" s="832"/>
      <c r="B56" s="833" t="s">
        <v>669</v>
      </c>
      <c r="C56" s="834"/>
      <c r="D56" s="904"/>
      <c r="E56" s="835"/>
      <c r="F56" s="831"/>
      <c r="G56" s="766"/>
      <c r="H56" s="766"/>
    </row>
    <row r="57" spans="1:8" s="647" customFormat="1" ht="60" customHeight="1">
      <c r="A57" s="850"/>
      <c r="B57" s="833" t="s">
        <v>670</v>
      </c>
      <c r="C57" s="852"/>
      <c r="D57" s="906"/>
      <c r="E57" s="853"/>
      <c r="F57" s="663"/>
      <c r="G57" s="671"/>
      <c r="H57" s="671"/>
    </row>
    <row r="58" spans="1:8" s="647" customFormat="1" ht="15.2" customHeight="1">
      <c r="A58" s="850"/>
      <c r="B58" s="854" t="s">
        <v>671</v>
      </c>
      <c r="C58" s="852"/>
      <c r="D58" s="906"/>
      <c r="E58" s="853"/>
    </row>
    <row r="59" spans="1:8" s="647" customFormat="1" ht="15.2" customHeight="1">
      <c r="A59" s="850"/>
      <c r="B59" s="854" t="s">
        <v>672</v>
      </c>
      <c r="C59" s="852"/>
      <c r="D59" s="906"/>
      <c r="E59" s="853"/>
      <c r="F59" s="663"/>
      <c r="G59" s="671"/>
      <c r="H59" s="671"/>
    </row>
    <row r="60" spans="1:8" s="767" customFormat="1" ht="15.2" customHeight="1">
      <c r="A60" s="855"/>
      <c r="B60" s="856" t="s">
        <v>665</v>
      </c>
      <c r="C60" s="857"/>
      <c r="D60" s="907"/>
      <c r="E60" s="858"/>
      <c r="F60" s="765"/>
      <c r="G60" s="766"/>
      <c r="H60" s="766"/>
    </row>
    <row r="61" spans="1:8" s="647" customFormat="1" ht="15.2" customHeight="1">
      <c r="A61" s="859"/>
      <c r="B61" s="860" t="s">
        <v>499</v>
      </c>
      <c r="C61" s="861">
        <v>1</v>
      </c>
      <c r="D61" s="908"/>
      <c r="E61" s="689">
        <f>D61*C61</f>
        <v>0</v>
      </c>
      <c r="F61" s="663"/>
      <c r="G61" s="671"/>
      <c r="H61" s="671"/>
    </row>
    <row r="62" spans="1:8" s="647" customFormat="1" ht="15.2" customHeight="1">
      <c r="A62" s="671"/>
      <c r="B62" s="862"/>
      <c r="C62" s="668"/>
      <c r="D62" s="909"/>
      <c r="E62" s="693"/>
      <c r="F62" s="663"/>
      <c r="G62" s="671"/>
      <c r="H62" s="671"/>
    </row>
    <row r="63" spans="1:8" s="767" customFormat="1" ht="15.2" customHeight="1">
      <c r="A63" s="778"/>
      <c r="B63" s="845"/>
      <c r="C63" s="780"/>
      <c r="D63" s="902"/>
      <c r="E63" s="781"/>
      <c r="F63" s="765"/>
      <c r="G63" s="766"/>
      <c r="H63" s="766"/>
    </row>
    <row r="64" spans="1:8" s="767" customFormat="1" ht="30" customHeight="1">
      <c r="A64" s="846">
        <f>A53+0.01</f>
        <v>3.0499999999999989</v>
      </c>
      <c r="B64" s="844" t="s">
        <v>673</v>
      </c>
      <c r="C64" s="715"/>
      <c r="D64" s="910"/>
      <c r="E64" s="777"/>
    </row>
    <row r="65" spans="1:5" s="767" customFormat="1" ht="15.2" customHeight="1">
      <c r="A65" s="791"/>
      <c r="B65" s="844" t="s">
        <v>499</v>
      </c>
      <c r="C65" s="816">
        <v>5</v>
      </c>
      <c r="D65" s="901"/>
      <c r="E65" s="777">
        <f>D65*C65</f>
        <v>0</v>
      </c>
    </row>
    <row r="66" spans="1:5" s="767" customFormat="1" ht="15.2" customHeight="1">
      <c r="A66" s="778"/>
      <c r="B66" s="845"/>
      <c r="C66" s="821"/>
      <c r="D66" s="902"/>
      <c r="E66" s="781"/>
    </row>
    <row r="67" spans="1:5" s="767" customFormat="1" ht="15.2" customHeight="1">
      <c r="A67" s="778"/>
      <c r="B67" s="845"/>
      <c r="C67" s="821"/>
      <c r="D67" s="902"/>
      <c r="E67" s="781"/>
    </row>
    <row r="68" spans="1:5" s="767" customFormat="1" ht="15.2" customHeight="1">
      <c r="A68" s="847">
        <f>A64+0.01</f>
        <v>3.0599999999999987</v>
      </c>
      <c r="B68" s="828" t="s">
        <v>674</v>
      </c>
      <c r="C68" s="863"/>
      <c r="D68" s="911"/>
      <c r="E68" s="864"/>
    </row>
    <row r="69" spans="1:5" s="767" customFormat="1" ht="15.2" customHeight="1">
      <c r="A69" s="791"/>
      <c r="B69" s="844" t="s">
        <v>499</v>
      </c>
      <c r="C69" s="816">
        <v>5</v>
      </c>
      <c r="D69" s="901"/>
      <c r="E69" s="777">
        <f>D69*C69</f>
        <v>0</v>
      </c>
    </row>
    <row r="70" spans="1:5" s="767" customFormat="1" ht="15.2" customHeight="1">
      <c r="A70" s="778"/>
      <c r="B70" s="845"/>
      <c r="C70" s="821"/>
      <c r="D70" s="902"/>
      <c r="E70" s="781"/>
    </row>
    <row r="71" spans="1:5" s="767" customFormat="1" ht="15.2" customHeight="1">
      <c r="A71" s="778"/>
      <c r="B71" s="845"/>
      <c r="C71" s="821"/>
      <c r="D71" s="912"/>
      <c r="E71" s="781"/>
    </row>
    <row r="72" spans="1:5" s="767" customFormat="1" ht="15.2" customHeight="1">
      <c r="A72" s="847">
        <f>A68+0.01</f>
        <v>3.0699999999999985</v>
      </c>
      <c r="B72" s="828" t="s">
        <v>675</v>
      </c>
      <c r="C72" s="863"/>
      <c r="D72" s="911"/>
      <c r="E72" s="864"/>
    </row>
    <row r="73" spans="1:5" s="767" customFormat="1" ht="15.2" customHeight="1">
      <c r="A73" s="847"/>
      <c r="B73" s="865" t="s">
        <v>676</v>
      </c>
      <c r="C73" s="863"/>
      <c r="D73" s="911"/>
      <c r="E73" s="864"/>
    </row>
    <row r="74" spans="1:5" s="767" customFormat="1" ht="15.2" customHeight="1">
      <c r="A74" s="791" t="s">
        <v>45</v>
      </c>
      <c r="B74" s="844" t="s">
        <v>499</v>
      </c>
      <c r="C74" s="816">
        <v>5</v>
      </c>
      <c r="D74" s="901"/>
      <c r="E74" s="777">
        <f>D74*C74</f>
        <v>0</v>
      </c>
    </row>
    <row r="75" spans="1:5" s="767" customFormat="1" ht="15.2" customHeight="1">
      <c r="A75" s="778"/>
      <c r="B75" s="845"/>
      <c r="C75" s="821"/>
      <c r="D75" s="902"/>
      <c r="E75" s="781"/>
    </row>
    <row r="76" spans="1:5" s="767" customFormat="1" ht="15.2" customHeight="1">
      <c r="A76" s="778"/>
      <c r="B76" s="845"/>
      <c r="C76" s="821"/>
      <c r="D76" s="902"/>
      <c r="E76" s="781"/>
    </row>
    <row r="77" spans="1:5" s="767" customFormat="1" ht="15.2" customHeight="1">
      <c r="A77" s="847">
        <f>A72+0.01</f>
        <v>3.0799999999999983</v>
      </c>
      <c r="B77" s="828" t="s">
        <v>677</v>
      </c>
      <c r="C77" s="863"/>
      <c r="D77" s="911"/>
      <c r="E77" s="864"/>
    </row>
    <row r="78" spans="1:5" s="767" customFormat="1" ht="15.2" customHeight="1">
      <c r="A78" s="866"/>
      <c r="B78" s="865" t="s">
        <v>676</v>
      </c>
      <c r="C78" s="867"/>
      <c r="D78" s="913"/>
      <c r="E78" s="868"/>
    </row>
    <row r="79" spans="1:5" s="767" customFormat="1" ht="15.2" customHeight="1">
      <c r="A79" s="791"/>
      <c r="B79" s="844" t="s">
        <v>499</v>
      </c>
      <c r="C79" s="816">
        <v>5</v>
      </c>
      <c r="D79" s="901"/>
      <c r="E79" s="777">
        <f>D79*C79</f>
        <v>0</v>
      </c>
    </row>
    <row r="80" spans="1:5" s="767" customFormat="1" ht="15.2" customHeight="1">
      <c r="A80" s="778"/>
      <c r="B80" s="845"/>
      <c r="C80" s="821"/>
      <c r="D80" s="902"/>
      <c r="E80" s="781"/>
    </row>
    <row r="81" spans="1:5" s="767" customFormat="1" ht="15.2" customHeight="1">
      <c r="A81" s="778"/>
      <c r="B81" s="845"/>
      <c r="C81" s="821"/>
      <c r="D81" s="902"/>
      <c r="E81" s="781"/>
    </row>
    <row r="82" spans="1:5" s="767" customFormat="1" ht="15.2" customHeight="1">
      <c r="A82" s="847">
        <f>A77+0.01</f>
        <v>3.0899999999999981</v>
      </c>
      <c r="B82" s="844" t="s">
        <v>678</v>
      </c>
      <c r="C82" s="816"/>
      <c r="D82" s="910"/>
      <c r="E82" s="777"/>
    </row>
    <row r="83" spans="1:5" s="767" customFormat="1" ht="15.2" customHeight="1">
      <c r="A83" s="791"/>
      <c r="B83" s="844" t="s">
        <v>499</v>
      </c>
      <c r="C83" s="816">
        <v>3</v>
      </c>
      <c r="D83" s="901"/>
      <c r="E83" s="777">
        <f>D83*C83</f>
        <v>0</v>
      </c>
    </row>
    <row r="84" spans="1:5" s="767" customFormat="1" ht="15.2" customHeight="1">
      <c r="A84" s="778"/>
      <c r="B84" s="845"/>
      <c r="C84" s="821"/>
      <c r="D84" s="902"/>
      <c r="E84" s="781"/>
    </row>
    <row r="85" spans="1:5" s="767" customFormat="1" ht="15.2" customHeight="1">
      <c r="A85" s="778"/>
      <c r="B85" s="845"/>
      <c r="C85" s="821"/>
      <c r="D85" s="902"/>
      <c r="E85" s="781"/>
    </row>
    <row r="86" spans="1:5" s="767" customFormat="1" ht="15.2" customHeight="1">
      <c r="A86" s="772">
        <f>A82+0.01</f>
        <v>3.0999999999999979</v>
      </c>
      <c r="B86" s="844" t="s">
        <v>679</v>
      </c>
      <c r="C86" s="816"/>
      <c r="D86" s="910"/>
      <c r="E86" s="777"/>
    </row>
    <row r="87" spans="1:5" s="767" customFormat="1" ht="15.2" customHeight="1">
      <c r="A87" s="791"/>
      <c r="B87" s="844" t="s">
        <v>499</v>
      </c>
      <c r="C87" s="816">
        <v>3</v>
      </c>
      <c r="D87" s="901"/>
      <c r="E87" s="777">
        <f>D87*C87</f>
        <v>0</v>
      </c>
    </row>
    <row r="88" spans="1:5" s="767" customFormat="1" ht="15.2" customHeight="1">
      <c r="A88" s="778"/>
      <c r="B88" s="845"/>
      <c r="C88" s="821"/>
      <c r="D88" s="902"/>
      <c r="E88" s="781"/>
    </row>
    <row r="89" spans="1:5" s="767" customFormat="1" ht="15.2" customHeight="1">
      <c r="A89" s="671"/>
      <c r="B89" s="869"/>
      <c r="C89" s="654"/>
      <c r="D89" s="893"/>
      <c r="E89" s="693"/>
    </row>
    <row r="90" spans="1:5" s="767" customFormat="1" ht="35.25" customHeight="1">
      <c r="A90" s="772">
        <f>A86+0.01</f>
        <v>3.1099999999999977</v>
      </c>
      <c r="B90" s="844" t="s">
        <v>680</v>
      </c>
      <c r="C90" s="816"/>
      <c r="D90" s="910"/>
      <c r="E90" s="777"/>
    </row>
    <row r="91" spans="1:5" s="767" customFormat="1" ht="15.2" customHeight="1">
      <c r="A91" s="791"/>
      <c r="B91" s="844" t="s">
        <v>499</v>
      </c>
      <c r="C91" s="816">
        <v>3</v>
      </c>
      <c r="D91" s="901"/>
      <c r="E91" s="777">
        <f>D91*C91</f>
        <v>0</v>
      </c>
    </row>
    <row r="92" spans="1:5" s="767" customFormat="1" ht="15.2" customHeight="1">
      <c r="A92" s="778"/>
      <c r="B92" s="845"/>
      <c r="C92" s="821"/>
      <c r="D92" s="902"/>
      <c r="E92" s="781"/>
    </row>
    <row r="93" spans="1:5" s="767" customFormat="1" ht="15.2" customHeight="1">
      <c r="A93" s="778"/>
      <c r="B93" s="845"/>
      <c r="C93" s="821"/>
      <c r="D93" s="902"/>
      <c r="E93" s="781"/>
    </row>
    <row r="94" spans="1:5" s="767" customFormat="1" ht="35.25" customHeight="1">
      <c r="A94" s="772">
        <f>A90+0.01</f>
        <v>3.1199999999999974</v>
      </c>
      <c r="B94" s="844" t="s">
        <v>681</v>
      </c>
      <c r="C94" s="816"/>
      <c r="D94" s="910"/>
      <c r="E94" s="777"/>
    </row>
    <row r="95" spans="1:5" s="767" customFormat="1" ht="15.2" customHeight="1">
      <c r="A95" s="791"/>
      <c r="B95" s="844" t="s">
        <v>499</v>
      </c>
      <c r="C95" s="816">
        <v>1</v>
      </c>
      <c r="D95" s="901"/>
      <c r="E95" s="777">
        <f>D95*C95</f>
        <v>0</v>
      </c>
    </row>
    <row r="96" spans="1:5" s="767" customFormat="1" ht="15.2" customHeight="1">
      <c r="A96" s="778"/>
      <c r="B96" s="845"/>
      <c r="C96" s="821"/>
      <c r="D96" s="902"/>
      <c r="E96" s="781"/>
    </row>
    <row r="97" spans="1:9" s="767" customFormat="1" ht="15.2" customHeight="1">
      <c r="A97" s="778"/>
      <c r="B97" s="845"/>
      <c r="C97" s="821"/>
      <c r="D97" s="902"/>
      <c r="E97" s="781"/>
    </row>
    <row r="98" spans="1:9" s="767" customFormat="1" ht="75.2" customHeight="1">
      <c r="A98" s="847">
        <f>A94+0.01</f>
        <v>3.1299999999999972</v>
      </c>
      <c r="B98" s="870" t="s">
        <v>682</v>
      </c>
      <c r="C98" s="816" t="s">
        <v>519</v>
      </c>
      <c r="D98" s="901"/>
      <c r="E98" s="777"/>
      <c r="F98" s="765"/>
      <c r="H98" s="766"/>
      <c r="I98" s="647"/>
    </row>
    <row r="99" spans="1:9" s="876" customFormat="1" ht="15.2" customHeight="1">
      <c r="A99" s="871"/>
      <c r="B99" s="872" t="s">
        <v>683</v>
      </c>
      <c r="C99" s="873">
        <v>66</v>
      </c>
      <c r="D99" s="914"/>
      <c r="E99" s="689">
        <f>D99*C99</f>
        <v>0</v>
      </c>
      <c r="F99" s="874"/>
      <c r="G99" s="875"/>
      <c r="H99" s="875"/>
    </row>
    <row r="100" spans="1:9" s="876" customFormat="1" ht="15.2" customHeight="1">
      <c r="A100" s="871"/>
      <c r="B100" s="872" t="s">
        <v>684</v>
      </c>
      <c r="C100" s="873">
        <v>58</v>
      </c>
      <c r="D100" s="914"/>
      <c r="E100" s="689">
        <f>D100*C100</f>
        <v>0</v>
      </c>
      <c r="F100" s="874"/>
      <c r="G100" s="875"/>
      <c r="H100" s="875"/>
    </row>
    <row r="101" spans="1:9" s="876" customFormat="1" ht="15.2" customHeight="1">
      <c r="A101" s="871"/>
      <c r="B101" s="872" t="s">
        <v>685</v>
      </c>
      <c r="C101" s="873">
        <v>72</v>
      </c>
      <c r="D101" s="914"/>
      <c r="E101" s="689">
        <f>D101*C101</f>
        <v>0</v>
      </c>
      <c r="F101" s="874"/>
      <c r="G101" s="875"/>
      <c r="H101" s="875"/>
    </row>
    <row r="102" spans="1:9" s="876" customFormat="1" ht="15.2" customHeight="1">
      <c r="A102" s="877"/>
      <c r="B102" s="878"/>
      <c r="C102" s="879"/>
      <c r="D102" s="893"/>
      <c r="E102" s="693"/>
      <c r="F102" s="874"/>
      <c r="G102" s="875"/>
      <c r="H102" s="875"/>
    </row>
    <row r="103" spans="1:9" s="767" customFormat="1" ht="15.2" customHeight="1">
      <c r="A103" s="778"/>
      <c r="B103" s="667"/>
      <c r="C103" s="654"/>
      <c r="D103" s="912"/>
      <c r="E103" s="781"/>
    </row>
    <row r="104" spans="1:9" s="767" customFormat="1" ht="45.2" customHeight="1">
      <c r="A104" s="847">
        <f>A98+0.01</f>
        <v>3.139999999999997</v>
      </c>
      <c r="B104" s="844" t="s">
        <v>686</v>
      </c>
      <c r="C104" s="763" t="s">
        <v>687</v>
      </c>
      <c r="D104" s="901"/>
      <c r="E104" s="777"/>
      <c r="F104" s="765"/>
      <c r="G104" s="766"/>
      <c r="H104" s="766"/>
    </row>
    <row r="105" spans="1:9" s="767" customFormat="1" ht="15.2" customHeight="1">
      <c r="A105" s="791"/>
      <c r="B105" s="700" t="s">
        <v>688</v>
      </c>
      <c r="C105" s="880">
        <v>50</v>
      </c>
      <c r="D105" s="910"/>
      <c r="E105" s="777">
        <f>D105*C105</f>
        <v>0</v>
      </c>
    </row>
    <row r="106" spans="1:9" s="767" customFormat="1" ht="15.2" customHeight="1">
      <c r="A106" s="791"/>
      <c r="B106" s="700" t="s">
        <v>689</v>
      </c>
      <c r="C106" s="880">
        <v>16</v>
      </c>
      <c r="D106" s="910"/>
      <c r="E106" s="777">
        <f>D106*C106</f>
        <v>0</v>
      </c>
    </row>
    <row r="107" spans="1:9" s="767" customFormat="1" ht="15.2" customHeight="1">
      <c r="A107" s="791"/>
      <c r="B107" s="700" t="s">
        <v>690</v>
      </c>
      <c r="C107" s="880">
        <v>24</v>
      </c>
      <c r="D107" s="910"/>
      <c r="E107" s="777">
        <f>D107*C107</f>
        <v>0</v>
      </c>
    </row>
    <row r="108" spans="1:9" s="767" customFormat="1" ht="15.2" customHeight="1">
      <c r="A108" s="778"/>
      <c r="B108" s="667"/>
      <c r="C108" s="654"/>
      <c r="D108" s="912"/>
      <c r="E108" s="781"/>
    </row>
    <row r="109" spans="1:9" s="767" customFormat="1" ht="15.2" customHeight="1">
      <c r="A109" s="778"/>
      <c r="B109" s="667"/>
      <c r="C109" s="654"/>
      <c r="D109" s="912"/>
      <c r="E109" s="781"/>
    </row>
    <row r="110" spans="1:9" s="767" customFormat="1" ht="45.2" customHeight="1">
      <c r="A110" s="772">
        <f>A104+0.01</f>
        <v>3.1499999999999968</v>
      </c>
      <c r="B110" s="844" t="s">
        <v>691</v>
      </c>
      <c r="C110" s="816" t="s">
        <v>519</v>
      </c>
      <c r="D110" s="910"/>
      <c r="E110" s="777"/>
    </row>
    <row r="111" spans="1:9" s="647" customFormat="1" ht="15.2" customHeight="1">
      <c r="A111" s="859"/>
      <c r="B111" s="700" t="s">
        <v>692</v>
      </c>
      <c r="C111" s="686">
        <v>36</v>
      </c>
      <c r="D111" s="915"/>
      <c r="E111" s="689">
        <f>D111*C111</f>
        <v>0</v>
      </c>
    </row>
    <row r="112" spans="1:9" s="647" customFormat="1" ht="15.2" customHeight="1">
      <c r="A112" s="859"/>
      <c r="B112" s="700" t="s">
        <v>693</v>
      </c>
      <c r="C112" s="686">
        <v>0</v>
      </c>
      <c r="D112" s="915"/>
      <c r="E112" s="689">
        <f>D112*C112</f>
        <v>0</v>
      </c>
    </row>
    <row r="113" spans="1:8" s="647" customFormat="1" ht="15.2" customHeight="1">
      <c r="A113" s="859"/>
      <c r="B113" s="700" t="s">
        <v>694</v>
      </c>
      <c r="C113" s="686">
        <v>44</v>
      </c>
      <c r="D113" s="915"/>
      <c r="E113" s="689">
        <f>D113*C113</f>
        <v>0</v>
      </c>
    </row>
    <row r="114" spans="1:8" s="647" customFormat="1" ht="15.2" customHeight="1">
      <c r="A114" s="671"/>
      <c r="B114" s="667"/>
      <c r="C114" s="654"/>
      <c r="D114" s="916"/>
      <c r="E114" s="693"/>
    </row>
    <row r="115" spans="1:8" s="647" customFormat="1" ht="15.2" customHeight="1">
      <c r="A115" s="671"/>
      <c r="B115" s="667"/>
      <c r="C115" s="654"/>
      <c r="D115" s="916"/>
      <c r="E115" s="693"/>
    </row>
    <row r="116" spans="1:8" s="767" customFormat="1" ht="15.2" customHeight="1">
      <c r="A116" s="772">
        <f>A110+0.01</f>
        <v>3.1599999999999966</v>
      </c>
      <c r="B116" s="844" t="s">
        <v>695</v>
      </c>
      <c r="C116" s="816"/>
      <c r="D116" s="901"/>
      <c r="E116" s="777"/>
      <c r="F116" s="765"/>
      <c r="G116" s="766"/>
      <c r="H116" s="766"/>
    </row>
    <row r="117" spans="1:8" s="767" customFormat="1" ht="15.2" customHeight="1">
      <c r="A117" s="791"/>
      <c r="B117" s="844" t="s">
        <v>696</v>
      </c>
      <c r="C117" s="816">
        <v>2</v>
      </c>
      <c r="D117" s="901"/>
      <c r="E117" s="777">
        <f>D117*C117</f>
        <v>0</v>
      </c>
      <c r="F117" s="765"/>
      <c r="G117" s="766"/>
      <c r="H117" s="766"/>
    </row>
    <row r="118" spans="1:8" s="767" customFormat="1" ht="15.2" customHeight="1">
      <c r="A118" s="791"/>
      <c r="B118" s="844" t="s">
        <v>697</v>
      </c>
      <c r="C118" s="816">
        <v>1</v>
      </c>
      <c r="D118" s="901"/>
      <c r="E118" s="777">
        <f>D118*C118</f>
        <v>0</v>
      </c>
      <c r="F118" s="765"/>
      <c r="G118" s="766"/>
      <c r="H118" s="766"/>
    </row>
    <row r="119" spans="1:8" s="767" customFormat="1" ht="15.2" customHeight="1">
      <c r="A119" s="778"/>
      <c r="B119" s="845"/>
      <c r="C119" s="821"/>
      <c r="D119" s="902"/>
      <c r="E119" s="781"/>
      <c r="F119" s="765"/>
      <c r="G119" s="766"/>
      <c r="H119" s="766"/>
    </row>
    <row r="120" spans="1:8" s="767" customFormat="1" ht="15.2" customHeight="1">
      <c r="A120" s="778"/>
      <c r="B120" s="845"/>
      <c r="C120" s="821"/>
      <c r="D120" s="902"/>
      <c r="E120" s="781"/>
      <c r="F120" s="765"/>
      <c r="G120" s="766"/>
      <c r="H120" s="766"/>
    </row>
    <row r="121" spans="1:8" s="767" customFormat="1" ht="30.75" customHeight="1">
      <c r="A121" s="772">
        <f>A116+0.01</f>
        <v>3.1699999999999964</v>
      </c>
      <c r="B121" s="844" t="s">
        <v>698</v>
      </c>
      <c r="C121" s="816"/>
      <c r="D121" s="901"/>
      <c r="E121" s="777"/>
      <c r="F121" s="765"/>
      <c r="G121" s="766"/>
      <c r="H121" s="766"/>
    </row>
    <row r="122" spans="1:8" s="767" customFormat="1" ht="15.2" customHeight="1">
      <c r="A122" s="791"/>
      <c r="B122" s="844" t="s">
        <v>699</v>
      </c>
      <c r="C122" s="816">
        <v>4</v>
      </c>
      <c r="D122" s="901"/>
      <c r="E122" s="777">
        <f>D122*C122</f>
        <v>0</v>
      </c>
      <c r="F122" s="765"/>
      <c r="G122" s="766"/>
      <c r="H122" s="766"/>
    </row>
    <row r="123" spans="1:8" s="767" customFormat="1" ht="15.2" customHeight="1">
      <c r="A123" s="778"/>
      <c r="B123" s="845"/>
      <c r="C123" s="821"/>
      <c r="D123" s="902"/>
      <c r="E123" s="781"/>
      <c r="F123" s="765"/>
      <c r="G123" s="766"/>
      <c r="H123" s="766"/>
    </row>
    <row r="124" spans="1:8" s="767" customFormat="1" ht="15.2" customHeight="1">
      <c r="A124" s="778"/>
      <c r="B124" s="845"/>
      <c r="C124" s="821"/>
      <c r="D124" s="902"/>
      <c r="E124" s="781"/>
      <c r="F124" s="765"/>
      <c r="G124" s="766"/>
      <c r="H124" s="766"/>
    </row>
    <row r="125" spans="1:8" s="767" customFormat="1" ht="30.75" customHeight="1">
      <c r="A125" s="772">
        <f>A121+0.01</f>
        <v>3.1799999999999962</v>
      </c>
      <c r="B125" s="844" t="s">
        <v>700</v>
      </c>
      <c r="C125" s="816"/>
      <c r="D125" s="901"/>
      <c r="E125" s="777"/>
      <c r="F125" s="765"/>
      <c r="G125" s="766"/>
      <c r="H125" s="766"/>
    </row>
    <row r="126" spans="1:8" s="767" customFormat="1" ht="15.2" customHeight="1">
      <c r="A126" s="791"/>
      <c r="B126" s="844" t="s">
        <v>699</v>
      </c>
      <c r="C126" s="816">
        <v>2</v>
      </c>
      <c r="D126" s="901"/>
      <c r="E126" s="777">
        <f>D126*C126</f>
        <v>0</v>
      </c>
      <c r="F126" s="765"/>
      <c r="G126" s="766"/>
      <c r="H126" s="766"/>
    </row>
    <row r="127" spans="1:8" s="767" customFormat="1" ht="15.2" customHeight="1">
      <c r="A127" s="778"/>
      <c r="B127" s="845"/>
      <c r="C127" s="821"/>
      <c r="D127" s="902"/>
      <c r="E127" s="781"/>
      <c r="F127" s="765"/>
      <c r="G127" s="766"/>
      <c r="H127" s="766"/>
    </row>
    <row r="128" spans="1:8" s="767" customFormat="1" ht="15.2" customHeight="1">
      <c r="A128" s="778"/>
      <c r="B128" s="845"/>
      <c r="C128" s="821"/>
      <c r="D128" s="902"/>
      <c r="E128" s="781"/>
      <c r="F128" s="765"/>
      <c r="G128" s="766"/>
      <c r="H128" s="766"/>
    </row>
    <row r="129" spans="1:8" s="767" customFormat="1" ht="30.75" customHeight="1">
      <c r="A129" s="772">
        <f>A125+0.01</f>
        <v>3.1899999999999959</v>
      </c>
      <c r="B129" s="844" t="s">
        <v>701</v>
      </c>
      <c r="C129" s="816"/>
      <c r="D129" s="901"/>
      <c r="E129" s="777"/>
      <c r="F129" s="765"/>
      <c r="G129" s="766"/>
      <c r="H129" s="766"/>
    </row>
    <row r="130" spans="1:8" s="767" customFormat="1" ht="15.2" customHeight="1">
      <c r="A130" s="791"/>
      <c r="B130" s="844" t="s">
        <v>699</v>
      </c>
      <c r="C130" s="816">
        <v>2</v>
      </c>
      <c r="D130" s="901"/>
      <c r="E130" s="777">
        <f>D130*C130</f>
        <v>0</v>
      </c>
      <c r="F130" s="765"/>
      <c r="G130" s="766"/>
      <c r="H130" s="766"/>
    </row>
    <row r="131" spans="1:8" s="767" customFormat="1" ht="15.2" customHeight="1">
      <c r="A131" s="778"/>
      <c r="B131" s="845"/>
      <c r="C131" s="821"/>
      <c r="D131" s="902"/>
      <c r="E131" s="781"/>
      <c r="F131" s="765"/>
      <c r="G131" s="766"/>
      <c r="H131" s="766"/>
    </row>
    <row r="132" spans="1:8" s="767" customFormat="1" ht="15.2" customHeight="1">
      <c r="A132" s="778"/>
      <c r="B132" s="845"/>
      <c r="C132" s="821"/>
      <c r="D132" s="902"/>
      <c r="E132" s="781"/>
      <c r="F132" s="765"/>
      <c r="G132" s="766"/>
      <c r="H132" s="766"/>
    </row>
    <row r="133" spans="1:8" s="767" customFormat="1" ht="45.2" customHeight="1">
      <c r="A133" s="772">
        <f>A121+0.01</f>
        <v>3.1799999999999962</v>
      </c>
      <c r="B133" s="844" t="s">
        <v>702</v>
      </c>
      <c r="C133" s="816"/>
      <c r="D133" s="901"/>
      <c r="E133" s="777"/>
      <c r="F133" s="765"/>
      <c r="G133" s="766"/>
      <c r="H133" s="766"/>
    </row>
    <row r="134" spans="1:8" s="767" customFormat="1" ht="15.2" customHeight="1">
      <c r="A134" s="791"/>
      <c r="B134" s="844" t="s">
        <v>699</v>
      </c>
      <c r="C134" s="816">
        <v>1</v>
      </c>
      <c r="D134" s="910"/>
      <c r="E134" s="777">
        <f>D134*C134</f>
        <v>0</v>
      </c>
      <c r="F134" s="765"/>
      <c r="G134" s="766"/>
      <c r="H134" s="766"/>
    </row>
    <row r="135" spans="1:8" s="767" customFormat="1" ht="15.2" customHeight="1">
      <c r="A135" s="778"/>
      <c r="B135" s="845"/>
      <c r="C135" s="881"/>
      <c r="D135" s="912"/>
      <c r="E135" s="799"/>
      <c r="F135" s="765"/>
      <c r="G135" s="766"/>
      <c r="H135" s="766"/>
    </row>
    <row r="136" spans="1:8" s="767" customFormat="1" ht="15.2" customHeight="1">
      <c r="A136" s="778"/>
      <c r="B136" s="845"/>
      <c r="C136" s="881"/>
      <c r="D136" s="912"/>
      <c r="E136" s="799"/>
      <c r="F136" s="765"/>
      <c r="G136" s="766"/>
      <c r="H136" s="766"/>
    </row>
    <row r="137" spans="1:8" s="767" customFormat="1" ht="15.2" customHeight="1">
      <c r="A137" s="772">
        <f>A133+0.01</f>
        <v>3.1899999999999959</v>
      </c>
      <c r="B137" s="844" t="s">
        <v>703</v>
      </c>
      <c r="C137" s="816"/>
      <c r="D137" s="910"/>
      <c r="E137" s="777"/>
      <c r="F137" s="765"/>
      <c r="G137" s="766"/>
      <c r="H137" s="766"/>
    </row>
    <row r="138" spans="1:8" s="767" customFormat="1" ht="15.2" customHeight="1">
      <c r="A138" s="791"/>
      <c r="B138" s="844" t="s">
        <v>497</v>
      </c>
      <c r="C138" s="816">
        <v>1</v>
      </c>
      <c r="D138" s="910"/>
      <c r="E138" s="777">
        <f>D138*C138</f>
        <v>0</v>
      </c>
      <c r="F138" s="765"/>
      <c r="G138" s="766"/>
      <c r="H138" s="766"/>
    </row>
    <row r="139" spans="1:8" s="767" customFormat="1" ht="15.2" customHeight="1">
      <c r="A139" s="778"/>
      <c r="B139" s="845"/>
      <c r="C139" s="821"/>
      <c r="D139" s="912"/>
      <c r="E139" s="781"/>
      <c r="F139" s="765"/>
      <c r="G139" s="766"/>
      <c r="H139" s="766"/>
    </row>
    <row r="140" spans="1:8" s="767" customFormat="1" ht="15.2" customHeight="1">
      <c r="A140" s="778"/>
      <c r="B140" s="845"/>
      <c r="C140" s="821"/>
      <c r="D140" s="902"/>
      <c r="E140" s="781"/>
      <c r="F140" s="765"/>
      <c r="G140" s="766"/>
      <c r="H140" s="766"/>
    </row>
    <row r="141" spans="1:8" s="767" customFormat="1" ht="45.2" customHeight="1">
      <c r="A141" s="772">
        <f>A137+0.01</f>
        <v>3.1999999999999957</v>
      </c>
      <c r="B141" s="844" t="s">
        <v>704</v>
      </c>
      <c r="C141" s="816"/>
      <c r="D141" s="910"/>
      <c r="E141" s="777"/>
      <c r="F141" s="765"/>
      <c r="G141" s="766"/>
      <c r="H141" s="766"/>
    </row>
    <row r="142" spans="1:8" s="767" customFormat="1" ht="15.2" customHeight="1">
      <c r="A142" s="791"/>
      <c r="B142" s="844" t="s">
        <v>63</v>
      </c>
      <c r="C142" s="816">
        <v>90</v>
      </c>
      <c r="D142" s="910"/>
      <c r="E142" s="777">
        <f>D142*C142</f>
        <v>0</v>
      </c>
      <c r="F142" s="765"/>
      <c r="G142" s="766"/>
      <c r="H142" s="766"/>
    </row>
    <row r="143" spans="1:8" s="767" customFormat="1" ht="15.2" customHeight="1">
      <c r="A143" s="778"/>
      <c r="B143" s="845"/>
      <c r="C143" s="821"/>
      <c r="D143" s="912"/>
      <c r="E143" s="781"/>
      <c r="F143" s="765"/>
      <c r="G143" s="766"/>
      <c r="H143" s="766"/>
    </row>
    <row r="144" spans="1:8" s="767" customFormat="1" ht="15.2" customHeight="1">
      <c r="A144" s="778"/>
      <c r="B144" s="845"/>
      <c r="C144" s="821"/>
      <c r="D144" s="912"/>
      <c r="E144" s="781"/>
      <c r="F144" s="765"/>
      <c r="G144" s="766"/>
      <c r="H144" s="766"/>
    </row>
    <row r="145" spans="1:8" s="767" customFormat="1" ht="30.75" customHeight="1">
      <c r="A145" s="882">
        <f>A141+0.01</f>
        <v>3.2099999999999955</v>
      </c>
      <c r="B145" s="883" t="s">
        <v>705</v>
      </c>
      <c r="C145" s="884"/>
      <c r="D145" s="901"/>
      <c r="E145" s="777"/>
      <c r="F145" s="765"/>
      <c r="G145" s="766"/>
      <c r="H145" s="766"/>
    </row>
    <row r="146" spans="1:8" s="767" customFormat="1" ht="15" customHeight="1">
      <c r="A146" s="885"/>
      <c r="B146" s="883" t="s">
        <v>699</v>
      </c>
      <c r="C146" s="884">
        <v>1</v>
      </c>
      <c r="D146" s="901"/>
      <c r="E146" s="777">
        <f>C146*D146</f>
        <v>0</v>
      </c>
      <c r="F146" s="765"/>
      <c r="G146" s="766"/>
      <c r="H146" s="766"/>
    </row>
    <row r="147" spans="1:8" s="767" customFormat="1" ht="15" customHeight="1">
      <c r="A147" s="778"/>
      <c r="B147" s="845"/>
      <c r="C147" s="821"/>
      <c r="D147" s="902"/>
      <c r="E147" s="781"/>
      <c r="F147" s="765"/>
      <c r="G147" s="766"/>
      <c r="H147" s="766"/>
    </row>
    <row r="148" spans="1:8" s="767" customFormat="1" ht="15" customHeight="1">
      <c r="A148" s="778"/>
      <c r="B148" s="845"/>
      <c r="C148" s="821"/>
      <c r="D148" s="902"/>
      <c r="E148" s="781"/>
      <c r="F148" s="765"/>
      <c r="G148" s="766"/>
      <c r="H148" s="766"/>
    </row>
    <row r="149" spans="1:8" s="767" customFormat="1" ht="15.2" customHeight="1">
      <c r="A149" s="772">
        <f>A145+0.01</f>
        <v>3.2199999999999953</v>
      </c>
      <c r="B149" s="844" t="s">
        <v>706</v>
      </c>
      <c r="C149" s="816"/>
      <c r="D149" s="910"/>
      <c r="E149" s="777"/>
      <c r="F149" s="765"/>
      <c r="G149" s="766"/>
      <c r="H149" s="766"/>
    </row>
    <row r="150" spans="1:8" s="767" customFormat="1" ht="15.2" customHeight="1">
      <c r="A150" s="791"/>
      <c r="B150" s="844" t="s">
        <v>499</v>
      </c>
      <c r="C150" s="816">
        <v>1</v>
      </c>
      <c r="D150" s="901"/>
      <c r="E150" s="777">
        <f>C150*D150</f>
        <v>0</v>
      </c>
      <c r="F150" s="765"/>
      <c r="G150" s="766"/>
      <c r="H150" s="766"/>
    </row>
    <row r="151" spans="1:8" s="767" customFormat="1" ht="15.2" customHeight="1">
      <c r="A151" s="778"/>
      <c r="B151" s="845"/>
      <c r="C151" s="821"/>
      <c r="D151" s="902"/>
      <c r="E151" s="781"/>
      <c r="F151" s="765"/>
      <c r="G151" s="766"/>
      <c r="H151" s="766"/>
    </row>
    <row r="152" spans="1:8" s="767" customFormat="1" ht="15.2" customHeight="1">
      <c r="A152" s="778"/>
      <c r="B152" s="845"/>
      <c r="C152" s="821"/>
      <c r="D152" s="902"/>
      <c r="E152" s="781"/>
      <c r="F152" s="765"/>
      <c r="G152" s="766"/>
      <c r="H152" s="766"/>
    </row>
    <row r="153" spans="1:8" s="767" customFormat="1" ht="15.2" customHeight="1">
      <c r="A153" s="772">
        <f>A149+0.01</f>
        <v>3.2299999999999951</v>
      </c>
      <c r="B153" s="844" t="s">
        <v>707</v>
      </c>
      <c r="C153" s="816"/>
      <c r="D153" s="917"/>
      <c r="E153" s="886"/>
      <c r="F153" s="765"/>
      <c r="G153" s="766"/>
      <c r="H153" s="766"/>
    </row>
    <row r="154" spans="1:8" s="767" customFormat="1" ht="15.2" customHeight="1">
      <c r="A154" s="791"/>
      <c r="B154" s="844" t="s">
        <v>499</v>
      </c>
      <c r="C154" s="816">
        <v>1</v>
      </c>
      <c r="D154" s="918"/>
      <c r="E154" s="777">
        <f>C154*D154</f>
        <v>0</v>
      </c>
      <c r="F154" s="765"/>
      <c r="G154" s="766"/>
      <c r="H154" s="766"/>
    </row>
    <row r="155" spans="1:8" s="767" customFormat="1" ht="15.2" customHeight="1">
      <c r="A155" s="778"/>
      <c r="B155" s="845"/>
      <c r="C155" s="821"/>
      <c r="D155" s="919"/>
      <c r="E155" s="888"/>
      <c r="F155" s="765"/>
      <c r="G155" s="766"/>
      <c r="H155" s="766"/>
    </row>
    <row r="156" spans="1:8" s="767" customFormat="1" ht="15.2" customHeight="1">
      <c r="A156" s="778"/>
      <c r="B156" s="845"/>
      <c r="C156" s="881"/>
      <c r="D156" s="919"/>
      <c r="E156" s="887"/>
      <c r="F156" s="765"/>
      <c r="G156" s="766"/>
      <c r="H156" s="766"/>
    </row>
    <row r="157" spans="1:8" s="767" customFormat="1" ht="15.2" customHeight="1">
      <c r="A157" s="772">
        <f>A153+0.01</f>
        <v>3.2399999999999949</v>
      </c>
      <c r="B157" s="844" t="s">
        <v>708</v>
      </c>
      <c r="C157" s="816"/>
      <c r="D157" s="901"/>
      <c r="E157" s="777">
        <f>SUM(E14:E156)*0.02</f>
        <v>0</v>
      </c>
      <c r="F157" s="765"/>
      <c r="G157" s="766"/>
      <c r="H157" s="766"/>
    </row>
    <row r="158" spans="1:8" s="767" customFormat="1" ht="15.2" customHeight="1">
      <c r="A158" s="791"/>
      <c r="B158" s="844"/>
      <c r="C158" s="816"/>
      <c r="D158" s="910"/>
      <c r="E158" s="886"/>
      <c r="F158" s="765"/>
      <c r="G158" s="766"/>
      <c r="H158" s="766"/>
    </row>
    <row r="159" spans="1:8" s="767" customFormat="1" ht="15.2" customHeight="1">
      <c r="A159" s="778"/>
      <c r="B159" s="845"/>
      <c r="C159" s="821"/>
      <c r="D159" s="902"/>
      <c r="E159" s="781"/>
      <c r="F159" s="765"/>
      <c r="G159" s="766"/>
      <c r="H159" s="766"/>
    </row>
    <row r="160" spans="1:8" s="767" customFormat="1" ht="15.2" customHeight="1">
      <c r="A160" s="778"/>
      <c r="B160" s="845"/>
      <c r="C160" s="821"/>
      <c r="D160" s="912"/>
      <c r="E160" s="781"/>
      <c r="F160" s="765"/>
      <c r="G160" s="766"/>
      <c r="H160" s="766"/>
    </row>
    <row r="161" spans="1:8" s="767" customFormat="1" ht="15.2" customHeight="1" thickBot="1">
      <c r="A161" s="778"/>
      <c r="B161" s="889" t="s">
        <v>709</v>
      </c>
      <c r="C161" s="890"/>
      <c r="D161" s="920"/>
      <c r="E161" s="891">
        <f>SUM(E10:E160)</f>
        <v>0</v>
      </c>
      <c r="F161" s="765"/>
      <c r="G161" s="766"/>
      <c r="H161" s="766"/>
    </row>
    <row r="162" spans="1:8" s="767" customFormat="1" ht="15.2" customHeight="1" thickTop="1">
      <c r="A162" s="778"/>
      <c r="B162" s="845"/>
      <c r="C162" s="821"/>
      <c r="D162" s="912"/>
      <c r="E162" s="781"/>
    </row>
    <row r="163" spans="1:8" s="767" customFormat="1" ht="15.2" customHeight="1">
      <c r="A163" s="778"/>
      <c r="B163" s="845"/>
      <c r="C163" s="821"/>
      <c r="D163" s="912"/>
      <c r="E163" s="781"/>
    </row>
    <row r="164" spans="1:8" s="360" customFormat="1" ht="15.2" customHeight="1">
      <c r="A164" s="363"/>
      <c r="B164" s="367"/>
      <c r="C164" s="362"/>
      <c r="D164" s="921"/>
      <c r="E164" s="361"/>
    </row>
  </sheetData>
  <sheetProtection password="8E0C" sheet="1" objects="1" scenarios="1"/>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rowBreaks count="3" manualBreakCount="3">
    <brk id="37" max="4" man="1"/>
    <brk id="103" max="4" man="1"/>
    <brk id="13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13"/>
  <sheetViews>
    <sheetView showZeros="0" view="pageBreakPreview" topLeftCell="A7" zoomScaleSheetLayoutView="50" workbookViewId="0">
      <selection activeCell="C16" sqref="C16:C20"/>
    </sheetView>
  </sheetViews>
  <sheetFormatPr defaultRowHeight="12"/>
  <cols>
    <col min="1" max="1" width="7.7109375" style="30" customWidth="1"/>
    <col min="2" max="2" width="31.42578125" style="31" customWidth="1"/>
    <col min="3" max="3" width="41.28515625" style="32" customWidth="1"/>
    <col min="4" max="16384" width="9.140625" style="1"/>
  </cols>
  <sheetData>
    <row r="1" spans="1:3" s="17" customFormat="1" ht="18" customHeight="1">
      <c r="A1" s="959" t="s">
        <v>169</v>
      </c>
      <c r="B1" s="961"/>
      <c r="C1" s="961"/>
    </row>
    <row r="2" spans="1:3" s="17" customFormat="1">
      <c r="A2" s="962"/>
      <c r="B2" s="962"/>
      <c r="C2" s="962"/>
    </row>
    <row r="3" spans="1:3" s="17" customFormat="1">
      <c r="A3" s="2"/>
      <c r="B3" s="3"/>
      <c r="C3" s="4"/>
    </row>
    <row r="4" spans="1:3">
      <c r="A4" s="2"/>
      <c r="B4" s="3"/>
      <c r="C4" s="4"/>
    </row>
    <row r="5" spans="1:3" s="7" customFormat="1" ht="25.5" customHeight="1">
      <c r="A5" s="5"/>
      <c r="B5" s="9" t="s">
        <v>37</v>
      </c>
      <c r="C5" s="73" t="s">
        <v>125</v>
      </c>
    </row>
    <row r="6" spans="1:3" s="7" customFormat="1" ht="12.75">
      <c r="A6" s="5"/>
      <c r="B6" s="6"/>
      <c r="C6" s="72"/>
    </row>
    <row r="7" spans="1:3" s="37" customFormat="1" ht="50.25" customHeight="1">
      <c r="B7" s="9" t="s">
        <v>38</v>
      </c>
      <c r="C7" s="73" t="s">
        <v>169</v>
      </c>
    </row>
    <row r="8" spans="1:3" s="95" customFormat="1" ht="31.5" customHeight="1">
      <c r="A8" s="93"/>
      <c r="B8" s="94" t="s">
        <v>170</v>
      </c>
      <c r="C8" s="103" t="s">
        <v>171</v>
      </c>
    </row>
    <row r="9" spans="1:3">
      <c r="A9" s="8"/>
      <c r="B9" s="9"/>
      <c r="C9" s="10"/>
    </row>
    <row r="10" spans="1:3" ht="21" customHeight="1">
      <c r="A10" s="11" t="s">
        <v>45</v>
      </c>
      <c r="B10" s="958" t="s">
        <v>156</v>
      </c>
      <c r="C10" s="958"/>
    </row>
    <row r="11" spans="1:3" ht="21" customHeight="1">
      <c r="A11" s="11"/>
      <c r="B11" s="13"/>
      <c r="C11" s="12"/>
    </row>
    <row r="12" spans="1:3" ht="6" customHeight="1">
      <c r="A12" s="8"/>
      <c r="B12" s="9"/>
      <c r="C12" s="10"/>
    </row>
    <row r="13" spans="1:3" ht="6.75" customHeight="1">
      <c r="A13" s="14"/>
      <c r="B13" s="15"/>
      <c r="C13" s="16"/>
    </row>
    <row r="14" spans="1:3" s="27" customFormat="1" ht="25.5" customHeight="1">
      <c r="A14" s="74" t="s">
        <v>39</v>
      </c>
      <c r="B14" s="75" t="s">
        <v>17</v>
      </c>
      <c r="C14" s="76" t="s">
        <v>40</v>
      </c>
    </row>
    <row r="15" spans="1:3" s="21" customFormat="1" ht="6.75" customHeight="1">
      <c r="A15" s="19"/>
      <c r="B15" s="20"/>
      <c r="C15" s="19"/>
    </row>
    <row r="16" spans="1:3" s="21" customFormat="1" ht="12.75">
      <c r="A16" s="22" t="s">
        <v>1</v>
      </c>
      <c r="B16" s="23" t="s">
        <v>376</v>
      </c>
      <c r="C16" s="77">
        <f>SUM('A1 GRADBENA DELA'!F26)</f>
        <v>0</v>
      </c>
    </row>
    <row r="17" spans="1:3" s="21" customFormat="1" ht="12.75">
      <c r="A17" s="22" t="s">
        <v>1</v>
      </c>
      <c r="B17" s="23" t="s">
        <v>18</v>
      </c>
      <c r="C17" s="77">
        <f>SUM('A1 GRADBENA DELA'!F94)</f>
        <v>0</v>
      </c>
    </row>
    <row r="18" spans="1:3" s="21" customFormat="1" ht="12.75">
      <c r="A18" s="22" t="s">
        <v>2</v>
      </c>
      <c r="B18" s="23" t="s">
        <v>19</v>
      </c>
      <c r="C18" s="77">
        <f>SUM('A1 GRADBENA DELA'!F205)</f>
        <v>0</v>
      </c>
    </row>
    <row r="19" spans="1:3" s="21" customFormat="1" ht="12.75">
      <c r="A19" s="22" t="s">
        <v>3</v>
      </c>
      <c r="B19" s="23" t="s">
        <v>20</v>
      </c>
      <c r="C19" s="77">
        <f>SUM('A1 GRADBENA DELA'!F340)</f>
        <v>0</v>
      </c>
    </row>
    <row r="20" spans="1:3" s="21" customFormat="1" ht="14.25" customHeight="1">
      <c r="A20" s="24"/>
      <c r="B20" s="20"/>
      <c r="C20" s="78"/>
    </row>
    <row r="21" spans="1:3" s="18" customFormat="1" ht="23.25" customHeight="1" thickBot="1">
      <c r="A21" s="33" t="s">
        <v>39</v>
      </c>
      <c r="B21" s="34" t="s">
        <v>22</v>
      </c>
      <c r="C21" s="79">
        <f>SUM(C16:C20)</f>
        <v>0</v>
      </c>
    </row>
    <row r="22" spans="1:3" s="21" customFormat="1" ht="15">
      <c r="A22" s="25"/>
      <c r="B22" s="25"/>
      <c r="C22" s="49"/>
    </row>
    <row r="23" spans="1:3" s="21" customFormat="1" ht="15">
      <c r="A23" s="25"/>
      <c r="B23" s="25"/>
      <c r="C23" s="49"/>
    </row>
    <row r="24" spans="1:3" s="27" customFormat="1" ht="25.5" customHeight="1">
      <c r="A24" s="74" t="s">
        <v>41</v>
      </c>
      <c r="B24" s="75" t="s">
        <v>23</v>
      </c>
      <c r="C24" s="76" t="s">
        <v>40</v>
      </c>
    </row>
    <row r="25" spans="1:3" s="21" customFormat="1" ht="6" customHeight="1">
      <c r="A25" s="19"/>
      <c r="B25" s="20"/>
      <c r="C25" s="50"/>
    </row>
    <row r="26" spans="1:3" s="21" customFormat="1" ht="12.75">
      <c r="A26" s="22" t="s">
        <v>1</v>
      </c>
      <c r="B26" s="23" t="s">
        <v>24</v>
      </c>
      <c r="C26" s="77">
        <f>SUM('B1 OBRTNA DELA'!F93)</f>
        <v>0</v>
      </c>
    </row>
    <row r="27" spans="1:3" s="21" customFormat="1" ht="12.75">
      <c r="A27" s="22" t="s">
        <v>2</v>
      </c>
      <c r="B27" s="23" t="s">
        <v>25</v>
      </c>
      <c r="C27" s="77">
        <f>SUM('B1 OBRTNA DELA'!F155)</f>
        <v>0</v>
      </c>
    </row>
    <row r="28" spans="1:3" s="21" customFormat="1" ht="12.75">
      <c r="A28" s="22" t="s">
        <v>3</v>
      </c>
      <c r="B28" s="23" t="s">
        <v>26</v>
      </c>
      <c r="C28" s="77">
        <f>SUM('B1 OBRTNA DELA'!F195)</f>
        <v>0</v>
      </c>
    </row>
    <row r="29" spans="1:3" s="21" customFormat="1" ht="12.75">
      <c r="A29" s="22" t="s">
        <v>4</v>
      </c>
      <c r="B29" s="23" t="s">
        <v>27</v>
      </c>
      <c r="C29" s="77">
        <f>SUM('B1 OBRTNA DELA'!F246)</f>
        <v>0</v>
      </c>
    </row>
    <row r="30" spans="1:3" s="21" customFormat="1" ht="12.75">
      <c r="A30" s="22" t="s">
        <v>5</v>
      </c>
      <c r="B30" s="23" t="s">
        <v>79</v>
      </c>
      <c r="C30" s="77">
        <f>SUM('B1 OBRTNA DELA'!F258)</f>
        <v>0</v>
      </c>
    </row>
    <row r="31" spans="1:3" s="21" customFormat="1" ht="12.75">
      <c r="A31" s="22" t="s">
        <v>6</v>
      </c>
      <c r="B31" s="23" t="s">
        <v>308</v>
      </c>
      <c r="C31" s="77">
        <f>SUM('B1 OBRTNA DELA'!F332)</f>
        <v>0</v>
      </c>
    </row>
    <row r="32" spans="1:3" s="21" customFormat="1" ht="12.75">
      <c r="A32" s="22" t="s">
        <v>8</v>
      </c>
      <c r="B32" s="23" t="s">
        <v>309</v>
      </c>
      <c r="C32" s="77">
        <f>SUM('B1 OBRTNA DELA'!F389)</f>
        <v>0</v>
      </c>
    </row>
    <row r="33" spans="1:3" s="21" customFormat="1" ht="12.75">
      <c r="A33" s="22" t="s">
        <v>9</v>
      </c>
      <c r="B33" s="23" t="s">
        <v>311</v>
      </c>
      <c r="C33" s="77">
        <f>SUM('B1 OBRTNA DELA'!F420)</f>
        <v>0</v>
      </c>
    </row>
    <row r="34" spans="1:3" s="21" customFormat="1" ht="12.75">
      <c r="A34" s="22" t="s">
        <v>10</v>
      </c>
      <c r="B34" s="23" t="s">
        <v>310</v>
      </c>
      <c r="C34" s="77">
        <f>SUM('B1 OBRTNA DELA'!F449)</f>
        <v>0</v>
      </c>
    </row>
    <row r="35" spans="1:3" s="21" customFormat="1" ht="12.75">
      <c r="A35" s="22" t="s">
        <v>7</v>
      </c>
      <c r="B35" s="23" t="s">
        <v>78</v>
      </c>
      <c r="C35" s="77">
        <f>SUM('B1 OBRTNA DELA'!F476)</f>
        <v>0</v>
      </c>
    </row>
    <row r="36" spans="1:3" s="21" customFormat="1" ht="12.75">
      <c r="A36" s="22" t="s">
        <v>76</v>
      </c>
      <c r="B36" s="23" t="s">
        <v>118</v>
      </c>
      <c r="C36" s="77">
        <f>SUM('B1 OBRTNA DELA'!F569)</f>
        <v>0</v>
      </c>
    </row>
    <row r="37" spans="1:3" s="21" customFormat="1" ht="12.75">
      <c r="A37" s="22" t="s">
        <v>77</v>
      </c>
      <c r="B37" s="23" t="s">
        <v>28</v>
      </c>
      <c r="C37" s="77">
        <f>SUM('B1 OBRTNA DELA'!F602)</f>
        <v>0</v>
      </c>
    </row>
    <row r="38" spans="1:3" s="21" customFormat="1" ht="12.75">
      <c r="A38" s="22" t="s">
        <v>312</v>
      </c>
      <c r="B38" s="23" t="s">
        <v>313</v>
      </c>
      <c r="C38" s="77">
        <f>SUM('B1 OBRTNA DELA'!F629)</f>
        <v>0</v>
      </c>
    </row>
    <row r="39" spans="1:3" s="21" customFormat="1" ht="12.75">
      <c r="A39" s="22" t="s">
        <v>314</v>
      </c>
      <c r="B39" s="23" t="s">
        <v>21</v>
      </c>
      <c r="C39" s="77">
        <f>SUM('B1 OBRTNA DELA'!F650)</f>
        <v>0</v>
      </c>
    </row>
    <row r="40" spans="1:3" s="21" customFormat="1" ht="12.75">
      <c r="A40" s="24"/>
      <c r="B40" s="15"/>
      <c r="C40" s="78"/>
    </row>
    <row r="41" spans="1:3" s="27" customFormat="1" ht="23.25" customHeight="1" thickBot="1">
      <c r="A41" s="33" t="s">
        <v>41</v>
      </c>
      <c r="B41" s="35" t="s">
        <v>29</v>
      </c>
      <c r="C41" s="79">
        <f>SUM(C26:C40)</f>
        <v>0</v>
      </c>
    </row>
    <row r="42" spans="1:3" s="20" customFormat="1" ht="15">
      <c r="A42" s="28"/>
      <c r="B42" s="25"/>
      <c r="C42" s="26"/>
    </row>
    <row r="43" spans="1:3" s="20" customFormat="1" ht="15">
      <c r="A43" s="28"/>
      <c r="B43" s="25"/>
      <c r="C43" s="26"/>
    </row>
    <row r="44" spans="1:3" s="21" customFormat="1" ht="12.75">
      <c r="C44" s="29"/>
    </row>
    <row r="45" spans="1:3" s="21" customFormat="1" ht="12.75">
      <c r="C45" s="29"/>
    </row>
    <row r="46" spans="1:3" s="21" customFormat="1" ht="12.75">
      <c r="C46" s="29"/>
    </row>
    <row r="47" spans="1:3" s="21" customFormat="1" ht="12.75">
      <c r="C47" s="29"/>
    </row>
    <row r="48" spans="1:3" s="21" customFormat="1" ht="12.75">
      <c r="C48" s="29"/>
    </row>
    <row r="49" spans="3:3" s="21" customFormat="1" ht="12.75">
      <c r="C49" s="29"/>
    </row>
    <row r="50" spans="3:3" s="21" customFormat="1" ht="12.75">
      <c r="C50" s="29"/>
    </row>
    <row r="51" spans="3:3" s="21" customFormat="1" ht="12.75">
      <c r="C51" s="29"/>
    </row>
    <row r="52" spans="3:3" s="21" customFormat="1" ht="12.75">
      <c r="C52" s="29"/>
    </row>
    <row r="53" spans="3:3" s="21" customFormat="1" ht="12.75">
      <c r="C53" s="29"/>
    </row>
    <row r="54" spans="3:3" s="21" customFormat="1" ht="12.75">
      <c r="C54" s="29"/>
    </row>
    <row r="55" spans="3:3" s="21" customFormat="1" ht="12.75">
      <c r="C55" s="29"/>
    </row>
    <row r="56" spans="3:3" s="21" customFormat="1" ht="12.75">
      <c r="C56" s="29"/>
    </row>
    <row r="57" spans="3:3" s="21" customFormat="1" ht="12.75">
      <c r="C57" s="29"/>
    </row>
    <row r="58" spans="3:3" s="21" customFormat="1" ht="12.75">
      <c r="C58" s="29"/>
    </row>
    <row r="59" spans="3:3" s="21" customFormat="1" ht="12.75">
      <c r="C59" s="29"/>
    </row>
    <row r="60" spans="3:3" s="21" customFormat="1" ht="12.75">
      <c r="C60" s="29"/>
    </row>
    <row r="61" spans="3:3" s="21" customFormat="1" ht="12.75">
      <c r="C61" s="29"/>
    </row>
    <row r="62" spans="3:3" s="21" customFormat="1" ht="12.75">
      <c r="C62" s="29"/>
    </row>
    <row r="63" spans="3:3" s="21" customFormat="1" ht="12.75">
      <c r="C63" s="29"/>
    </row>
    <row r="64" spans="3:3" s="21" customFormat="1" ht="12.75">
      <c r="C64" s="29"/>
    </row>
    <row r="65" spans="3:3" s="21" customFormat="1" ht="12.75">
      <c r="C65" s="29"/>
    </row>
    <row r="66" spans="3:3" s="21" customFormat="1" ht="12.75">
      <c r="C66" s="29"/>
    </row>
    <row r="67" spans="3:3" s="21" customFormat="1" ht="12.75">
      <c r="C67" s="29"/>
    </row>
    <row r="68" spans="3:3" s="21" customFormat="1" ht="12.75">
      <c r="C68" s="29"/>
    </row>
    <row r="69" spans="3:3" s="21" customFormat="1" ht="12.75">
      <c r="C69" s="29"/>
    </row>
    <row r="70" spans="3:3" s="21" customFormat="1" ht="12.75">
      <c r="C70" s="29"/>
    </row>
    <row r="71" spans="3:3" s="21" customFormat="1" ht="12.75">
      <c r="C71" s="29"/>
    </row>
    <row r="72" spans="3:3" s="21" customFormat="1" ht="12.75">
      <c r="C72" s="29"/>
    </row>
    <row r="73" spans="3:3" s="21" customFormat="1" ht="12.75">
      <c r="C73" s="29"/>
    </row>
    <row r="74" spans="3:3" s="21" customFormat="1" ht="12.75">
      <c r="C74" s="29"/>
    </row>
    <row r="75" spans="3:3" s="21" customFormat="1" ht="12.75">
      <c r="C75" s="29"/>
    </row>
    <row r="76" spans="3:3" s="21" customFormat="1" ht="12.75">
      <c r="C76" s="29"/>
    </row>
    <row r="77" spans="3:3" s="21" customFormat="1" ht="12.75">
      <c r="C77" s="29"/>
    </row>
    <row r="78" spans="3:3" s="21" customFormat="1" ht="12.75">
      <c r="C78" s="29"/>
    </row>
    <row r="79" spans="3:3" s="21" customFormat="1" ht="12.75">
      <c r="C79" s="29"/>
    </row>
    <row r="80" spans="3:3" s="21" customFormat="1" ht="12.75">
      <c r="C80" s="29"/>
    </row>
    <row r="81" spans="3:3" s="21" customFormat="1" ht="12.75">
      <c r="C81" s="29"/>
    </row>
    <row r="82" spans="3:3" s="21" customFormat="1" ht="12.75">
      <c r="C82" s="29"/>
    </row>
    <row r="83" spans="3:3" s="21" customFormat="1" ht="12.75">
      <c r="C83" s="29"/>
    </row>
    <row r="84" spans="3:3" s="21" customFormat="1" ht="12.75">
      <c r="C84" s="29"/>
    </row>
    <row r="85" spans="3:3" s="21" customFormat="1" ht="12.75">
      <c r="C85" s="29"/>
    </row>
    <row r="86" spans="3:3" s="21" customFormat="1" ht="12.75">
      <c r="C86" s="29"/>
    </row>
    <row r="87" spans="3:3" s="21" customFormat="1" ht="12.75">
      <c r="C87" s="29"/>
    </row>
    <row r="88" spans="3:3" s="21" customFormat="1" ht="12.75">
      <c r="C88" s="29"/>
    </row>
    <row r="89" spans="3:3" s="21" customFormat="1" ht="12.75">
      <c r="C89" s="29"/>
    </row>
    <row r="90" spans="3:3" s="21" customFormat="1" ht="12.75">
      <c r="C90" s="29"/>
    </row>
    <row r="91" spans="3:3" s="21" customFormat="1" ht="12.75">
      <c r="C91" s="29"/>
    </row>
    <row r="92" spans="3:3" s="21" customFormat="1" ht="12.75">
      <c r="C92" s="29"/>
    </row>
    <row r="93" spans="3:3" s="21" customFormat="1" ht="12.75">
      <c r="C93" s="29"/>
    </row>
    <row r="94" spans="3:3" s="21" customFormat="1" ht="12.75">
      <c r="C94" s="29"/>
    </row>
    <row r="95" spans="3:3" s="21" customFormat="1" ht="12.75">
      <c r="C95" s="29"/>
    </row>
    <row r="96" spans="3:3" s="21" customFormat="1" ht="12.75">
      <c r="C96" s="29"/>
    </row>
    <row r="97" spans="3:3" s="21" customFormat="1" ht="12.75">
      <c r="C97" s="29"/>
    </row>
    <row r="98" spans="3:3" s="21" customFormat="1" ht="12.75">
      <c r="C98" s="29"/>
    </row>
    <row r="99" spans="3:3" s="21" customFormat="1" ht="12.75">
      <c r="C99" s="29"/>
    </row>
    <row r="100" spans="3:3" s="21" customFormat="1" ht="12.75">
      <c r="C100" s="29"/>
    </row>
    <row r="101" spans="3:3" s="21" customFormat="1" ht="12.75">
      <c r="C101" s="29"/>
    </row>
    <row r="102" spans="3:3" s="21" customFormat="1" ht="12.75">
      <c r="C102" s="29"/>
    </row>
    <row r="103" spans="3:3" s="21" customFormat="1" ht="12.75">
      <c r="C103" s="29"/>
    </row>
    <row r="104" spans="3:3" s="21" customFormat="1" ht="12.75">
      <c r="C104" s="29"/>
    </row>
    <row r="105" spans="3:3" s="21" customFormat="1" ht="12.75">
      <c r="C105" s="29"/>
    </row>
    <row r="106" spans="3:3" s="21" customFormat="1" ht="12.75">
      <c r="C106" s="29"/>
    </row>
    <row r="107" spans="3:3" s="21" customFormat="1" ht="12.75">
      <c r="C107" s="29"/>
    </row>
    <row r="108" spans="3:3" s="21" customFormat="1" ht="12.75">
      <c r="C108" s="29"/>
    </row>
    <row r="109" spans="3:3" s="21" customFormat="1" ht="12.75">
      <c r="C109" s="29"/>
    </row>
    <row r="110" spans="3:3" s="21" customFormat="1" ht="12.75">
      <c r="C110" s="29"/>
    </row>
    <row r="111" spans="3:3" s="21" customFormat="1" ht="12.75">
      <c r="C111" s="29"/>
    </row>
    <row r="112" spans="3:3" s="21" customFormat="1" ht="12.75">
      <c r="C112" s="29"/>
    </row>
    <row r="113" spans="3:3" s="21" customFormat="1" ht="12.75">
      <c r="C113" s="29"/>
    </row>
    <row r="114" spans="3:3" s="21" customFormat="1" ht="12.75">
      <c r="C114" s="29"/>
    </row>
    <row r="115" spans="3:3" s="21" customFormat="1" ht="12.75">
      <c r="C115" s="29"/>
    </row>
    <row r="116" spans="3:3" s="21" customFormat="1" ht="12.75">
      <c r="C116" s="29"/>
    </row>
    <row r="117" spans="3:3" s="21" customFormat="1" ht="12.75">
      <c r="C117" s="29"/>
    </row>
    <row r="118" spans="3:3" s="21" customFormat="1" ht="12.75">
      <c r="C118" s="29"/>
    </row>
    <row r="119" spans="3:3" s="21" customFormat="1" ht="12.75">
      <c r="C119" s="29"/>
    </row>
    <row r="120" spans="3:3" s="21" customFormat="1" ht="12.75">
      <c r="C120" s="29"/>
    </row>
    <row r="121" spans="3:3" s="21" customFormat="1" ht="12.75">
      <c r="C121" s="29"/>
    </row>
    <row r="122" spans="3:3" s="21" customFormat="1" ht="12.75">
      <c r="C122" s="29"/>
    </row>
    <row r="123" spans="3:3" s="21" customFormat="1" ht="12.75">
      <c r="C123" s="29"/>
    </row>
    <row r="124" spans="3:3" s="21" customFormat="1" ht="12.75">
      <c r="C124" s="29"/>
    </row>
    <row r="125" spans="3:3" s="21" customFormat="1" ht="12.75">
      <c r="C125" s="29"/>
    </row>
    <row r="126" spans="3:3" s="21" customFormat="1" ht="12.75">
      <c r="C126" s="29"/>
    </row>
    <row r="127" spans="3:3" s="21" customFormat="1" ht="12.75">
      <c r="C127" s="29"/>
    </row>
    <row r="128" spans="3:3" s="21" customFormat="1" ht="12.75">
      <c r="C128" s="29"/>
    </row>
    <row r="129" spans="3:3" s="21" customFormat="1" ht="12.75">
      <c r="C129" s="29"/>
    </row>
    <row r="130" spans="3:3" s="21" customFormat="1" ht="12.75">
      <c r="C130" s="29"/>
    </row>
    <row r="131" spans="3:3" s="21" customFormat="1" ht="12.75">
      <c r="C131" s="29"/>
    </row>
    <row r="132" spans="3:3" s="21" customFormat="1" ht="12.75">
      <c r="C132" s="29"/>
    </row>
    <row r="133" spans="3:3" s="21" customFormat="1" ht="12.75">
      <c r="C133" s="29"/>
    </row>
    <row r="134" spans="3:3" s="21" customFormat="1" ht="12.75">
      <c r="C134" s="29"/>
    </row>
    <row r="135" spans="3:3" s="21" customFormat="1" ht="12.75">
      <c r="C135" s="29"/>
    </row>
    <row r="136" spans="3:3" s="21" customFormat="1" ht="12.75">
      <c r="C136" s="29"/>
    </row>
    <row r="137" spans="3:3" s="21" customFormat="1" ht="12.75">
      <c r="C137" s="29"/>
    </row>
    <row r="138" spans="3:3" s="21" customFormat="1" ht="12.75">
      <c r="C138" s="29"/>
    </row>
    <row r="139" spans="3:3" s="21" customFormat="1" ht="12.75">
      <c r="C139" s="29"/>
    </row>
    <row r="140" spans="3:3" s="21" customFormat="1" ht="12.75">
      <c r="C140" s="29"/>
    </row>
    <row r="141" spans="3:3" s="21" customFormat="1" ht="12.75">
      <c r="C141" s="29"/>
    </row>
    <row r="142" spans="3:3" s="21" customFormat="1" ht="12.75">
      <c r="C142" s="29"/>
    </row>
    <row r="143" spans="3:3" s="21" customFormat="1" ht="12.75">
      <c r="C143" s="29"/>
    </row>
    <row r="144" spans="3:3" s="21" customFormat="1" ht="12.75">
      <c r="C144" s="29"/>
    </row>
    <row r="145" spans="3:3" s="21" customFormat="1" ht="12.75">
      <c r="C145" s="29"/>
    </row>
    <row r="146" spans="3:3" s="21" customFormat="1" ht="12.75">
      <c r="C146" s="29"/>
    </row>
    <row r="147" spans="3:3" s="21" customFormat="1" ht="12.75">
      <c r="C147" s="29"/>
    </row>
    <row r="148" spans="3:3" s="21" customFormat="1" ht="12.75">
      <c r="C148" s="29"/>
    </row>
    <row r="149" spans="3:3" s="21" customFormat="1" ht="12.75">
      <c r="C149" s="29"/>
    </row>
    <row r="150" spans="3:3" s="21" customFormat="1" ht="12.75">
      <c r="C150" s="29"/>
    </row>
    <row r="151" spans="3:3" s="21" customFormat="1" ht="12.75">
      <c r="C151" s="29"/>
    </row>
    <row r="152" spans="3:3" s="21" customFormat="1" ht="12.75">
      <c r="C152" s="29"/>
    </row>
    <row r="153" spans="3:3" s="21" customFormat="1" ht="12.75">
      <c r="C153" s="29"/>
    </row>
    <row r="154" spans="3:3" s="21" customFormat="1" ht="12.75">
      <c r="C154" s="29"/>
    </row>
    <row r="155" spans="3:3" s="21" customFormat="1" ht="12.75">
      <c r="C155" s="29"/>
    </row>
    <row r="156" spans="3:3" s="21" customFormat="1" ht="12.75">
      <c r="C156" s="29"/>
    </row>
    <row r="157" spans="3:3" s="21" customFormat="1" ht="12.75">
      <c r="C157" s="29"/>
    </row>
    <row r="158" spans="3:3" s="21" customFormat="1" ht="12.75">
      <c r="C158" s="29"/>
    </row>
    <row r="159" spans="3:3" s="21" customFormat="1" ht="12.75">
      <c r="C159" s="29"/>
    </row>
    <row r="160" spans="3:3" s="21" customFormat="1" ht="12.75">
      <c r="C160" s="29"/>
    </row>
    <row r="161" spans="3:3" s="21" customFormat="1" ht="12.75">
      <c r="C161" s="29"/>
    </row>
    <row r="162" spans="3:3" s="21" customFormat="1" ht="12.75">
      <c r="C162" s="29"/>
    </row>
    <row r="163" spans="3:3" s="21" customFormat="1" ht="12.75">
      <c r="C163" s="29"/>
    </row>
    <row r="164" spans="3:3" s="21" customFormat="1" ht="12.75">
      <c r="C164" s="29"/>
    </row>
    <row r="165" spans="3:3" s="21" customFormat="1" ht="12.75">
      <c r="C165" s="29"/>
    </row>
    <row r="166" spans="3:3" s="21" customFormat="1" ht="12.75">
      <c r="C166" s="29"/>
    </row>
    <row r="167" spans="3:3" s="21" customFormat="1" ht="12.75">
      <c r="C167" s="29"/>
    </row>
    <row r="168" spans="3:3" s="21" customFormat="1" ht="12.75">
      <c r="C168" s="29"/>
    </row>
    <row r="169" spans="3:3" s="21" customFormat="1" ht="12.75">
      <c r="C169" s="29"/>
    </row>
    <row r="170" spans="3:3" s="21" customFormat="1" ht="12.75">
      <c r="C170" s="29"/>
    </row>
    <row r="171" spans="3:3" s="21" customFormat="1" ht="12.75">
      <c r="C171" s="29"/>
    </row>
    <row r="172" spans="3:3" s="21" customFormat="1" ht="12.75">
      <c r="C172" s="29"/>
    </row>
    <row r="173" spans="3:3" s="21" customFormat="1" ht="12.75">
      <c r="C173" s="29"/>
    </row>
    <row r="174" spans="3:3" s="21" customFormat="1" ht="12.75">
      <c r="C174" s="29"/>
    </row>
    <row r="175" spans="3:3" s="21" customFormat="1" ht="12.75">
      <c r="C175" s="29"/>
    </row>
    <row r="176" spans="3:3" s="21" customFormat="1" ht="12.75">
      <c r="C176" s="29"/>
    </row>
    <row r="177" spans="3:3" s="21" customFormat="1" ht="12.75">
      <c r="C177" s="29"/>
    </row>
    <row r="178" spans="3:3" s="21" customFormat="1" ht="12.75">
      <c r="C178" s="29"/>
    </row>
    <row r="179" spans="3:3" s="21" customFormat="1" ht="12.75">
      <c r="C179" s="29"/>
    </row>
    <row r="180" spans="3:3" s="21" customFormat="1" ht="12.75">
      <c r="C180" s="29"/>
    </row>
    <row r="181" spans="3:3" s="21" customFormat="1" ht="12.75">
      <c r="C181" s="29"/>
    </row>
    <row r="182" spans="3:3" s="21" customFormat="1" ht="12.75">
      <c r="C182" s="29"/>
    </row>
    <row r="183" spans="3:3" s="21" customFormat="1" ht="12.75">
      <c r="C183" s="29"/>
    </row>
    <row r="184" spans="3:3" s="21" customFormat="1" ht="12.75">
      <c r="C184" s="29"/>
    </row>
    <row r="185" spans="3:3" s="21" customFormat="1" ht="12.75">
      <c r="C185" s="29"/>
    </row>
    <row r="186" spans="3:3" s="21" customFormat="1" ht="12.75">
      <c r="C186" s="29"/>
    </row>
    <row r="187" spans="3:3" s="21" customFormat="1" ht="12.75">
      <c r="C187" s="29"/>
    </row>
    <row r="188" spans="3:3" s="21" customFormat="1" ht="12.75">
      <c r="C188" s="29"/>
    </row>
    <row r="189" spans="3:3" s="21" customFormat="1" ht="12.75">
      <c r="C189" s="29"/>
    </row>
    <row r="190" spans="3:3" s="21" customFormat="1" ht="12.75">
      <c r="C190" s="29"/>
    </row>
    <row r="191" spans="3:3" s="21" customFormat="1" ht="12.75">
      <c r="C191" s="29"/>
    </row>
    <row r="192" spans="3:3" s="21" customFormat="1" ht="12.75">
      <c r="C192" s="29"/>
    </row>
    <row r="193" spans="3:3" s="21" customFormat="1" ht="12.75">
      <c r="C193" s="29"/>
    </row>
    <row r="194" spans="3:3" s="21" customFormat="1" ht="12.75">
      <c r="C194" s="29"/>
    </row>
    <row r="195" spans="3:3" s="21" customFormat="1" ht="12.75">
      <c r="C195" s="29"/>
    </row>
    <row r="196" spans="3:3" s="21" customFormat="1" ht="12.75">
      <c r="C196" s="29"/>
    </row>
    <row r="197" spans="3:3" s="21" customFormat="1" ht="12.75">
      <c r="C197" s="29"/>
    </row>
    <row r="198" spans="3:3" s="21" customFormat="1" ht="12.75">
      <c r="C198" s="29"/>
    </row>
    <row r="199" spans="3:3" s="21" customFormat="1" ht="12.75">
      <c r="C199" s="29"/>
    </row>
    <row r="200" spans="3:3" s="21" customFormat="1" ht="12.75">
      <c r="C200" s="29"/>
    </row>
    <row r="201" spans="3:3" s="21" customFormat="1" ht="12.75">
      <c r="C201" s="29"/>
    </row>
    <row r="202" spans="3:3" s="21" customFormat="1" ht="12.75">
      <c r="C202" s="29"/>
    </row>
    <row r="203" spans="3:3" s="21" customFormat="1" ht="12.75">
      <c r="C203" s="29"/>
    </row>
    <row r="204" spans="3:3" s="21" customFormat="1" ht="12.75">
      <c r="C204" s="29"/>
    </row>
    <row r="205" spans="3:3" s="21" customFormat="1" ht="12.75">
      <c r="C205" s="29"/>
    </row>
    <row r="206" spans="3:3" s="21" customFormat="1" ht="12.75">
      <c r="C206" s="29"/>
    </row>
    <row r="207" spans="3:3" s="21" customFormat="1" ht="12.75">
      <c r="C207" s="29"/>
    </row>
    <row r="208" spans="3:3" s="21" customFormat="1" ht="12.75">
      <c r="C208" s="29"/>
    </row>
    <row r="209" spans="3:3" s="21" customFormat="1" ht="12.75">
      <c r="C209" s="29"/>
    </row>
    <row r="210" spans="3:3" s="21" customFormat="1" ht="12.75">
      <c r="C210" s="29"/>
    </row>
    <row r="211" spans="3:3" s="21" customFormat="1" ht="12.75">
      <c r="C211" s="29"/>
    </row>
    <row r="212" spans="3:3" s="21" customFormat="1" ht="12.75">
      <c r="C212" s="29"/>
    </row>
    <row r="213" spans="3:3" s="21" customFormat="1" ht="12.75">
      <c r="C213" s="29"/>
    </row>
    <row r="214" spans="3:3" s="21" customFormat="1" ht="12.75">
      <c r="C214" s="29"/>
    </row>
    <row r="215" spans="3:3" s="21" customFormat="1" ht="12.75">
      <c r="C215" s="29"/>
    </row>
    <row r="216" spans="3:3" s="21" customFormat="1" ht="12.75">
      <c r="C216" s="29"/>
    </row>
    <row r="217" spans="3:3" s="21" customFormat="1" ht="12.75">
      <c r="C217" s="29"/>
    </row>
    <row r="218" spans="3:3" s="21" customFormat="1" ht="12.75">
      <c r="C218" s="29"/>
    </row>
    <row r="219" spans="3:3" s="21" customFormat="1" ht="12.75">
      <c r="C219" s="29"/>
    </row>
    <row r="220" spans="3:3" s="21" customFormat="1" ht="12.75">
      <c r="C220" s="29"/>
    </row>
    <row r="221" spans="3:3" s="21" customFormat="1" ht="12.75">
      <c r="C221" s="29"/>
    </row>
    <row r="222" spans="3:3" s="21" customFormat="1" ht="12.75">
      <c r="C222" s="29"/>
    </row>
    <row r="223" spans="3:3" s="21" customFormat="1" ht="12.75">
      <c r="C223" s="29"/>
    </row>
    <row r="224" spans="3:3" s="21" customFormat="1" ht="12.75">
      <c r="C224" s="29"/>
    </row>
    <row r="225" spans="3:3" s="21" customFormat="1" ht="12.75">
      <c r="C225" s="29"/>
    </row>
    <row r="226" spans="3:3" s="21" customFormat="1" ht="12.75">
      <c r="C226" s="29"/>
    </row>
    <row r="227" spans="3:3" s="21" customFormat="1" ht="12.75">
      <c r="C227" s="29"/>
    </row>
    <row r="228" spans="3:3" s="21" customFormat="1" ht="12.75">
      <c r="C228" s="29"/>
    </row>
    <row r="229" spans="3:3" s="21" customFormat="1" ht="12.75">
      <c r="C229" s="29"/>
    </row>
    <row r="230" spans="3:3" s="21" customFormat="1" ht="12.75">
      <c r="C230" s="29"/>
    </row>
    <row r="231" spans="3:3" s="21" customFormat="1" ht="12.75">
      <c r="C231" s="29"/>
    </row>
    <row r="232" spans="3:3" s="21" customFormat="1" ht="12.75">
      <c r="C232" s="29"/>
    </row>
    <row r="233" spans="3:3" s="21" customFormat="1" ht="12.75">
      <c r="C233" s="29"/>
    </row>
    <row r="234" spans="3:3" s="21" customFormat="1" ht="12.75">
      <c r="C234" s="29"/>
    </row>
    <row r="235" spans="3:3" s="21" customFormat="1" ht="12.75">
      <c r="C235" s="29"/>
    </row>
    <row r="236" spans="3:3" s="21" customFormat="1" ht="12.75">
      <c r="C236" s="29"/>
    </row>
    <row r="237" spans="3:3" s="21" customFormat="1" ht="12.75">
      <c r="C237" s="29"/>
    </row>
    <row r="238" spans="3:3" s="21" customFormat="1" ht="12.75">
      <c r="C238" s="29"/>
    </row>
    <row r="239" spans="3:3" s="21" customFormat="1" ht="12.75">
      <c r="C239" s="29"/>
    </row>
    <row r="240" spans="3:3" s="21" customFormat="1" ht="12.75">
      <c r="C240" s="29"/>
    </row>
    <row r="241" spans="3:3" s="21" customFormat="1" ht="12.75">
      <c r="C241" s="29"/>
    </row>
    <row r="242" spans="3:3" s="21" customFormat="1" ht="12.75">
      <c r="C242" s="29"/>
    </row>
    <row r="243" spans="3:3" s="21" customFormat="1" ht="12.75">
      <c r="C243" s="29"/>
    </row>
    <row r="244" spans="3:3" s="21" customFormat="1" ht="12.75">
      <c r="C244" s="29"/>
    </row>
    <row r="245" spans="3:3" s="21" customFormat="1" ht="12.75">
      <c r="C245" s="29"/>
    </row>
    <row r="246" spans="3:3" s="21" customFormat="1" ht="12.75">
      <c r="C246" s="29"/>
    </row>
    <row r="247" spans="3:3" s="21" customFormat="1" ht="12.75">
      <c r="C247" s="29"/>
    </row>
    <row r="248" spans="3:3" s="21" customFormat="1" ht="12.75">
      <c r="C248" s="29"/>
    </row>
    <row r="249" spans="3:3" s="21" customFormat="1" ht="12.75">
      <c r="C249" s="29"/>
    </row>
    <row r="250" spans="3:3" s="21" customFormat="1" ht="12.75">
      <c r="C250" s="29"/>
    </row>
    <row r="251" spans="3:3" s="21" customFormat="1" ht="12.75">
      <c r="C251" s="29"/>
    </row>
    <row r="252" spans="3:3" s="21" customFormat="1" ht="12.75">
      <c r="C252" s="29"/>
    </row>
    <row r="253" spans="3:3" s="21" customFormat="1" ht="12.75">
      <c r="C253" s="29"/>
    </row>
    <row r="254" spans="3:3" s="21" customFormat="1" ht="12.75">
      <c r="C254" s="29"/>
    </row>
    <row r="255" spans="3:3" s="21" customFormat="1" ht="12.75">
      <c r="C255" s="29"/>
    </row>
    <row r="256" spans="3:3" s="21" customFormat="1" ht="12.75">
      <c r="C256" s="29"/>
    </row>
    <row r="257" spans="3:3" s="21" customFormat="1" ht="12.75">
      <c r="C257" s="29"/>
    </row>
    <row r="258" spans="3:3" s="21" customFormat="1" ht="12.75">
      <c r="C258" s="29"/>
    </row>
    <row r="259" spans="3:3" s="21" customFormat="1" ht="12.75">
      <c r="C259" s="29"/>
    </row>
    <row r="260" spans="3:3" s="21" customFormat="1" ht="12.75">
      <c r="C260" s="29"/>
    </row>
    <row r="261" spans="3:3" s="21" customFormat="1" ht="12.75">
      <c r="C261" s="29"/>
    </row>
    <row r="262" spans="3:3" s="21" customFormat="1" ht="12.75">
      <c r="C262" s="29"/>
    </row>
    <row r="263" spans="3:3" s="21" customFormat="1" ht="12.75">
      <c r="C263" s="29"/>
    </row>
    <row r="264" spans="3:3" s="21" customFormat="1" ht="12.75">
      <c r="C264" s="29"/>
    </row>
    <row r="265" spans="3:3" s="21" customFormat="1" ht="12.75">
      <c r="C265" s="29"/>
    </row>
    <row r="266" spans="3:3" s="21" customFormat="1" ht="12.75">
      <c r="C266" s="29"/>
    </row>
    <row r="267" spans="3:3" s="21" customFormat="1" ht="12.75">
      <c r="C267" s="29"/>
    </row>
    <row r="268" spans="3:3" s="21" customFormat="1" ht="12.75">
      <c r="C268" s="29"/>
    </row>
    <row r="269" spans="3:3" s="21" customFormat="1" ht="12.75">
      <c r="C269" s="29"/>
    </row>
    <row r="270" spans="3:3" s="21" customFormat="1" ht="12.75">
      <c r="C270" s="29"/>
    </row>
    <row r="271" spans="3:3" s="21" customFormat="1" ht="12.75">
      <c r="C271" s="29"/>
    </row>
    <row r="272" spans="3:3" s="21" customFormat="1" ht="12.75">
      <c r="C272" s="29"/>
    </row>
    <row r="273" spans="3:3" s="21" customFormat="1" ht="12.75">
      <c r="C273" s="29"/>
    </row>
    <row r="274" spans="3:3" s="21" customFormat="1" ht="12.75">
      <c r="C274" s="29"/>
    </row>
    <row r="275" spans="3:3" s="21" customFormat="1" ht="12.75">
      <c r="C275" s="29"/>
    </row>
    <row r="276" spans="3:3" s="21" customFormat="1" ht="12.75">
      <c r="C276" s="29"/>
    </row>
    <row r="277" spans="3:3" s="21" customFormat="1" ht="12.75">
      <c r="C277" s="29"/>
    </row>
    <row r="278" spans="3:3" s="21" customFormat="1" ht="12.75">
      <c r="C278" s="29"/>
    </row>
    <row r="279" spans="3:3" s="21" customFormat="1" ht="12.75">
      <c r="C279" s="29"/>
    </row>
    <row r="280" spans="3:3" s="21" customFormat="1" ht="12.75">
      <c r="C280" s="29"/>
    </row>
    <row r="281" spans="3:3" s="21" customFormat="1" ht="12.75">
      <c r="C281" s="29"/>
    </row>
    <row r="282" spans="3:3" s="21" customFormat="1" ht="12.75">
      <c r="C282" s="29"/>
    </row>
    <row r="283" spans="3:3" s="21" customFormat="1" ht="12.75">
      <c r="C283" s="29"/>
    </row>
    <row r="284" spans="3:3" s="21" customFormat="1" ht="12.75">
      <c r="C284" s="29"/>
    </row>
    <row r="285" spans="3:3" s="21" customFormat="1" ht="12.75">
      <c r="C285" s="29"/>
    </row>
    <row r="286" spans="3:3" s="21" customFormat="1" ht="12.75">
      <c r="C286" s="29"/>
    </row>
    <row r="287" spans="3:3" s="21" customFormat="1" ht="12.75">
      <c r="C287" s="29"/>
    </row>
    <row r="288" spans="3:3" s="21" customFormat="1" ht="12.75">
      <c r="C288" s="29"/>
    </row>
    <row r="289" spans="3:3" s="21" customFormat="1" ht="12.75">
      <c r="C289" s="29"/>
    </row>
    <row r="290" spans="3:3" s="21" customFormat="1" ht="12.75">
      <c r="C290" s="29"/>
    </row>
    <row r="291" spans="3:3" s="21" customFormat="1" ht="12.75">
      <c r="C291" s="29"/>
    </row>
    <row r="292" spans="3:3" s="21" customFormat="1" ht="12.75">
      <c r="C292" s="29"/>
    </row>
    <row r="293" spans="3:3" s="21" customFormat="1" ht="12.75">
      <c r="C293" s="29"/>
    </row>
    <row r="294" spans="3:3" s="21" customFormat="1" ht="12.75">
      <c r="C294" s="29"/>
    </row>
    <row r="295" spans="3:3" s="21" customFormat="1" ht="12.75">
      <c r="C295" s="29"/>
    </row>
    <row r="296" spans="3:3" s="21" customFormat="1" ht="12.75">
      <c r="C296" s="29"/>
    </row>
    <row r="297" spans="3:3" s="21" customFormat="1" ht="12.75">
      <c r="C297" s="29"/>
    </row>
    <row r="298" spans="3:3" s="21" customFormat="1" ht="12.75">
      <c r="C298" s="29"/>
    </row>
    <row r="299" spans="3:3" s="21" customFormat="1" ht="12.75">
      <c r="C299" s="29"/>
    </row>
    <row r="300" spans="3:3" s="21" customFormat="1" ht="12.75">
      <c r="C300" s="29"/>
    </row>
    <row r="301" spans="3:3" s="21" customFormat="1" ht="12.75">
      <c r="C301" s="29"/>
    </row>
    <row r="302" spans="3:3" s="21" customFormat="1" ht="12.75">
      <c r="C302" s="29"/>
    </row>
    <row r="303" spans="3:3" s="21" customFormat="1" ht="12.75">
      <c r="C303" s="29"/>
    </row>
    <row r="304" spans="3:3" s="21" customFormat="1" ht="12.75">
      <c r="C304" s="29"/>
    </row>
    <row r="305" spans="3:3" s="21" customFormat="1" ht="12.75">
      <c r="C305" s="29"/>
    </row>
    <row r="306" spans="3:3" s="21" customFormat="1" ht="12.75">
      <c r="C306" s="29"/>
    </row>
    <row r="307" spans="3:3" s="21" customFormat="1" ht="12.75">
      <c r="C307" s="29"/>
    </row>
    <row r="308" spans="3:3" s="21" customFormat="1" ht="12.75">
      <c r="C308" s="29"/>
    </row>
    <row r="309" spans="3:3" s="21" customFormat="1" ht="12.75">
      <c r="C309" s="29"/>
    </row>
    <row r="310" spans="3:3" s="21" customFormat="1" ht="12.75">
      <c r="C310" s="29"/>
    </row>
    <row r="311" spans="3:3" s="21" customFormat="1" ht="12.75">
      <c r="C311" s="29"/>
    </row>
    <row r="312" spans="3:3" s="21" customFormat="1" ht="12.75">
      <c r="C312" s="29"/>
    </row>
    <row r="313" spans="3:3" s="21" customFormat="1" ht="12.75">
      <c r="C313" s="29"/>
    </row>
    <row r="314" spans="3:3" s="21" customFormat="1" ht="12.75">
      <c r="C314" s="29"/>
    </row>
    <row r="315" spans="3:3" s="21" customFormat="1" ht="12.75">
      <c r="C315" s="29"/>
    </row>
    <row r="316" spans="3:3" s="21" customFormat="1" ht="12.75">
      <c r="C316" s="29"/>
    </row>
    <row r="317" spans="3:3" s="21" customFormat="1" ht="12.75">
      <c r="C317" s="29"/>
    </row>
    <row r="318" spans="3:3" s="21" customFormat="1" ht="12.75">
      <c r="C318" s="29"/>
    </row>
    <row r="319" spans="3:3" s="21" customFormat="1" ht="12.75">
      <c r="C319" s="29"/>
    </row>
    <row r="320" spans="3:3" s="21" customFormat="1" ht="12.75">
      <c r="C320" s="29"/>
    </row>
    <row r="321" spans="3:3" s="21" customFormat="1" ht="12.75">
      <c r="C321" s="29"/>
    </row>
    <row r="322" spans="3:3" s="21" customFormat="1" ht="12.75">
      <c r="C322" s="29"/>
    </row>
    <row r="323" spans="3:3" s="21" customFormat="1" ht="12.75">
      <c r="C323" s="29"/>
    </row>
    <row r="324" spans="3:3" s="21" customFormat="1" ht="12.75">
      <c r="C324" s="29"/>
    </row>
    <row r="325" spans="3:3" s="21" customFormat="1" ht="12.75">
      <c r="C325" s="29"/>
    </row>
    <row r="326" spans="3:3" s="21" customFormat="1" ht="12.75">
      <c r="C326" s="29"/>
    </row>
    <row r="327" spans="3:3" s="21" customFormat="1" ht="12.75">
      <c r="C327" s="29"/>
    </row>
    <row r="328" spans="3:3" s="21" customFormat="1" ht="12.75">
      <c r="C328" s="29"/>
    </row>
    <row r="329" spans="3:3" s="21" customFormat="1" ht="12.75">
      <c r="C329" s="29"/>
    </row>
    <row r="330" spans="3:3" s="21" customFormat="1" ht="12.75">
      <c r="C330" s="29"/>
    </row>
    <row r="331" spans="3:3" s="21" customFormat="1" ht="12.75">
      <c r="C331" s="29"/>
    </row>
    <row r="332" spans="3:3" s="21" customFormat="1" ht="12.75">
      <c r="C332" s="29"/>
    </row>
    <row r="333" spans="3:3" s="21" customFormat="1" ht="12.75">
      <c r="C333" s="29"/>
    </row>
    <row r="334" spans="3:3" s="21" customFormat="1" ht="12.75">
      <c r="C334" s="29"/>
    </row>
    <row r="335" spans="3:3" s="21" customFormat="1" ht="12.75">
      <c r="C335" s="29"/>
    </row>
    <row r="336" spans="3:3" s="21" customFormat="1" ht="12.75">
      <c r="C336" s="29"/>
    </row>
    <row r="337" spans="3:3" s="21" customFormat="1" ht="12.75">
      <c r="C337" s="29"/>
    </row>
    <row r="338" spans="3:3" s="21" customFormat="1" ht="12.75">
      <c r="C338" s="29"/>
    </row>
    <row r="339" spans="3:3" s="21" customFormat="1" ht="12.75">
      <c r="C339" s="29"/>
    </row>
    <row r="340" spans="3:3" s="21" customFormat="1" ht="12.75">
      <c r="C340" s="29"/>
    </row>
    <row r="341" spans="3:3" s="21" customFormat="1" ht="12.75">
      <c r="C341" s="29"/>
    </row>
    <row r="342" spans="3:3" s="21" customFormat="1" ht="12.75">
      <c r="C342" s="29"/>
    </row>
    <row r="343" spans="3:3" s="21" customFormat="1" ht="12.75">
      <c r="C343" s="29"/>
    </row>
    <row r="344" spans="3:3" s="21" customFormat="1" ht="12.75">
      <c r="C344" s="29"/>
    </row>
    <row r="345" spans="3:3" s="21" customFormat="1" ht="12.75">
      <c r="C345" s="29"/>
    </row>
    <row r="346" spans="3:3" s="21" customFormat="1" ht="12.75">
      <c r="C346" s="29"/>
    </row>
    <row r="347" spans="3:3" s="21" customFormat="1" ht="12.75">
      <c r="C347" s="29"/>
    </row>
    <row r="348" spans="3:3" s="21" customFormat="1" ht="12.75">
      <c r="C348" s="29"/>
    </row>
    <row r="349" spans="3:3" s="21" customFormat="1" ht="12.75">
      <c r="C349" s="29"/>
    </row>
    <row r="350" spans="3:3" s="21" customFormat="1" ht="12.75">
      <c r="C350" s="29"/>
    </row>
    <row r="351" spans="3:3" s="21" customFormat="1" ht="12.75">
      <c r="C351" s="29"/>
    </row>
    <row r="352" spans="3:3" s="21" customFormat="1" ht="12.75">
      <c r="C352" s="29"/>
    </row>
    <row r="353" spans="3:3" s="21" customFormat="1" ht="12.75">
      <c r="C353" s="29"/>
    </row>
    <row r="354" spans="3:3" s="21" customFormat="1" ht="12.75">
      <c r="C354" s="29"/>
    </row>
    <row r="355" spans="3:3" s="21" customFormat="1" ht="12.75">
      <c r="C355" s="29"/>
    </row>
    <row r="356" spans="3:3" s="21" customFormat="1" ht="12.75">
      <c r="C356" s="29"/>
    </row>
    <row r="357" spans="3:3" s="21" customFormat="1" ht="12.75">
      <c r="C357" s="29"/>
    </row>
    <row r="358" spans="3:3" s="21" customFormat="1" ht="12.75">
      <c r="C358" s="29"/>
    </row>
    <row r="359" spans="3:3" s="21" customFormat="1" ht="12.75">
      <c r="C359" s="29"/>
    </row>
    <row r="360" spans="3:3" s="21" customFormat="1" ht="12.75">
      <c r="C360" s="29"/>
    </row>
    <row r="361" spans="3:3" s="21" customFormat="1" ht="12.75">
      <c r="C361" s="29"/>
    </row>
    <row r="362" spans="3:3" s="21" customFormat="1" ht="12.75">
      <c r="C362" s="29"/>
    </row>
    <row r="363" spans="3:3" s="21" customFormat="1" ht="12.75">
      <c r="C363" s="29"/>
    </row>
    <row r="364" spans="3:3" s="21" customFormat="1" ht="12.75">
      <c r="C364" s="29"/>
    </row>
    <row r="365" spans="3:3" s="21" customFormat="1" ht="12.75">
      <c r="C365" s="29"/>
    </row>
    <row r="366" spans="3:3" s="21" customFormat="1" ht="12.75">
      <c r="C366" s="29"/>
    </row>
    <row r="367" spans="3:3" s="21" customFormat="1" ht="12.75">
      <c r="C367" s="29"/>
    </row>
    <row r="368" spans="3:3" s="21" customFormat="1" ht="12.75">
      <c r="C368" s="29"/>
    </row>
    <row r="369" spans="3:3" s="21" customFormat="1" ht="12.75">
      <c r="C369" s="29"/>
    </row>
    <row r="370" spans="3:3" s="21" customFormat="1" ht="12.75">
      <c r="C370" s="29"/>
    </row>
    <row r="371" spans="3:3" s="21" customFormat="1" ht="12.75">
      <c r="C371" s="29"/>
    </row>
    <row r="372" spans="3:3" s="21" customFormat="1" ht="12.75">
      <c r="C372" s="29"/>
    </row>
    <row r="373" spans="3:3" s="21" customFormat="1" ht="12.75">
      <c r="C373" s="29"/>
    </row>
    <row r="374" spans="3:3" s="21" customFormat="1" ht="12.75">
      <c r="C374" s="29"/>
    </row>
    <row r="375" spans="3:3" s="21" customFormat="1" ht="12.75">
      <c r="C375" s="29"/>
    </row>
    <row r="376" spans="3:3" s="21" customFormat="1" ht="12.75">
      <c r="C376" s="29"/>
    </row>
    <row r="377" spans="3:3" s="21" customFormat="1" ht="12.75">
      <c r="C377" s="29"/>
    </row>
    <row r="378" spans="3:3" s="21" customFormat="1" ht="12.75">
      <c r="C378" s="29"/>
    </row>
    <row r="379" spans="3:3" s="21" customFormat="1" ht="12.75">
      <c r="C379" s="29"/>
    </row>
    <row r="380" spans="3:3" s="21" customFormat="1" ht="12.75">
      <c r="C380" s="29"/>
    </row>
    <row r="381" spans="3:3" s="21" customFormat="1" ht="12.75">
      <c r="C381" s="29"/>
    </row>
    <row r="382" spans="3:3" s="21" customFormat="1" ht="12.75">
      <c r="C382" s="29"/>
    </row>
    <row r="383" spans="3:3" s="21" customFormat="1" ht="12.75">
      <c r="C383" s="29"/>
    </row>
    <row r="384" spans="3:3" s="21" customFormat="1" ht="12.75">
      <c r="C384" s="29"/>
    </row>
    <row r="385" spans="3:3" s="21" customFormat="1" ht="12.75">
      <c r="C385" s="29"/>
    </row>
    <row r="386" spans="3:3" s="21" customFormat="1" ht="12.75">
      <c r="C386" s="29"/>
    </row>
    <row r="387" spans="3:3" s="21" customFormat="1" ht="12.75">
      <c r="C387" s="29"/>
    </row>
    <row r="388" spans="3:3" s="21" customFormat="1" ht="12.75">
      <c r="C388" s="29"/>
    </row>
    <row r="389" spans="3:3" s="21" customFormat="1" ht="12.75">
      <c r="C389" s="29"/>
    </row>
    <row r="390" spans="3:3" s="21" customFormat="1" ht="12.75">
      <c r="C390" s="29"/>
    </row>
    <row r="391" spans="3:3" s="21" customFormat="1" ht="12.75">
      <c r="C391" s="29"/>
    </row>
    <row r="392" spans="3:3" s="21" customFormat="1" ht="12.75">
      <c r="C392" s="29"/>
    </row>
    <row r="393" spans="3:3" s="21" customFormat="1" ht="12.75">
      <c r="C393" s="29"/>
    </row>
    <row r="394" spans="3:3" s="21" customFormat="1" ht="12.75">
      <c r="C394" s="29"/>
    </row>
    <row r="395" spans="3:3" s="21" customFormat="1" ht="12.75">
      <c r="C395" s="29"/>
    </row>
    <row r="396" spans="3:3" s="21" customFormat="1" ht="12.75">
      <c r="C396" s="29"/>
    </row>
    <row r="397" spans="3:3" s="21" customFormat="1" ht="12.75">
      <c r="C397" s="29"/>
    </row>
    <row r="398" spans="3:3" s="21" customFormat="1" ht="12.75">
      <c r="C398" s="29"/>
    </row>
    <row r="399" spans="3:3" s="21" customFormat="1" ht="12.75">
      <c r="C399" s="29"/>
    </row>
    <row r="400" spans="3:3" s="21" customFormat="1" ht="12.75">
      <c r="C400" s="29"/>
    </row>
    <row r="401" spans="3:3" s="21" customFormat="1" ht="12.75">
      <c r="C401" s="29"/>
    </row>
    <row r="402" spans="3:3" s="21" customFormat="1" ht="12.75">
      <c r="C402" s="29"/>
    </row>
    <row r="403" spans="3:3" s="21" customFormat="1" ht="12.75">
      <c r="C403" s="29"/>
    </row>
    <row r="404" spans="3:3" s="21" customFormat="1" ht="12.75">
      <c r="C404" s="29"/>
    </row>
    <row r="405" spans="3:3" s="21" customFormat="1" ht="12.75">
      <c r="C405" s="29"/>
    </row>
    <row r="406" spans="3:3" s="21" customFormat="1" ht="12.75">
      <c r="C406" s="29"/>
    </row>
    <row r="407" spans="3:3" s="21" customFormat="1" ht="12.75">
      <c r="C407" s="29"/>
    </row>
    <row r="408" spans="3:3" s="21" customFormat="1" ht="12.75">
      <c r="C408" s="29"/>
    </row>
    <row r="409" spans="3:3" s="21" customFormat="1" ht="12.75">
      <c r="C409" s="29"/>
    </row>
    <row r="410" spans="3:3" s="21" customFormat="1" ht="12.75">
      <c r="C410" s="29"/>
    </row>
    <row r="411" spans="3:3" s="21" customFormat="1" ht="12.75">
      <c r="C411" s="29"/>
    </row>
    <row r="412" spans="3:3" s="21" customFormat="1" ht="12.75">
      <c r="C412" s="29"/>
    </row>
    <row r="413" spans="3:3" s="21" customFormat="1" ht="12.75">
      <c r="C413" s="29"/>
    </row>
    <row r="414" spans="3:3" s="21" customFormat="1" ht="12.75">
      <c r="C414" s="29"/>
    </row>
    <row r="415" spans="3:3" s="21" customFormat="1" ht="12.75">
      <c r="C415" s="29"/>
    </row>
    <row r="416" spans="3:3" s="21" customFormat="1" ht="12.75">
      <c r="C416" s="29"/>
    </row>
    <row r="417" spans="3:3" s="21" customFormat="1" ht="12.75">
      <c r="C417" s="29"/>
    </row>
    <row r="418" spans="3:3" s="21" customFormat="1" ht="12.75">
      <c r="C418" s="29"/>
    </row>
    <row r="419" spans="3:3" s="21" customFormat="1" ht="12.75">
      <c r="C419" s="29"/>
    </row>
    <row r="420" spans="3:3" s="21" customFormat="1" ht="12.75">
      <c r="C420" s="29"/>
    </row>
    <row r="421" spans="3:3" s="21" customFormat="1" ht="12.75">
      <c r="C421" s="29"/>
    </row>
    <row r="422" spans="3:3" s="21" customFormat="1" ht="12.75">
      <c r="C422" s="29"/>
    </row>
    <row r="423" spans="3:3" s="21" customFormat="1" ht="12.75">
      <c r="C423" s="29"/>
    </row>
    <row r="424" spans="3:3" s="21" customFormat="1" ht="12.75">
      <c r="C424" s="29"/>
    </row>
    <row r="425" spans="3:3" s="21" customFormat="1" ht="12.75">
      <c r="C425" s="29"/>
    </row>
    <row r="426" spans="3:3" s="21" customFormat="1" ht="12.75">
      <c r="C426" s="29"/>
    </row>
    <row r="427" spans="3:3" s="21" customFormat="1" ht="12.75">
      <c r="C427" s="29"/>
    </row>
    <row r="428" spans="3:3" s="21" customFormat="1" ht="12.75">
      <c r="C428" s="29"/>
    </row>
    <row r="429" spans="3:3" s="21" customFormat="1" ht="12.75">
      <c r="C429" s="29"/>
    </row>
    <row r="430" spans="3:3" s="21" customFormat="1" ht="12.75">
      <c r="C430" s="29"/>
    </row>
    <row r="431" spans="3:3" s="21" customFormat="1" ht="12.75">
      <c r="C431" s="29"/>
    </row>
    <row r="432" spans="3:3" s="21" customFormat="1" ht="12.75">
      <c r="C432" s="29"/>
    </row>
    <row r="433" spans="3:3" s="21" customFormat="1" ht="12.75">
      <c r="C433" s="29"/>
    </row>
    <row r="434" spans="3:3" s="21" customFormat="1" ht="12.75">
      <c r="C434" s="29"/>
    </row>
    <row r="435" spans="3:3" s="21" customFormat="1" ht="12.75">
      <c r="C435" s="29"/>
    </row>
    <row r="436" spans="3:3" s="21" customFormat="1" ht="12.75">
      <c r="C436" s="29"/>
    </row>
    <row r="437" spans="3:3" s="21" customFormat="1" ht="12.75">
      <c r="C437" s="29"/>
    </row>
    <row r="438" spans="3:3" s="21" customFormat="1" ht="12.75">
      <c r="C438" s="29"/>
    </row>
    <row r="439" spans="3:3" s="21" customFormat="1" ht="12.75">
      <c r="C439" s="29"/>
    </row>
    <row r="440" spans="3:3" s="21" customFormat="1" ht="12.75">
      <c r="C440" s="29"/>
    </row>
    <row r="441" spans="3:3" s="21" customFormat="1" ht="12.75">
      <c r="C441" s="29"/>
    </row>
    <row r="442" spans="3:3" s="21" customFormat="1" ht="12.75">
      <c r="C442" s="29"/>
    </row>
    <row r="443" spans="3:3" s="21" customFormat="1" ht="12.75">
      <c r="C443" s="29"/>
    </row>
    <row r="444" spans="3:3" s="21" customFormat="1" ht="12.75">
      <c r="C444" s="29"/>
    </row>
    <row r="445" spans="3:3" s="21" customFormat="1" ht="12.75">
      <c r="C445" s="29"/>
    </row>
    <row r="446" spans="3:3" s="21" customFormat="1" ht="12.75">
      <c r="C446" s="29"/>
    </row>
    <row r="447" spans="3:3" s="21" customFormat="1" ht="12.75">
      <c r="C447" s="29"/>
    </row>
    <row r="448" spans="3:3" s="21" customFormat="1" ht="12.75">
      <c r="C448" s="29"/>
    </row>
    <row r="449" spans="3:3" s="21" customFormat="1" ht="12.75">
      <c r="C449" s="29"/>
    </row>
    <row r="450" spans="3:3" s="21" customFormat="1" ht="12.75">
      <c r="C450" s="29"/>
    </row>
    <row r="451" spans="3:3" s="21" customFormat="1" ht="12.75">
      <c r="C451" s="29"/>
    </row>
    <row r="452" spans="3:3" s="21" customFormat="1" ht="12.75">
      <c r="C452" s="29"/>
    </row>
    <row r="453" spans="3:3" s="21" customFormat="1" ht="12.75">
      <c r="C453" s="29"/>
    </row>
    <row r="454" spans="3:3" s="21" customFormat="1" ht="12.75">
      <c r="C454" s="29"/>
    </row>
    <row r="455" spans="3:3" s="21" customFormat="1" ht="12.75">
      <c r="C455" s="29"/>
    </row>
    <row r="456" spans="3:3" s="21" customFormat="1" ht="12.75">
      <c r="C456" s="29"/>
    </row>
    <row r="457" spans="3:3" s="21" customFormat="1" ht="12.75">
      <c r="C457" s="29"/>
    </row>
    <row r="458" spans="3:3" s="21" customFormat="1" ht="12.75">
      <c r="C458" s="29"/>
    </row>
    <row r="459" spans="3:3" s="21" customFormat="1" ht="12.75">
      <c r="C459" s="29"/>
    </row>
    <row r="460" spans="3:3" s="21" customFormat="1" ht="12.75">
      <c r="C460" s="29"/>
    </row>
    <row r="461" spans="3:3" s="21" customFormat="1" ht="12.75">
      <c r="C461" s="29"/>
    </row>
    <row r="462" spans="3:3" s="21" customFormat="1" ht="12.75">
      <c r="C462" s="29"/>
    </row>
    <row r="463" spans="3:3" s="21" customFormat="1" ht="12.75">
      <c r="C463" s="29"/>
    </row>
    <row r="464" spans="3:3" s="21" customFormat="1" ht="12.75">
      <c r="C464" s="29"/>
    </row>
    <row r="465" spans="3:3" s="21" customFormat="1" ht="12.75">
      <c r="C465" s="29"/>
    </row>
    <row r="466" spans="3:3" s="21" customFormat="1" ht="12.75">
      <c r="C466" s="29"/>
    </row>
    <row r="467" spans="3:3" s="21" customFormat="1" ht="12.75">
      <c r="C467" s="29"/>
    </row>
    <row r="468" spans="3:3" s="21" customFormat="1" ht="12.75">
      <c r="C468" s="29"/>
    </row>
    <row r="469" spans="3:3" s="21" customFormat="1" ht="12.75">
      <c r="C469" s="29"/>
    </row>
    <row r="470" spans="3:3" s="21" customFormat="1" ht="12.75">
      <c r="C470" s="29"/>
    </row>
    <row r="471" spans="3:3" s="21" customFormat="1" ht="12.75">
      <c r="C471" s="29"/>
    </row>
    <row r="472" spans="3:3" s="21" customFormat="1" ht="12.75">
      <c r="C472" s="29"/>
    </row>
    <row r="473" spans="3:3" s="21" customFormat="1" ht="12.75">
      <c r="C473" s="29"/>
    </row>
    <row r="474" spans="3:3" s="21" customFormat="1" ht="12.75">
      <c r="C474" s="29"/>
    </row>
    <row r="475" spans="3:3" s="21" customFormat="1" ht="12.75">
      <c r="C475" s="29"/>
    </row>
    <row r="476" spans="3:3" s="21" customFormat="1" ht="12.75">
      <c r="C476" s="29"/>
    </row>
    <row r="477" spans="3:3" s="21" customFormat="1" ht="12.75">
      <c r="C477" s="29"/>
    </row>
    <row r="478" spans="3:3" s="21" customFormat="1" ht="12.75">
      <c r="C478" s="29"/>
    </row>
    <row r="479" spans="3:3" s="21" customFormat="1" ht="12.75">
      <c r="C479" s="29"/>
    </row>
    <row r="480" spans="3:3" s="21" customFormat="1" ht="12.75">
      <c r="C480" s="29"/>
    </row>
    <row r="481" spans="3:3" s="21" customFormat="1" ht="12.75">
      <c r="C481" s="29"/>
    </row>
    <row r="482" spans="3:3" s="21" customFormat="1" ht="12.75">
      <c r="C482" s="29"/>
    </row>
    <row r="483" spans="3:3" s="21" customFormat="1" ht="12.75">
      <c r="C483" s="29"/>
    </row>
    <row r="484" spans="3:3" s="21" customFormat="1" ht="12.75">
      <c r="C484" s="29"/>
    </row>
    <row r="485" spans="3:3" s="21" customFormat="1" ht="12.75">
      <c r="C485" s="29"/>
    </row>
    <row r="486" spans="3:3" s="21" customFormat="1" ht="12.75">
      <c r="C486" s="29"/>
    </row>
    <row r="487" spans="3:3" s="21" customFormat="1" ht="12.75">
      <c r="C487" s="29"/>
    </row>
    <row r="488" spans="3:3" s="21" customFormat="1" ht="12.75">
      <c r="C488" s="29"/>
    </row>
    <row r="489" spans="3:3" s="21" customFormat="1" ht="12.75">
      <c r="C489" s="29"/>
    </row>
    <row r="490" spans="3:3" s="21" customFormat="1" ht="12.75">
      <c r="C490" s="29"/>
    </row>
    <row r="491" spans="3:3" s="21" customFormat="1" ht="12.75">
      <c r="C491" s="29"/>
    </row>
    <row r="492" spans="3:3" s="21" customFormat="1" ht="12.75">
      <c r="C492" s="29"/>
    </row>
    <row r="493" spans="3:3" s="21" customFormat="1" ht="12.75">
      <c r="C493" s="29"/>
    </row>
    <row r="494" spans="3:3" s="21" customFormat="1" ht="12.75">
      <c r="C494" s="29"/>
    </row>
    <row r="495" spans="3:3" s="21" customFormat="1" ht="12.75">
      <c r="C495" s="29"/>
    </row>
    <row r="496" spans="3:3" s="21" customFormat="1" ht="12.75">
      <c r="C496" s="29"/>
    </row>
    <row r="497" spans="3:3" s="21" customFormat="1" ht="12.75">
      <c r="C497" s="29"/>
    </row>
    <row r="498" spans="3:3" s="21" customFormat="1" ht="12.75">
      <c r="C498" s="29"/>
    </row>
    <row r="499" spans="3:3" s="21" customFormat="1" ht="12.75">
      <c r="C499" s="29"/>
    </row>
    <row r="500" spans="3:3" s="21" customFormat="1" ht="12.75">
      <c r="C500" s="29"/>
    </row>
    <row r="501" spans="3:3" s="21" customFormat="1" ht="12.75">
      <c r="C501" s="29"/>
    </row>
    <row r="502" spans="3:3" s="21" customFormat="1" ht="12.75">
      <c r="C502" s="29"/>
    </row>
    <row r="503" spans="3:3" s="21" customFormat="1" ht="12.75">
      <c r="C503" s="29"/>
    </row>
    <row r="504" spans="3:3" s="21" customFormat="1" ht="12.75">
      <c r="C504" s="29"/>
    </row>
    <row r="505" spans="3:3" s="21" customFormat="1" ht="12.75">
      <c r="C505" s="29"/>
    </row>
    <row r="506" spans="3:3" s="21" customFormat="1" ht="12.75">
      <c r="C506" s="29"/>
    </row>
    <row r="507" spans="3:3" s="21" customFormat="1" ht="12.75">
      <c r="C507" s="29"/>
    </row>
    <row r="508" spans="3:3" s="21" customFormat="1" ht="12.75">
      <c r="C508" s="29"/>
    </row>
    <row r="509" spans="3:3" s="21" customFormat="1" ht="12.75">
      <c r="C509" s="29"/>
    </row>
    <row r="510" spans="3:3" s="21" customFormat="1" ht="12.75">
      <c r="C510" s="29"/>
    </row>
    <row r="511" spans="3:3" s="21" customFormat="1" ht="12.75">
      <c r="C511" s="29"/>
    </row>
    <row r="512" spans="3:3" s="21" customFormat="1" ht="12.75">
      <c r="C512" s="29"/>
    </row>
    <row r="513" spans="3:3" s="21" customFormat="1" ht="12.75">
      <c r="C513" s="29"/>
    </row>
    <row r="514" spans="3:3" s="21" customFormat="1" ht="12.75">
      <c r="C514" s="29"/>
    </row>
    <row r="515" spans="3:3" s="21" customFormat="1" ht="12.75">
      <c r="C515" s="29"/>
    </row>
    <row r="516" spans="3:3" s="21" customFormat="1" ht="12.75">
      <c r="C516" s="29"/>
    </row>
    <row r="517" spans="3:3" s="21" customFormat="1" ht="12.75">
      <c r="C517" s="29"/>
    </row>
    <row r="518" spans="3:3" s="21" customFormat="1" ht="12.75">
      <c r="C518" s="29"/>
    </row>
    <row r="519" spans="3:3" s="21" customFormat="1" ht="12.75">
      <c r="C519" s="29"/>
    </row>
    <row r="520" spans="3:3" s="21" customFormat="1" ht="12.75">
      <c r="C520" s="29"/>
    </row>
    <row r="521" spans="3:3" s="21" customFormat="1" ht="12.75">
      <c r="C521" s="29"/>
    </row>
    <row r="522" spans="3:3" s="21" customFormat="1" ht="12.75">
      <c r="C522" s="29"/>
    </row>
    <row r="523" spans="3:3" s="21" customFormat="1" ht="12.75">
      <c r="C523" s="29"/>
    </row>
    <row r="524" spans="3:3" s="21" customFormat="1" ht="12.75">
      <c r="C524" s="29"/>
    </row>
    <row r="525" spans="3:3" s="21" customFormat="1" ht="12.75">
      <c r="C525" s="29"/>
    </row>
    <row r="526" spans="3:3" s="21" customFormat="1" ht="12.75">
      <c r="C526" s="29"/>
    </row>
    <row r="527" spans="3:3" s="21" customFormat="1" ht="12.75">
      <c r="C527" s="29"/>
    </row>
    <row r="528" spans="3:3" s="21" customFormat="1" ht="12.75">
      <c r="C528" s="29"/>
    </row>
    <row r="529" spans="3:3" s="21" customFormat="1" ht="12.75">
      <c r="C529" s="29"/>
    </row>
    <row r="530" spans="3:3" s="21" customFormat="1" ht="12.75">
      <c r="C530" s="29"/>
    </row>
    <row r="531" spans="3:3" s="21" customFormat="1" ht="12.75">
      <c r="C531" s="29"/>
    </row>
    <row r="532" spans="3:3" s="21" customFormat="1" ht="12.75">
      <c r="C532" s="29"/>
    </row>
    <row r="533" spans="3:3" s="21" customFormat="1" ht="12.75">
      <c r="C533" s="29"/>
    </row>
    <row r="534" spans="3:3" s="21" customFormat="1" ht="12.75">
      <c r="C534" s="29"/>
    </row>
    <row r="535" spans="3:3" s="21" customFormat="1" ht="12.75">
      <c r="C535" s="29"/>
    </row>
    <row r="536" spans="3:3" s="21" customFormat="1" ht="12.75">
      <c r="C536" s="29"/>
    </row>
    <row r="537" spans="3:3" s="21" customFormat="1" ht="12.75">
      <c r="C537" s="29"/>
    </row>
    <row r="538" spans="3:3" s="21" customFormat="1" ht="12.75">
      <c r="C538" s="29"/>
    </row>
    <row r="539" spans="3:3" s="21" customFormat="1" ht="12.75">
      <c r="C539" s="29"/>
    </row>
    <row r="540" spans="3:3" s="21" customFormat="1" ht="12.75">
      <c r="C540" s="29"/>
    </row>
    <row r="541" spans="3:3" s="21" customFormat="1" ht="12.75">
      <c r="C541" s="29"/>
    </row>
    <row r="542" spans="3:3" s="21" customFormat="1" ht="12.75">
      <c r="C542" s="29"/>
    </row>
    <row r="543" spans="3:3" s="21" customFormat="1" ht="12.75">
      <c r="C543" s="29"/>
    </row>
    <row r="544" spans="3:3" s="21" customFormat="1" ht="12.75">
      <c r="C544" s="29"/>
    </row>
    <row r="545" spans="3:3" s="21" customFormat="1" ht="12.75">
      <c r="C545" s="29"/>
    </row>
    <row r="546" spans="3:3" s="21" customFormat="1" ht="12.75">
      <c r="C546" s="29"/>
    </row>
    <row r="547" spans="3:3" s="21" customFormat="1" ht="12.75">
      <c r="C547" s="29"/>
    </row>
    <row r="548" spans="3:3" s="21" customFormat="1" ht="12.75">
      <c r="C548" s="29"/>
    </row>
    <row r="549" spans="3:3" s="21" customFormat="1" ht="12.75">
      <c r="C549" s="29"/>
    </row>
    <row r="550" spans="3:3" s="21" customFormat="1" ht="12.75">
      <c r="C550" s="29"/>
    </row>
    <row r="551" spans="3:3" s="21" customFormat="1" ht="12.75">
      <c r="C551" s="29"/>
    </row>
    <row r="552" spans="3:3" s="21" customFormat="1" ht="12.75">
      <c r="C552" s="29"/>
    </row>
    <row r="553" spans="3:3" s="21" customFormat="1" ht="12.75">
      <c r="C553" s="29"/>
    </row>
    <row r="554" spans="3:3" s="21" customFormat="1" ht="12.75">
      <c r="C554" s="29"/>
    </row>
    <row r="555" spans="3:3" s="21" customFormat="1" ht="12.75">
      <c r="C555" s="29"/>
    </row>
    <row r="556" spans="3:3" s="21" customFormat="1" ht="12.75">
      <c r="C556" s="29"/>
    </row>
    <row r="557" spans="3:3" s="21" customFormat="1" ht="12.75">
      <c r="C557" s="29"/>
    </row>
    <row r="558" spans="3:3" s="21" customFormat="1" ht="12.75">
      <c r="C558" s="29"/>
    </row>
    <row r="559" spans="3:3" s="21" customFormat="1" ht="12.75">
      <c r="C559" s="29"/>
    </row>
    <row r="560" spans="3:3" s="21" customFormat="1" ht="12.75">
      <c r="C560" s="29"/>
    </row>
    <row r="561" spans="3:3" s="21" customFormat="1" ht="12.75">
      <c r="C561" s="29"/>
    </row>
    <row r="562" spans="3:3" s="21" customFormat="1" ht="12.75">
      <c r="C562" s="29"/>
    </row>
    <row r="563" spans="3:3" s="21" customFormat="1" ht="12.75">
      <c r="C563" s="29"/>
    </row>
    <row r="564" spans="3:3" s="21" customFormat="1" ht="12.75">
      <c r="C564" s="29"/>
    </row>
    <row r="565" spans="3:3" s="21" customFormat="1" ht="12.75">
      <c r="C565" s="29"/>
    </row>
    <row r="566" spans="3:3" s="21" customFormat="1" ht="12.75">
      <c r="C566" s="29"/>
    </row>
    <row r="567" spans="3:3" s="21" customFormat="1" ht="12.75">
      <c r="C567" s="29"/>
    </row>
    <row r="568" spans="3:3" s="21" customFormat="1" ht="12.75">
      <c r="C568" s="29"/>
    </row>
    <row r="569" spans="3:3" s="21" customFormat="1" ht="12.75">
      <c r="C569" s="29"/>
    </row>
    <row r="570" spans="3:3" s="21" customFormat="1" ht="12.75">
      <c r="C570" s="29"/>
    </row>
    <row r="571" spans="3:3" s="21" customFormat="1" ht="12.75">
      <c r="C571" s="29"/>
    </row>
    <row r="572" spans="3:3" s="21" customFormat="1" ht="12.75">
      <c r="C572" s="29"/>
    </row>
    <row r="573" spans="3:3" s="21" customFormat="1" ht="12.75">
      <c r="C573" s="29"/>
    </row>
    <row r="574" spans="3:3" s="21" customFormat="1" ht="12.75">
      <c r="C574" s="29"/>
    </row>
    <row r="575" spans="3:3" s="21" customFormat="1" ht="12.75">
      <c r="C575" s="29"/>
    </row>
    <row r="576" spans="3:3" s="21" customFormat="1" ht="12.75">
      <c r="C576" s="29"/>
    </row>
    <row r="577" spans="3:3" s="21" customFormat="1" ht="12.75">
      <c r="C577" s="29"/>
    </row>
    <row r="578" spans="3:3" s="21" customFormat="1" ht="12.75">
      <c r="C578" s="29"/>
    </row>
    <row r="579" spans="3:3" s="21" customFormat="1" ht="12.75">
      <c r="C579" s="29"/>
    </row>
    <row r="580" spans="3:3" s="21" customFormat="1" ht="12.75">
      <c r="C580" s="29"/>
    </row>
    <row r="581" spans="3:3" s="21" customFormat="1" ht="12.75">
      <c r="C581" s="29"/>
    </row>
    <row r="582" spans="3:3" s="21" customFormat="1" ht="12.75">
      <c r="C582" s="29"/>
    </row>
    <row r="583" spans="3:3" s="21" customFormat="1" ht="12.75">
      <c r="C583" s="29"/>
    </row>
    <row r="584" spans="3:3" s="21" customFormat="1" ht="12.75">
      <c r="C584" s="29"/>
    </row>
    <row r="585" spans="3:3" s="21" customFormat="1" ht="12.75">
      <c r="C585" s="29"/>
    </row>
    <row r="586" spans="3:3" s="21" customFormat="1" ht="12.75">
      <c r="C586" s="29"/>
    </row>
    <row r="587" spans="3:3" s="21" customFormat="1" ht="12.75">
      <c r="C587" s="29"/>
    </row>
    <row r="588" spans="3:3" s="21" customFormat="1" ht="12.75">
      <c r="C588" s="29"/>
    </row>
    <row r="589" spans="3:3" s="21" customFormat="1" ht="12.75">
      <c r="C589" s="29"/>
    </row>
    <row r="590" spans="3:3" s="21" customFormat="1" ht="12.75">
      <c r="C590" s="29"/>
    </row>
    <row r="591" spans="3:3" s="21" customFormat="1" ht="12.75">
      <c r="C591" s="29"/>
    </row>
    <row r="592" spans="3:3" s="21" customFormat="1" ht="12.75">
      <c r="C592" s="29"/>
    </row>
    <row r="593" spans="3:3" s="21" customFormat="1" ht="12.75">
      <c r="C593" s="29"/>
    </row>
    <row r="594" spans="3:3" s="21" customFormat="1" ht="12.75">
      <c r="C594" s="29"/>
    </row>
    <row r="595" spans="3:3" s="21" customFormat="1" ht="12.75">
      <c r="C595" s="29"/>
    </row>
    <row r="596" spans="3:3" s="21" customFormat="1" ht="12.75">
      <c r="C596" s="29"/>
    </row>
    <row r="597" spans="3:3" s="21" customFormat="1" ht="12.75">
      <c r="C597" s="29"/>
    </row>
    <row r="598" spans="3:3" s="21" customFormat="1" ht="12.75">
      <c r="C598" s="29"/>
    </row>
    <row r="599" spans="3:3" s="21" customFormat="1" ht="12.75">
      <c r="C599" s="29"/>
    </row>
    <row r="600" spans="3:3" s="21" customFormat="1" ht="12.75">
      <c r="C600" s="29"/>
    </row>
    <row r="601" spans="3:3" s="21" customFormat="1" ht="12.75">
      <c r="C601" s="29"/>
    </row>
    <row r="602" spans="3:3" s="21" customFormat="1" ht="12.75">
      <c r="C602" s="29"/>
    </row>
    <row r="603" spans="3:3" s="21" customFormat="1" ht="12.75">
      <c r="C603" s="29"/>
    </row>
    <row r="604" spans="3:3" s="21" customFormat="1" ht="12.75">
      <c r="C604" s="29"/>
    </row>
    <row r="605" spans="3:3" s="21" customFormat="1" ht="12.75">
      <c r="C605" s="29"/>
    </row>
    <row r="606" spans="3:3" s="21" customFormat="1" ht="12.75">
      <c r="C606" s="29"/>
    </row>
    <row r="607" spans="3:3" s="21" customFormat="1" ht="12.75">
      <c r="C607" s="29"/>
    </row>
    <row r="608" spans="3:3" s="21" customFormat="1" ht="12.75">
      <c r="C608" s="29"/>
    </row>
    <row r="609" spans="3:3" s="21" customFormat="1" ht="12.75">
      <c r="C609" s="29"/>
    </row>
    <row r="610" spans="3:3" s="21" customFormat="1" ht="12.75">
      <c r="C610" s="29"/>
    </row>
    <row r="611" spans="3:3" s="21" customFormat="1" ht="12.75">
      <c r="C611" s="29"/>
    </row>
    <row r="612" spans="3:3" s="21" customFormat="1" ht="12.75">
      <c r="C612" s="29"/>
    </row>
    <row r="613" spans="3:3" s="21" customFormat="1" ht="12.75">
      <c r="C613" s="29"/>
    </row>
    <row r="614" spans="3:3" s="21" customFormat="1" ht="12.75">
      <c r="C614" s="29"/>
    </row>
    <row r="615" spans="3:3" s="21" customFormat="1" ht="12.75">
      <c r="C615" s="29"/>
    </row>
    <row r="616" spans="3:3" s="21" customFormat="1" ht="12.75">
      <c r="C616" s="29"/>
    </row>
    <row r="617" spans="3:3" s="21" customFormat="1" ht="12.75">
      <c r="C617" s="29"/>
    </row>
    <row r="618" spans="3:3" s="21" customFormat="1" ht="12.75">
      <c r="C618" s="29"/>
    </row>
    <row r="619" spans="3:3" s="21" customFormat="1" ht="12.75">
      <c r="C619" s="29"/>
    </row>
    <row r="620" spans="3:3" s="21" customFormat="1" ht="12.75">
      <c r="C620" s="29"/>
    </row>
    <row r="621" spans="3:3" s="21" customFormat="1" ht="12.75">
      <c r="C621" s="29"/>
    </row>
    <row r="622" spans="3:3" s="21" customFormat="1" ht="12.75">
      <c r="C622" s="29"/>
    </row>
    <row r="623" spans="3:3" s="21" customFormat="1" ht="12.75">
      <c r="C623" s="29"/>
    </row>
    <row r="624" spans="3:3" s="21" customFormat="1" ht="12.75">
      <c r="C624" s="29"/>
    </row>
    <row r="625" spans="3:3" s="21" customFormat="1" ht="12.75">
      <c r="C625" s="29"/>
    </row>
    <row r="626" spans="3:3" s="21" customFormat="1" ht="12.75">
      <c r="C626" s="29"/>
    </row>
    <row r="627" spans="3:3" s="21" customFormat="1" ht="12.75">
      <c r="C627" s="29"/>
    </row>
    <row r="628" spans="3:3" s="21" customFormat="1" ht="12.75">
      <c r="C628" s="29"/>
    </row>
    <row r="629" spans="3:3" s="21" customFormat="1" ht="12.75">
      <c r="C629" s="29"/>
    </row>
    <row r="630" spans="3:3" s="21" customFormat="1" ht="12.75">
      <c r="C630" s="29"/>
    </row>
    <row r="631" spans="3:3" s="21" customFormat="1" ht="12.75">
      <c r="C631" s="29"/>
    </row>
    <row r="632" spans="3:3" s="21" customFormat="1" ht="12.75">
      <c r="C632" s="29"/>
    </row>
    <row r="633" spans="3:3" s="21" customFormat="1" ht="12.75">
      <c r="C633" s="29"/>
    </row>
    <row r="634" spans="3:3" s="21" customFormat="1" ht="12.75">
      <c r="C634" s="29"/>
    </row>
    <row r="635" spans="3:3" s="21" customFormat="1" ht="12.75">
      <c r="C635" s="29"/>
    </row>
    <row r="636" spans="3:3" s="21" customFormat="1" ht="12.75">
      <c r="C636" s="29"/>
    </row>
    <row r="637" spans="3:3" s="21" customFormat="1" ht="12.75">
      <c r="C637" s="29"/>
    </row>
    <row r="638" spans="3:3" s="21" customFormat="1" ht="12.75">
      <c r="C638" s="29"/>
    </row>
    <row r="639" spans="3:3" s="21" customFormat="1" ht="12.75">
      <c r="C639" s="29"/>
    </row>
    <row r="640" spans="3:3" s="21" customFormat="1" ht="12.75">
      <c r="C640" s="29"/>
    </row>
    <row r="641" spans="3:3" s="21" customFormat="1" ht="12.75">
      <c r="C641" s="29"/>
    </row>
    <row r="642" spans="3:3" s="21" customFormat="1" ht="12.75">
      <c r="C642" s="29"/>
    </row>
    <row r="643" spans="3:3" s="21" customFormat="1" ht="12.75">
      <c r="C643" s="29"/>
    </row>
    <row r="644" spans="3:3" s="21" customFormat="1" ht="12.75">
      <c r="C644" s="29"/>
    </row>
    <row r="645" spans="3:3" s="21" customFormat="1" ht="12.75">
      <c r="C645" s="29"/>
    </row>
    <row r="646" spans="3:3" s="21" customFormat="1" ht="12.75">
      <c r="C646" s="29"/>
    </row>
    <row r="647" spans="3:3" s="21" customFormat="1" ht="12.75">
      <c r="C647" s="29"/>
    </row>
    <row r="648" spans="3:3" s="21" customFormat="1" ht="12.75">
      <c r="C648" s="29"/>
    </row>
    <row r="649" spans="3:3" s="21" customFormat="1" ht="12.75">
      <c r="C649" s="29"/>
    </row>
    <row r="650" spans="3:3" s="21" customFormat="1" ht="12.75">
      <c r="C650" s="29"/>
    </row>
    <row r="651" spans="3:3" s="21" customFormat="1" ht="12.75">
      <c r="C651" s="29"/>
    </row>
    <row r="652" spans="3:3" s="21" customFormat="1" ht="12.75">
      <c r="C652" s="29"/>
    </row>
    <row r="653" spans="3:3" s="21" customFormat="1" ht="12.75">
      <c r="C653" s="29"/>
    </row>
    <row r="654" spans="3:3" s="21" customFormat="1" ht="12.75">
      <c r="C654" s="29"/>
    </row>
    <row r="655" spans="3:3" s="21" customFormat="1" ht="12.75">
      <c r="C655" s="29"/>
    </row>
    <row r="656" spans="3:3" s="21" customFormat="1" ht="12.75">
      <c r="C656" s="29"/>
    </row>
    <row r="657" spans="3:3" s="21" customFormat="1" ht="12.75">
      <c r="C657" s="29"/>
    </row>
    <row r="658" spans="3:3" s="21" customFormat="1" ht="12.75">
      <c r="C658" s="29"/>
    </row>
    <row r="659" spans="3:3" s="21" customFormat="1" ht="12.75">
      <c r="C659" s="29"/>
    </row>
    <row r="660" spans="3:3" s="21" customFormat="1" ht="12.75">
      <c r="C660" s="29"/>
    </row>
    <row r="661" spans="3:3" s="21" customFormat="1" ht="12.75">
      <c r="C661" s="29"/>
    </row>
    <row r="662" spans="3:3" s="21" customFormat="1" ht="12.75">
      <c r="C662" s="29"/>
    </row>
    <row r="663" spans="3:3" s="21" customFormat="1" ht="12.75">
      <c r="C663" s="29"/>
    </row>
    <row r="664" spans="3:3" s="21" customFormat="1" ht="12.75">
      <c r="C664" s="29"/>
    </row>
    <row r="665" spans="3:3" s="21" customFormat="1" ht="12.75">
      <c r="C665" s="29"/>
    </row>
    <row r="666" spans="3:3" s="21" customFormat="1" ht="12.75">
      <c r="C666" s="29"/>
    </row>
    <row r="667" spans="3:3" s="21" customFormat="1" ht="12.75">
      <c r="C667" s="29"/>
    </row>
    <row r="668" spans="3:3" s="21" customFormat="1" ht="12.75">
      <c r="C668" s="29"/>
    </row>
    <row r="669" spans="3:3" s="21" customFormat="1" ht="12.75">
      <c r="C669" s="29"/>
    </row>
    <row r="670" spans="3:3" s="21" customFormat="1" ht="12.75">
      <c r="C670" s="29"/>
    </row>
    <row r="671" spans="3:3" s="21" customFormat="1" ht="12.75">
      <c r="C671" s="29"/>
    </row>
    <row r="672" spans="3:3" s="21" customFormat="1" ht="12.75">
      <c r="C672" s="29"/>
    </row>
    <row r="673" spans="3:3" s="21" customFormat="1" ht="12.75">
      <c r="C673" s="29"/>
    </row>
    <row r="674" spans="3:3" s="21" customFormat="1" ht="12.75">
      <c r="C674" s="29"/>
    </row>
    <row r="675" spans="3:3" s="21" customFormat="1" ht="12.75">
      <c r="C675" s="29"/>
    </row>
    <row r="676" spans="3:3" s="21" customFormat="1" ht="12.75">
      <c r="C676" s="29"/>
    </row>
    <row r="677" spans="3:3" s="21" customFormat="1" ht="12.75">
      <c r="C677" s="29"/>
    </row>
    <row r="678" spans="3:3" s="21" customFormat="1" ht="12.75">
      <c r="C678" s="29"/>
    </row>
    <row r="679" spans="3:3" s="21" customFormat="1" ht="12.75">
      <c r="C679" s="29"/>
    </row>
    <row r="680" spans="3:3" s="21" customFormat="1" ht="12.75">
      <c r="C680" s="29"/>
    </row>
    <row r="681" spans="3:3" s="21" customFormat="1" ht="12.75">
      <c r="C681" s="29"/>
    </row>
    <row r="682" spans="3:3" s="21" customFormat="1" ht="12.75">
      <c r="C682" s="29"/>
    </row>
    <row r="683" spans="3:3" s="21" customFormat="1" ht="12.75">
      <c r="C683" s="29"/>
    </row>
    <row r="684" spans="3:3" s="21" customFormat="1" ht="12.75">
      <c r="C684" s="29"/>
    </row>
    <row r="685" spans="3:3" s="21" customFormat="1" ht="12.75">
      <c r="C685" s="29"/>
    </row>
    <row r="686" spans="3:3" s="21" customFormat="1" ht="12.75">
      <c r="C686" s="29"/>
    </row>
    <row r="687" spans="3:3" s="21" customFormat="1" ht="12.75">
      <c r="C687" s="29"/>
    </row>
    <row r="688" spans="3:3" s="21" customFormat="1" ht="12.75">
      <c r="C688" s="29"/>
    </row>
    <row r="689" spans="3:3" s="21" customFormat="1" ht="12.75">
      <c r="C689" s="29"/>
    </row>
    <row r="690" spans="3:3" s="21" customFormat="1" ht="12.75">
      <c r="C690" s="29"/>
    </row>
    <row r="691" spans="3:3" s="21" customFormat="1" ht="12.75">
      <c r="C691" s="29"/>
    </row>
    <row r="692" spans="3:3" s="21" customFormat="1" ht="12.75">
      <c r="C692" s="29"/>
    </row>
    <row r="693" spans="3:3" s="21" customFormat="1" ht="12.75">
      <c r="C693" s="29"/>
    </row>
    <row r="694" spans="3:3" s="21" customFormat="1" ht="12.75">
      <c r="C694" s="29"/>
    </row>
    <row r="695" spans="3:3" s="21" customFormat="1" ht="12.75">
      <c r="C695" s="29"/>
    </row>
    <row r="696" spans="3:3" s="21" customFormat="1" ht="12.75">
      <c r="C696" s="29"/>
    </row>
    <row r="697" spans="3:3" s="21" customFormat="1" ht="12.75">
      <c r="C697" s="29"/>
    </row>
    <row r="698" spans="3:3" s="21" customFormat="1" ht="12.75">
      <c r="C698" s="29"/>
    </row>
    <row r="699" spans="3:3" s="21" customFormat="1" ht="12.75">
      <c r="C699" s="29"/>
    </row>
    <row r="700" spans="3:3" s="21" customFormat="1" ht="12.75">
      <c r="C700" s="29"/>
    </row>
    <row r="701" spans="3:3" s="21" customFormat="1" ht="12.75">
      <c r="C701" s="29"/>
    </row>
    <row r="702" spans="3:3" s="21" customFormat="1" ht="12.75">
      <c r="C702" s="29"/>
    </row>
    <row r="703" spans="3:3" s="21" customFormat="1" ht="12.75">
      <c r="C703" s="29"/>
    </row>
    <row r="704" spans="3:3" s="21" customFormat="1" ht="12.75">
      <c r="C704" s="29"/>
    </row>
    <row r="705" spans="3:3" s="21" customFormat="1" ht="12.75">
      <c r="C705" s="29"/>
    </row>
    <row r="706" spans="3:3" s="21" customFormat="1" ht="12.75">
      <c r="C706" s="29"/>
    </row>
    <row r="707" spans="3:3" s="21" customFormat="1" ht="12.75">
      <c r="C707" s="29"/>
    </row>
    <row r="708" spans="3:3" s="21" customFormat="1" ht="12.75">
      <c r="C708" s="29"/>
    </row>
    <row r="709" spans="3:3" s="21" customFormat="1" ht="12.75">
      <c r="C709" s="29"/>
    </row>
    <row r="710" spans="3:3" s="21" customFormat="1" ht="12.75">
      <c r="C710" s="29"/>
    </row>
    <row r="711" spans="3:3" s="21" customFormat="1" ht="12.75">
      <c r="C711" s="29"/>
    </row>
    <row r="712" spans="3:3" s="21" customFormat="1" ht="12.75">
      <c r="C712" s="29"/>
    </row>
    <row r="713" spans="3:3" s="21" customFormat="1" ht="12.75">
      <c r="C713" s="29"/>
    </row>
    <row r="714" spans="3:3" s="21" customFormat="1" ht="12.75">
      <c r="C714" s="29"/>
    </row>
    <row r="715" spans="3:3" s="21" customFormat="1" ht="12.75">
      <c r="C715" s="29"/>
    </row>
    <row r="716" spans="3:3" s="21" customFormat="1" ht="12.75">
      <c r="C716" s="29"/>
    </row>
    <row r="717" spans="3:3" s="21" customFormat="1" ht="12.75">
      <c r="C717" s="29"/>
    </row>
    <row r="718" spans="3:3" s="21" customFormat="1" ht="12.75">
      <c r="C718" s="29"/>
    </row>
    <row r="719" spans="3:3" s="21" customFormat="1" ht="12.75">
      <c r="C719" s="29"/>
    </row>
    <row r="720" spans="3:3" s="21" customFormat="1" ht="12.75">
      <c r="C720" s="29"/>
    </row>
    <row r="721" spans="3:3" s="21" customFormat="1" ht="12.75">
      <c r="C721" s="29"/>
    </row>
    <row r="722" spans="3:3" s="21" customFormat="1" ht="12.75">
      <c r="C722" s="29"/>
    </row>
    <row r="723" spans="3:3" s="21" customFormat="1" ht="12.75">
      <c r="C723" s="29"/>
    </row>
    <row r="724" spans="3:3" s="21" customFormat="1" ht="12.75">
      <c r="C724" s="29"/>
    </row>
    <row r="725" spans="3:3" s="21" customFormat="1" ht="12.75">
      <c r="C725" s="29"/>
    </row>
    <row r="726" spans="3:3" s="21" customFormat="1" ht="12.75">
      <c r="C726" s="29"/>
    </row>
    <row r="727" spans="3:3" s="21" customFormat="1" ht="12.75">
      <c r="C727" s="29"/>
    </row>
    <row r="728" spans="3:3" s="21" customFormat="1" ht="12.75">
      <c r="C728" s="29"/>
    </row>
    <row r="729" spans="3:3" s="21" customFormat="1" ht="12.75">
      <c r="C729" s="29"/>
    </row>
    <row r="730" spans="3:3" s="21" customFormat="1" ht="12.75">
      <c r="C730" s="29"/>
    </row>
    <row r="731" spans="3:3" s="21" customFormat="1" ht="12.75">
      <c r="C731" s="29"/>
    </row>
    <row r="732" spans="3:3" s="21" customFormat="1" ht="12.75">
      <c r="C732" s="29"/>
    </row>
    <row r="733" spans="3:3" s="21" customFormat="1" ht="12.75">
      <c r="C733" s="29"/>
    </row>
    <row r="734" spans="3:3" s="21" customFormat="1" ht="12.75">
      <c r="C734" s="29"/>
    </row>
    <row r="735" spans="3:3" s="21" customFormat="1" ht="12.75">
      <c r="C735" s="29"/>
    </row>
    <row r="736" spans="3:3" s="21" customFormat="1" ht="12.75">
      <c r="C736" s="29"/>
    </row>
    <row r="737" spans="3:3" s="21" customFormat="1" ht="12.75">
      <c r="C737" s="29"/>
    </row>
    <row r="738" spans="3:3" s="21" customFormat="1" ht="12.75">
      <c r="C738" s="29"/>
    </row>
    <row r="739" spans="3:3" s="21" customFormat="1" ht="12.75">
      <c r="C739" s="29"/>
    </row>
    <row r="740" spans="3:3" s="21" customFormat="1" ht="12.75">
      <c r="C740" s="29"/>
    </row>
    <row r="741" spans="3:3" s="21" customFormat="1" ht="12.75">
      <c r="C741" s="29"/>
    </row>
    <row r="742" spans="3:3" s="21" customFormat="1" ht="12.75">
      <c r="C742" s="29"/>
    </row>
    <row r="743" spans="3:3" s="21" customFormat="1" ht="12.75">
      <c r="C743" s="29"/>
    </row>
    <row r="744" spans="3:3" s="21" customFormat="1" ht="12.75">
      <c r="C744" s="29"/>
    </row>
    <row r="745" spans="3:3" s="21" customFormat="1" ht="12.75">
      <c r="C745" s="29"/>
    </row>
    <row r="746" spans="3:3" s="21" customFormat="1" ht="12.75">
      <c r="C746" s="29"/>
    </row>
    <row r="747" spans="3:3" s="21" customFormat="1" ht="12.75">
      <c r="C747" s="29"/>
    </row>
    <row r="748" spans="3:3" s="21" customFormat="1" ht="12.75">
      <c r="C748" s="29"/>
    </row>
    <row r="749" spans="3:3" s="21" customFormat="1" ht="12.75">
      <c r="C749" s="29"/>
    </row>
    <row r="750" spans="3:3" s="21" customFormat="1" ht="12.75">
      <c r="C750" s="29"/>
    </row>
    <row r="751" spans="3:3" s="21" customFormat="1" ht="12.75">
      <c r="C751" s="29"/>
    </row>
    <row r="752" spans="3:3" s="21" customFormat="1" ht="12.75">
      <c r="C752" s="29"/>
    </row>
    <row r="753" spans="3:3" s="21" customFormat="1" ht="12.75">
      <c r="C753" s="29"/>
    </row>
    <row r="754" spans="3:3" s="21" customFormat="1" ht="12.75">
      <c r="C754" s="29"/>
    </row>
    <row r="755" spans="3:3" s="21" customFormat="1" ht="12.75">
      <c r="C755" s="29"/>
    </row>
    <row r="756" spans="3:3" s="21" customFormat="1" ht="12.75">
      <c r="C756" s="29"/>
    </row>
    <row r="757" spans="3:3" s="21" customFormat="1" ht="12.75">
      <c r="C757" s="29"/>
    </row>
    <row r="758" spans="3:3" s="21" customFormat="1" ht="12.75">
      <c r="C758" s="29"/>
    </row>
    <row r="759" spans="3:3" s="21" customFormat="1" ht="12.75">
      <c r="C759" s="29"/>
    </row>
    <row r="760" spans="3:3" s="21" customFormat="1" ht="12.75">
      <c r="C760" s="29"/>
    </row>
    <row r="761" spans="3:3" s="21" customFormat="1" ht="12.75">
      <c r="C761" s="29"/>
    </row>
    <row r="762" spans="3:3" s="21" customFormat="1" ht="12.75">
      <c r="C762" s="29"/>
    </row>
    <row r="763" spans="3:3" s="21" customFormat="1" ht="12.75">
      <c r="C763" s="29"/>
    </row>
    <row r="764" spans="3:3" s="21" customFormat="1" ht="12.75">
      <c r="C764" s="29"/>
    </row>
    <row r="765" spans="3:3" s="21" customFormat="1" ht="12.75">
      <c r="C765" s="29"/>
    </row>
    <row r="766" spans="3:3" s="21" customFormat="1" ht="12.75">
      <c r="C766" s="29"/>
    </row>
    <row r="767" spans="3:3" s="21" customFormat="1" ht="12.75">
      <c r="C767" s="29"/>
    </row>
    <row r="768" spans="3:3" s="21" customFormat="1" ht="12.75">
      <c r="C768" s="29"/>
    </row>
    <row r="769" spans="3:3" s="21" customFormat="1" ht="12.75">
      <c r="C769" s="29"/>
    </row>
    <row r="770" spans="3:3" s="21" customFormat="1" ht="12.75">
      <c r="C770" s="29"/>
    </row>
    <row r="771" spans="3:3" s="21" customFormat="1" ht="12.75">
      <c r="C771" s="29"/>
    </row>
    <row r="772" spans="3:3" s="21" customFormat="1" ht="12.75">
      <c r="C772" s="29"/>
    </row>
    <row r="773" spans="3:3" s="21" customFormat="1" ht="12.75">
      <c r="C773" s="29"/>
    </row>
    <row r="774" spans="3:3" s="21" customFormat="1" ht="12.75">
      <c r="C774" s="29"/>
    </row>
    <row r="775" spans="3:3" s="21" customFormat="1" ht="12.75">
      <c r="C775" s="29"/>
    </row>
    <row r="776" spans="3:3" s="21" customFormat="1" ht="12.75">
      <c r="C776" s="29"/>
    </row>
    <row r="777" spans="3:3" s="21" customFormat="1" ht="12.75">
      <c r="C777" s="29"/>
    </row>
    <row r="778" spans="3:3" s="21" customFormat="1" ht="12.75">
      <c r="C778" s="29"/>
    </row>
    <row r="779" spans="3:3" s="21" customFormat="1" ht="12.75">
      <c r="C779" s="29"/>
    </row>
    <row r="780" spans="3:3" s="21" customFormat="1" ht="12.75">
      <c r="C780" s="29"/>
    </row>
    <row r="781" spans="3:3" s="21" customFormat="1" ht="12.75">
      <c r="C781" s="29"/>
    </row>
    <row r="782" spans="3:3" s="21" customFormat="1" ht="12.75">
      <c r="C782" s="29"/>
    </row>
    <row r="783" spans="3:3" s="21" customFormat="1" ht="12.75">
      <c r="C783" s="29"/>
    </row>
    <row r="784" spans="3:3" s="21" customFormat="1" ht="12.75">
      <c r="C784" s="29"/>
    </row>
    <row r="785" spans="3:3" s="21" customFormat="1" ht="12.75">
      <c r="C785" s="29"/>
    </row>
    <row r="786" spans="3:3" s="21" customFormat="1" ht="12.75">
      <c r="C786" s="29"/>
    </row>
    <row r="787" spans="3:3" s="21" customFormat="1" ht="12.75">
      <c r="C787" s="29"/>
    </row>
    <row r="788" spans="3:3" s="21" customFormat="1" ht="12.75">
      <c r="C788" s="29"/>
    </row>
    <row r="789" spans="3:3" s="21" customFormat="1" ht="12.75">
      <c r="C789" s="29"/>
    </row>
    <row r="790" spans="3:3" s="21" customFormat="1" ht="12.75">
      <c r="C790" s="29"/>
    </row>
    <row r="791" spans="3:3" s="21" customFormat="1" ht="12.75">
      <c r="C791" s="29"/>
    </row>
    <row r="792" spans="3:3" s="21" customFormat="1" ht="12.75">
      <c r="C792" s="29"/>
    </row>
    <row r="793" spans="3:3" s="21" customFormat="1" ht="12.75">
      <c r="C793" s="29"/>
    </row>
    <row r="794" spans="3:3" s="21" customFormat="1" ht="12.75">
      <c r="C794" s="29"/>
    </row>
    <row r="795" spans="3:3" s="21" customFormat="1" ht="12.75">
      <c r="C795" s="29"/>
    </row>
    <row r="796" spans="3:3" s="21" customFormat="1" ht="12.75">
      <c r="C796" s="29"/>
    </row>
    <row r="797" spans="3:3" s="21" customFormat="1" ht="12.75">
      <c r="C797" s="29"/>
    </row>
    <row r="798" spans="3:3" s="21" customFormat="1" ht="12.75">
      <c r="C798" s="29"/>
    </row>
    <row r="799" spans="3:3" s="21" customFormat="1" ht="12.75">
      <c r="C799" s="29"/>
    </row>
    <row r="800" spans="3:3" s="21" customFormat="1" ht="12.75">
      <c r="C800" s="29"/>
    </row>
    <row r="801" spans="3:3" s="21" customFormat="1" ht="12.75">
      <c r="C801" s="29"/>
    </row>
    <row r="802" spans="3:3" s="21" customFormat="1" ht="12.75">
      <c r="C802" s="29"/>
    </row>
    <row r="803" spans="3:3" s="21" customFormat="1" ht="12.75">
      <c r="C803" s="29"/>
    </row>
    <row r="804" spans="3:3" s="21" customFormat="1" ht="12.75">
      <c r="C804" s="29"/>
    </row>
    <row r="805" spans="3:3" s="21" customFormat="1" ht="12.75">
      <c r="C805" s="29"/>
    </row>
    <row r="806" spans="3:3" s="21" customFormat="1" ht="12.75">
      <c r="C806" s="29"/>
    </row>
    <row r="807" spans="3:3" s="21" customFormat="1" ht="12.75">
      <c r="C807" s="29"/>
    </row>
    <row r="808" spans="3:3" s="21" customFormat="1" ht="12.75">
      <c r="C808" s="29"/>
    </row>
    <row r="809" spans="3:3" s="21" customFormat="1" ht="12.75">
      <c r="C809" s="29"/>
    </row>
    <row r="810" spans="3:3" s="21" customFormat="1" ht="12.75">
      <c r="C810" s="29"/>
    </row>
    <row r="811" spans="3:3" s="21" customFormat="1" ht="12.75">
      <c r="C811" s="29"/>
    </row>
    <row r="812" spans="3:3" s="21" customFormat="1" ht="12.75">
      <c r="C812" s="29"/>
    </row>
    <row r="813" spans="3:3" s="21" customFormat="1" ht="12.75">
      <c r="C813" s="29"/>
    </row>
    <row r="814" spans="3:3" s="21" customFormat="1" ht="12.75">
      <c r="C814" s="29"/>
    </row>
    <row r="815" spans="3:3" s="21" customFormat="1" ht="12.75">
      <c r="C815" s="29"/>
    </row>
    <row r="816" spans="3:3" s="21" customFormat="1" ht="12.75">
      <c r="C816" s="29"/>
    </row>
    <row r="817" spans="3:3" s="21" customFormat="1" ht="12.75">
      <c r="C817" s="29"/>
    </row>
    <row r="818" spans="3:3" s="21" customFormat="1" ht="12.75">
      <c r="C818" s="29"/>
    </row>
    <row r="819" spans="3:3" s="21" customFormat="1" ht="12.75">
      <c r="C819" s="29"/>
    </row>
    <row r="820" spans="3:3" s="21" customFormat="1" ht="12.75">
      <c r="C820" s="29"/>
    </row>
    <row r="821" spans="3:3" s="21" customFormat="1" ht="12.75">
      <c r="C821" s="29"/>
    </row>
    <row r="822" spans="3:3" s="21" customFormat="1" ht="12.75">
      <c r="C822" s="29"/>
    </row>
    <row r="823" spans="3:3" s="21" customFormat="1" ht="12.75">
      <c r="C823" s="29"/>
    </row>
    <row r="824" spans="3:3" s="21" customFormat="1" ht="12.75">
      <c r="C824" s="29"/>
    </row>
    <row r="825" spans="3:3" s="21" customFormat="1" ht="12.75">
      <c r="C825" s="29"/>
    </row>
    <row r="826" spans="3:3" s="21" customFormat="1" ht="12.75">
      <c r="C826" s="29"/>
    </row>
    <row r="827" spans="3:3" s="21" customFormat="1" ht="12.75">
      <c r="C827" s="29"/>
    </row>
    <row r="828" spans="3:3" s="21" customFormat="1" ht="12.75">
      <c r="C828" s="29"/>
    </row>
    <row r="829" spans="3:3" s="21" customFormat="1" ht="12.75">
      <c r="C829" s="29"/>
    </row>
    <row r="830" spans="3:3" s="21" customFormat="1" ht="12.75">
      <c r="C830" s="29"/>
    </row>
    <row r="831" spans="3:3" s="21" customFormat="1" ht="12.75">
      <c r="C831" s="29"/>
    </row>
    <row r="832" spans="3:3" s="21" customFormat="1" ht="12.75">
      <c r="C832" s="29"/>
    </row>
    <row r="833" spans="3:3" s="21" customFormat="1" ht="12.75">
      <c r="C833" s="29"/>
    </row>
    <row r="834" spans="3:3" s="21" customFormat="1" ht="12.75">
      <c r="C834" s="29"/>
    </row>
    <row r="835" spans="3:3" s="21" customFormat="1" ht="12.75">
      <c r="C835" s="29"/>
    </row>
    <row r="836" spans="3:3" s="21" customFormat="1" ht="12.75">
      <c r="C836" s="29"/>
    </row>
    <row r="837" spans="3:3" s="21" customFormat="1" ht="12.75">
      <c r="C837" s="29"/>
    </row>
    <row r="838" spans="3:3" s="21" customFormat="1" ht="12.75">
      <c r="C838" s="29"/>
    </row>
    <row r="839" spans="3:3" s="21" customFormat="1" ht="12.75">
      <c r="C839" s="29"/>
    </row>
    <row r="840" spans="3:3" s="21" customFormat="1" ht="12.75">
      <c r="C840" s="29"/>
    </row>
    <row r="841" spans="3:3" s="21" customFormat="1" ht="12.75">
      <c r="C841" s="29"/>
    </row>
    <row r="842" spans="3:3" s="21" customFormat="1" ht="12.75">
      <c r="C842" s="29"/>
    </row>
    <row r="843" spans="3:3" s="21" customFormat="1" ht="12.75">
      <c r="C843" s="29"/>
    </row>
    <row r="844" spans="3:3" s="21" customFormat="1" ht="12.75">
      <c r="C844" s="29"/>
    </row>
    <row r="845" spans="3:3" s="21" customFormat="1" ht="12.75">
      <c r="C845" s="29"/>
    </row>
    <row r="846" spans="3:3" s="21" customFormat="1" ht="12.75">
      <c r="C846" s="29"/>
    </row>
    <row r="847" spans="3:3" s="21" customFormat="1" ht="12.75">
      <c r="C847" s="29"/>
    </row>
    <row r="848" spans="3:3" s="21" customFormat="1" ht="12.75">
      <c r="C848" s="29"/>
    </row>
    <row r="849" spans="3:3" s="21" customFormat="1" ht="12.75">
      <c r="C849" s="29"/>
    </row>
    <row r="850" spans="3:3" s="21" customFormat="1" ht="12.75">
      <c r="C850" s="29"/>
    </row>
    <row r="851" spans="3:3" s="21" customFormat="1" ht="12.75">
      <c r="C851" s="29"/>
    </row>
    <row r="852" spans="3:3" s="21" customFormat="1" ht="12.75">
      <c r="C852" s="29"/>
    </row>
    <row r="853" spans="3:3" s="21" customFormat="1" ht="12.75">
      <c r="C853" s="29"/>
    </row>
    <row r="854" spans="3:3" s="21" customFormat="1" ht="12.75">
      <c r="C854" s="29"/>
    </row>
    <row r="855" spans="3:3" s="21" customFormat="1" ht="12.75">
      <c r="C855" s="29"/>
    </row>
    <row r="856" spans="3:3" s="21" customFormat="1" ht="12.75">
      <c r="C856" s="29"/>
    </row>
    <row r="857" spans="3:3" s="21" customFormat="1" ht="12.75">
      <c r="C857" s="29"/>
    </row>
    <row r="858" spans="3:3" s="21" customFormat="1" ht="12.75">
      <c r="C858" s="29"/>
    </row>
    <row r="859" spans="3:3" s="21" customFormat="1" ht="12.75">
      <c r="C859" s="29"/>
    </row>
    <row r="860" spans="3:3" s="21" customFormat="1" ht="12.75">
      <c r="C860" s="29"/>
    </row>
    <row r="861" spans="3:3" s="21" customFormat="1" ht="12.75">
      <c r="C861" s="29"/>
    </row>
    <row r="862" spans="3:3" s="21" customFormat="1" ht="12.75">
      <c r="C862" s="29"/>
    </row>
    <row r="863" spans="3:3" s="21" customFormat="1" ht="12.75">
      <c r="C863" s="29"/>
    </row>
    <row r="864" spans="3:3" s="21" customFormat="1" ht="12.75">
      <c r="C864" s="29"/>
    </row>
    <row r="865" spans="3:3" s="21" customFormat="1" ht="12.75">
      <c r="C865" s="29"/>
    </row>
    <row r="866" spans="3:3" s="21" customFormat="1" ht="12.75">
      <c r="C866" s="29"/>
    </row>
    <row r="867" spans="3:3" s="21" customFormat="1" ht="12.75">
      <c r="C867" s="29"/>
    </row>
    <row r="868" spans="3:3" s="21" customFormat="1" ht="12.75">
      <c r="C868" s="29"/>
    </row>
    <row r="869" spans="3:3" s="21" customFormat="1" ht="12.75">
      <c r="C869" s="29"/>
    </row>
    <row r="870" spans="3:3" s="21" customFormat="1" ht="12.75">
      <c r="C870" s="29"/>
    </row>
    <row r="871" spans="3:3" s="21" customFormat="1" ht="12.75">
      <c r="C871" s="29"/>
    </row>
    <row r="872" spans="3:3" s="21" customFormat="1" ht="12.75">
      <c r="C872" s="29"/>
    </row>
    <row r="873" spans="3:3" s="21" customFormat="1" ht="12.75">
      <c r="C873" s="29"/>
    </row>
    <row r="874" spans="3:3" s="21" customFormat="1" ht="12.75">
      <c r="C874" s="29"/>
    </row>
    <row r="875" spans="3:3" s="21" customFormat="1" ht="12.75">
      <c r="C875" s="29"/>
    </row>
    <row r="876" spans="3:3" s="21" customFormat="1" ht="12.75">
      <c r="C876" s="29"/>
    </row>
    <row r="877" spans="3:3" s="21" customFormat="1" ht="12.75">
      <c r="C877" s="29"/>
    </row>
    <row r="878" spans="3:3" s="21" customFormat="1" ht="12.75">
      <c r="C878" s="29"/>
    </row>
    <row r="879" spans="3:3" s="21" customFormat="1" ht="12.75">
      <c r="C879" s="29"/>
    </row>
    <row r="880" spans="3:3" s="21" customFormat="1" ht="12.75">
      <c r="C880" s="29"/>
    </row>
    <row r="881" spans="3:3" s="21" customFormat="1" ht="12.75">
      <c r="C881" s="29"/>
    </row>
    <row r="882" spans="3:3" s="21" customFormat="1" ht="12.75">
      <c r="C882" s="29"/>
    </row>
    <row r="883" spans="3:3" s="21" customFormat="1" ht="12.75">
      <c r="C883" s="29"/>
    </row>
    <row r="884" spans="3:3" s="21" customFormat="1" ht="12.75">
      <c r="C884" s="29"/>
    </row>
    <row r="885" spans="3:3" s="21" customFormat="1" ht="12.75">
      <c r="C885" s="29"/>
    </row>
    <row r="886" spans="3:3" s="21" customFormat="1" ht="12.75">
      <c r="C886" s="29"/>
    </row>
    <row r="887" spans="3:3" s="21" customFormat="1" ht="12.75">
      <c r="C887" s="29"/>
    </row>
    <row r="888" spans="3:3" s="21" customFormat="1" ht="12.75">
      <c r="C888" s="29"/>
    </row>
    <row r="889" spans="3:3" s="21" customFormat="1" ht="12.75">
      <c r="C889" s="29"/>
    </row>
    <row r="890" spans="3:3" s="21" customFormat="1" ht="12.75">
      <c r="C890" s="29"/>
    </row>
    <row r="891" spans="3:3" s="21" customFormat="1" ht="12.75">
      <c r="C891" s="29"/>
    </row>
    <row r="892" spans="3:3" s="21" customFormat="1" ht="12.75">
      <c r="C892" s="29"/>
    </row>
    <row r="893" spans="3:3" s="21" customFormat="1" ht="12.75">
      <c r="C893" s="29"/>
    </row>
    <row r="894" spans="3:3" s="21" customFormat="1" ht="12.75">
      <c r="C894" s="29"/>
    </row>
    <row r="895" spans="3:3" s="21" customFormat="1" ht="12.75">
      <c r="C895" s="29"/>
    </row>
    <row r="896" spans="3:3" s="21" customFormat="1" ht="12.75">
      <c r="C896" s="29"/>
    </row>
    <row r="897" spans="3:3" s="21" customFormat="1" ht="12.75">
      <c r="C897" s="29"/>
    </row>
    <row r="898" spans="3:3" s="21" customFormat="1" ht="12.75">
      <c r="C898" s="29"/>
    </row>
    <row r="899" spans="3:3" s="21" customFormat="1" ht="12.75">
      <c r="C899" s="29"/>
    </row>
    <row r="900" spans="3:3" s="21" customFormat="1" ht="12.75">
      <c r="C900" s="29"/>
    </row>
    <row r="901" spans="3:3" s="21" customFormat="1" ht="12.75">
      <c r="C901" s="29"/>
    </row>
    <row r="902" spans="3:3" s="21" customFormat="1" ht="12.75">
      <c r="C902" s="29"/>
    </row>
    <row r="903" spans="3:3" s="21" customFormat="1" ht="12.75">
      <c r="C903" s="29"/>
    </row>
    <row r="904" spans="3:3" s="21" customFormat="1" ht="12.75">
      <c r="C904" s="29"/>
    </row>
    <row r="905" spans="3:3" s="21" customFormat="1" ht="12.75">
      <c r="C905" s="29"/>
    </row>
    <row r="906" spans="3:3" s="21" customFormat="1" ht="12.75">
      <c r="C906" s="29"/>
    </row>
    <row r="907" spans="3:3" s="21" customFormat="1" ht="12.75">
      <c r="C907" s="29"/>
    </row>
    <row r="908" spans="3:3" s="21" customFormat="1" ht="12.75">
      <c r="C908" s="29"/>
    </row>
    <row r="909" spans="3:3" s="21" customFormat="1" ht="12.75">
      <c r="C909" s="29"/>
    </row>
    <row r="910" spans="3:3" s="21" customFormat="1" ht="12.75">
      <c r="C910" s="29"/>
    </row>
    <row r="911" spans="3:3" s="21" customFormat="1" ht="12.75">
      <c r="C911" s="29"/>
    </row>
    <row r="912" spans="3:3" s="21" customFormat="1" ht="12.75">
      <c r="C912" s="29"/>
    </row>
    <row r="913" spans="3:3" s="21" customFormat="1" ht="12.75">
      <c r="C913" s="29"/>
    </row>
    <row r="914" spans="3:3" s="21" customFormat="1" ht="12.75">
      <c r="C914" s="29"/>
    </row>
    <row r="915" spans="3:3" s="21" customFormat="1" ht="12.75">
      <c r="C915" s="29"/>
    </row>
    <row r="916" spans="3:3" s="21" customFormat="1" ht="12.75">
      <c r="C916" s="29"/>
    </row>
    <row r="917" spans="3:3" s="21" customFormat="1" ht="12.75">
      <c r="C917" s="29"/>
    </row>
    <row r="918" spans="3:3" s="21" customFormat="1" ht="12.75">
      <c r="C918" s="29"/>
    </row>
    <row r="919" spans="3:3" s="21" customFormat="1" ht="12.75">
      <c r="C919" s="29"/>
    </row>
    <row r="920" spans="3:3" s="21" customFormat="1" ht="12.75">
      <c r="C920" s="29"/>
    </row>
    <row r="921" spans="3:3" s="21" customFormat="1" ht="12.75">
      <c r="C921" s="29"/>
    </row>
    <row r="922" spans="3:3" s="21" customFormat="1" ht="12.75">
      <c r="C922" s="29"/>
    </row>
    <row r="923" spans="3:3" s="21" customFormat="1" ht="12.75">
      <c r="C923" s="29"/>
    </row>
    <row r="924" spans="3:3" s="21" customFormat="1" ht="12.75">
      <c r="C924" s="29"/>
    </row>
    <row r="925" spans="3:3" s="21" customFormat="1" ht="12.75">
      <c r="C925" s="29"/>
    </row>
    <row r="926" spans="3:3" s="21" customFormat="1" ht="12.75">
      <c r="C926" s="29"/>
    </row>
    <row r="927" spans="3:3" s="21" customFormat="1" ht="12.75">
      <c r="C927" s="29"/>
    </row>
    <row r="928" spans="3:3" s="21" customFormat="1" ht="12.75">
      <c r="C928" s="29"/>
    </row>
    <row r="929" spans="3:3" s="21" customFormat="1" ht="12.75">
      <c r="C929" s="29"/>
    </row>
    <row r="930" spans="3:3" s="21" customFormat="1" ht="12.75">
      <c r="C930" s="29"/>
    </row>
    <row r="931" spans="3:3" s="21" customFormat="1" ht="12.75">
      <c r="C931" s="29"/>
    </row>
    <row r="932" spans="3:3" s="21" customFormat="1" ht="12.75">
      <c r="C932" s="29"/>
    </row>
    <row r="933" spans="3:3" s="21" customFormat="1" ht="12.75">
      <c r="C933" s="29"/>
    </row>
    <row r="934" spans="3:3" s="21" customFormat="1" ht="12.75">
      <c r="C934" s="29"/>
    </row>
    <row r="935" spans="3:3" s="21" customFormat="1" ht="12.75">
      <c r="C935" s="29"/>
    </row>
    <row r="936" spans="3:3" s="21" customFormat="1" ht="12.75">
      <c r="C936" s="29"/>
    </row>
    <row r="937" spans="3:3" s="21" customFormat="1" ht="12.75">
      <c r="C937" s="29"/>
    </row>
    <row r="938" spans="3:3" s="21" customFormat="1" ht="12.75">
      <c r="C938" s="29"/>
    </row>
    <row r="939" spans="3:3" s="21" customFormat="1" ht="12.75">
      <c r="C939" s="29"/>
    </row>
    <row r="940" spans="3:3" s="21" customFormat="1" ht="12.75">
      <c r="C940" s="29"/>
    </row>
    <row r="941" spans="3:3" s="21" customFormat="1" ht="12.75">
      <c r="C941" s="29"/>
    </row>
    <row r="942" spans="3:3" s="21" customFormat="1" ht="12.75">
      <c r="C942" s="29"/>
    </row>
    <row r="943" spans="3:3" s="21" customFormat="1" ht="12.75">
      <c r="C943" s="29"/>
    </row>
    <row r="944" spans="3:3" s="21" customFormat="1" ht="12.75">
      <c r="C944" s="29"/>
    </row>
    <row r="945" spans="3:3" s="21" customFormat="1" ht="12.75">
      <c r="C945" s="29"/>
    </row>
    <row r="946" spans="3:3" s="21" customFormat="1" ht="12.75">
      <c r="C946" s="29"/>
    </row>
    <row r="947" spans="3:3" s="21" customFormat="1" ht="12.75">
      <c r="C947" s="29"/>
    </row>
    <row r="948" spans="3:3" s="21" customFormat="1" ht="12.75">
      <c r="C948" s="29"/>
    </row>
    <row r="949" spans="3:3" s="21" customFormat="1" ht="12.75">
      <c r="C949" s="29"/>
    </row>
    <row r="950" spans="3:3" s="21" customFormat="1" ht="12.75">
      <c r="C950" s="29"/>
    </row>
    <row r="951" spans="3:3" s="21" customFormat="1" ht="12.75">
      <c r="C951" s="29"/>
    </row>
    <row r="952" spans="3:3" s="21" customFormat="1" ht="12.75">
      <c r="C952" s="29"/>
    </row>
    <row r="953" spans="3:3" s="21" customFormat="1" ht="12.75">
      <c r="C953" s="29"/>
    </row>
    <row r="954" spans="3:3" s="21" customFormat="1" ht="12.75">
      <c r="C954" s="29"/>
    </row>
    <row r="955" spans="3:3" s="21" customFormat="1" ht="12.75">
      <c r="C955" s="29"/>
    </row>
    <row r="956" spans="3:3" s="21" customFormat="1" ht="12.75">
      <c r="C956" s="29"/>
    </row>
    <row r="957" spans="3:3" s="21" customFormat="1" ht="12.75">
      <c r="C957" s="29"/>
    </row>
    <row r="958" spans="3:3" s="21" customFormat="1" ht="12.75">
      <c r="C958" s="29"/>
    </row>
    <row r="959" spans="3:3" s="21" customFormat="1" ht="12.75">
      <c r="C959" s="29"/>
    </row>
    <row r="960" spans="3:3" s="21" customFormat="1" ht="12.75">
      <c r="C960" s="29"/>
    </row>
    <row r="961" spans="3:3" s="21" customFormat="1" ht="12.75">
      <c r="C961" s="29"/>
    </row>
    <row r="962" spans="3:3" s="21" customFormat="1" ht="12.75">
      <c r="C962" s="29"/>
    </row>
    <row r="963" spans="3:3" s="21" customFormat="1" ht="12.75">
      <c r="C963" s="29"/>
    </row>
    <row r="964" spans="3:3" s="21" customFormat="1" ht="12.75">
      <c r="C964" s="29"/>
    </row>
    <row r="965" spans="3:3" s="21" customFormat="1" ht="12.75">
      <c r="C965" s="29"/>
    </row>
    <row r="966" spans="3:3" s="21" customFormat="1" ht="12.75">
      <c r="C966" s="29"/>
    </row>
    <row r="967" spans="3:3" s="21" customFormat="1" ht="12.75">
      <c r="C967" s="29"/>
    </row>
    <row r="968" spans="3:3" s="21" customFormat="1" ht="12.75">
      <c r="C968" s="29"/>
    </row>
    <row r="969" spans="3:3" s="21" customFormat="1" ht="12.75">
      <c r="C969" s="29"/>
    </row>
    <row r="970" spans="3:3" s="21" customFormat="1" ht="12.75">
      <c r="C970" s="29"/>
    </row>
    <row r="971" spans="3:3" s="21" customFormat="1" ht="12.75">
      <c r="C971" s="29"/>
    </row>
    <row r="972" spans="3:3" s="21" customFormat="1" ht="12.75">
      <c r="C972" s="29"/>
    </row>
    <row r="973" spans="3:3" s="21" customFormat="1" ht="12.75">
      <c r="C973" s="29"/>
    </row>
    <row r="974" spans="3:3" s="21" customFormat="1" ht="12.75">
      <c r="C974" s="29"/>
    </row>
    <row r="975" spans="3:3" s="21" customFormat="1" ht="12.75">
      <c r="C975" s="29"/>
    </row>
    <row r="976" spans="3:3" s="21" customFormat="1" ht="12.75">
      <c r="C976" s="29"/>
    </row>
    <row r="977" spans="3:3" s="21" customFormat="1" ht="12.75">
      <c r="C977" s="29"/>
    </row>
    <row r="978" spans="3:3" s="21" customFormat="1" ht="12.75">
      <c r="C978" s="29"/>
    </row>
    <row r="979" spans="3:3" s="21" customFormat="1" ht="12.75">
      <c r="C979" s="29"/>
    </row>
    <row r="980" spans="3:3" s="21" customFormat="1" ht="12.75">
      <c r="C980" s="29"/>
    </row>
    <row r="981" spans="3:3" s="21" customFormat="1" ht="12.75">
      <c r="C981" s="29"/>
    </row>
    <row r="982" spans="3:3" s="21" customFormat="1" ht="12.75">
      <c r="C982" s="29"/>
    </row>
    <row r="983" spans="3:3" s="21" customFormat="1" ht="12.75">
      <c r="C983" s="29"/>
    </row>
    <row r="984" spans="3:3" s="21" customFormat="1" ht="12.75">
      <c r="C984" s="29"/>
    </row>
    <row r="985" spans="3:3" s="21" customFormat="1" ht="12.75">
      <c r="C985" s="29"/>
    </row>
    <row r="986" spans="3:3" s="21" customFormat="1" ht="12.75">
      <c r="C986" s="29"/>
    </row>
    <row r="987" spans="3:3" s="21" customFormat="1" ht="12.75">
      <c r="C987" s="29"/>
    </row>
    <row r="988" spans="3:3" s="21" customFormat="1" ht="12.75">
      <c r="C988" s="29"/>
    </row>
    <row r="989" spans="3:3" s="21" customFormat="1" ht="12.75">
      <c r="C989" s="29"/>
    </row>
    <row r="990" spans="3:3" s="21" customFormat="1" ht="12.75">
      <c r="C990" s="29"/>
    </row>
    <row r="991" spans="3:3" s="21" customFormat="1" ht="12.75">
      <c r="C991" s="29"/>
    </row>
    <row r="992" spans="3:3" s="21" customFormat="1" ht="12.75">
      <c r="C992" s="29"/>
    </row>
    <row r="993" spans="3:3" s="21" customFormat="1" ht="12.75">
      <c r="C993" s="29"/>
    </row>
    <row r="994" spans="3:3" s="21" customFormat="1" ht="12.75">
      <c r="C994" s="29"/>
    </row>
    <row r="995" spans="3:3" s="21" customFormat="1" ht="12.75">
      <c r="C995" s="29"/>
    </row>
    <row r="996" spans="3:3" s="21" customFormat="1" ht="12.75">
      <c r="C996" s="29"/>
    </row>
    <row r="997" spans="3:3" s="21" customFormat="1" ht="12.75">
      <c r="C997" s="29"/>
    </row>
    <row r="998" spans="3:3" s="21" customFormat="1" ht="12.75">
      <c r="C998" s="29"/>
    </row>
    <row r="999" spans="3:3" s="21" customFormat="1" ht="12.75">
      <c r="C999" s="29"/>
    </row>
    <row r="1000" spans="3:3" s="21" customFormat="1" ht="12.75">
      <c r="C1000" s="29"/>
    </row>
    <row r="1001" spans="3:3" s="21" customFormat="1" ht="12.75">
      <c r="C1001" s="29"/>
    </row>
    <row r="1002" spans="3:3" s="21" customFormat="1" ht="12.75">
      <c r="C1002" s="29"/>
    </row>
    <row r="1003" spans="3:3" s="21" customFormat="1" ht="12.75">
      <c r="C1003" s="29"/>
    </row>
    <row r="1004" spans="3:3" s="21" customFormat="1" ht="12.75">
      <c r="C1004" s="29"/>
    </row>
    <row r="1005" spans="3:3" s="21" customFormat="1" ht="12.75">
      <c r="C1005" s="29"/>
    </row>
    <row r="1006" spans="3:3" s="21" customFormat="1" ht="12.75">
      <c r="C1006" s="29"/>
    </row>
    <row r="1007" spans="3:3" s="21" customFormat="1" ht="12.75">
      <c r="C1007" s="29"/>
    </row>
    <row r="1008" spans="3:3" s="21" customFormat="1" ht="12.75">
      <c r="C1008" s="29"/>
    </row>
    <row r="1009" spans="3:3" s="21" customFormat="1" ht="12.75">
      <c r="C1009" s="29"/>
    </row>
    <row r="1010" spans="3:3" s="21" customFormat="1" ht="12.75">
      <c r="C1010" s="29"/>
    </row>
    <row r="1011" spans="3:3" s="21" customFormat="1" ht="12.75">
      <c r="C1011" s="29"/>
    </row>
    <row r="1012" spans="3:3" s="21" customFormat="1" ht="12.75">
      <c r="C1012" s="29"/>
    </row>
    <row r="1013" spans="3:3" s="21" customFormat="1" ht="12.75">
      <c r="C1013" s="29"/>
    </row>
    <row r="1014" spans="3:3" s="21" customFormat="1" ht="12.75">
      <c r="C1014" s="29"/>
    </row>
    <row r="1015" spans="3:3" s="21" customFormat="1" ht="12.75">
      <c r="C1015" s="29"/>
    </row>
    <row r="1016" spans="3:3" s="21" customFormat="1" ht="12.75">
      <c r="C1016" s="29"/>
    </row>
    <row r="1017" spans="3:3" s="21" customFormat="1" ht="12.75">
      <c r="C1017" s="29"/>
    </row>
    <row r="1018" spans="3:3" s="21" customFormat="1" ht="12.75">
      <c r="C1018" s="29"/>
    </row>
    <row r="1019" spans="3:3" s="21" customFormat="1" ht="12.75">
      <c r="C1019" s="29"/>
    </row>
    <row r="1020" spans="3:3" s="21" customFormat="1" ht="12.75">
      <c r="C1020" s="29"/>
    </row>
    <row r="1021" spans="3:3" s="21" customFormat="1" ht="12.75">
      <c r="C1021" s="29"/>
    </row>
    <row r="1022" spans="3:3" s="21" customFormat="1" ht="12.75">
      <c r="C1022" s="29"/>
    </row>
    <row r="1023" spans="3:3" s="21" customFormat="1" ht="12.75">
      <c r="C1023" s="29"/>
    </row>
    <row r="1024" spans="3:3" s="21" customFormat="1" ht="12.75">
      <c r="C1024" s="29"/>
    </row>
    <row r="1025" spans="3:3" s="21" customFormat="1" ht="12.75">
      <c r="C1025" s="29"/>
    </row>
    <row r="1026" spans="3:3" s="21" customFormat="1" ht="12.75">
      <c r="C1026" s="29"/>
    </row>
    <row r="1027" spans="3:3" s="21" customFormat="1" ht="12.75">
      <c r="C1027" s="29"/>
    </row>
    <row r="1028" spans="3:3" s="21" customFormat="1" ht="12.75">
      <c r="C1028" s="29"/>
    </row>
    <row r="1029" spans="3:3" s="21" customFormat="1" ht="12.75">
      <c r="C1029" s="29"/>
    </row>
    <row r="1030" spans="3:3" s="21" customFormat="1" ht="12.75">
      <c r="C1030" s="29"/>
    </row>
    <row r="1031" spans="3:3" s="21" customFormat="1" ht="12.75">
      <c r="C1031" s="29"/>
    </row>
    <row r="1032" spans="3:3" s="21" customFormat="1" ht="12.75">
      <c r="C1032" s="29"/>
    </row>
    <row r="1033" spans="3:3" s="21" customFormat="1" ht="12.75">
      <c r="C1033" s="29"/>
    </row>
    <row r="1034" spans="3:3" s="21" customFormat="1" ht="12.75">
      <c r="C1034" s="29"/>
    </row>
    <row r="1035" spans="3:3" s="21" customFormat="1" ht="12.75">
      <c r="C1035" s="29"/>
    </row>
    <row r="1036" spans="3:3" s="21" customFormat="1" ht="12.75">
      <c r="C1036" s="29"/>
    </row>
    <row r="1037" spans="3:3" s="21" customFormat="1" ht="12.75">
      <c r="C1037" s="29"/>
    </row>
    <row r="1038" spans="3:3" s="21" customFormat="1" ht="12.75">
      <c r="C1038" s="29"/>
    </row>
    <row r="1039" spans="3:3" s="21" customFormat="1" ht="12.75">
      <c r="C1039" s="29"/>
    </row>
    <row r="1040" spans="3:3" s="21" customFormat="1" ht="12.75">
      <c r="C1040" s="29"/>
    </row>
    <row r="1041" spans="3:3" s="21" customFormat="1" ht="12.75">
      <c r="C1041" s="29"/>
    </row>
    <row r="1042" spans="3:3" s="21" customFormat="1" ht="12.75">
      <c r="C1042" s="29"/>
    </row>
    <row r="1043" spans="3:3" s="21" customFormat="1" ht="12.75">
      <c r="C1043" s="29"/>
    </row>
    <row r="1044" spans="3:3" s="21" customFormat="1" ht="12.75">
      <c r="C1044" s="29"/>
    </row>
    <row r="1045" spans="3:3" s="21" customFormat="1" ht="12.75">
      <c r="C1045" s="29"/>
    </row>
    <row r="1046" spans="3:3" s="21" customFormat="1" ht="12.75">
      <c r="C1046" s="29"/>
    </row>
    <row r="1047" spans="3:3" s="21" customFormat="1" ht="12.75">
      <c r="C1047" s="29"/>
    </row>
    <row r="1048" spans="3:3" s="21" customFormat="1" ht="12.75">
      <c r="C1048" s="29"/>
    </row>
    <row r="1049" spans="3:3" s="21" customFormat="1" ht="12.75">
      <c r="C1049" s="29"/>
    </row>
    <row r="1050" spans="3:3" s="21" customFormat="1" ht="12.75">
      <c r="C1050" s="29"/>
    </row>
    <row r="1051" spans="3:3" s="21" customFormat="1" ht="12.75">
      <c r="C1051" s="29"/>
    </row>
    <row r="1052" spans="3:3" s="21" customFormat="1" ht="12.75">
      <c r="C1052" s="29"/>
    </row>
    <row r="1053" spans="3:3" s="21" customFormat="1" ht="12.75">
      <c r="C1053" s="29"/>
    </row>
    <row r="1054" spans="3:3" s="21" customFormat="1" ht="12.75">
      <c r="C1054" s="29"/>
    </row>
    <row r="1055" spans="3:3" s="21" customFormat="1" ht="12.75">
      <c r="C1055" s="29"/>
    </row>
    <row r="1056" spans="3:3" s="21" customFormat="1" ht="12.75">
      <c r="C1056" s="29"/>
    </row>
    <row r="1057" spans="3:3" s="21" customFormat="1" ht="12.75">
      <c r="C1057" s="29"/>
    </row>
    <row r="1058" spans="3:3" s="21" customFormat="1" ht="12.75">
      <c r="C1058" s="29"/>
    </row>
    <row r="1059" spans="3:3" s="21" customFormat="1" ht="12.75">
      <c r="C1059" s="29"/>
    </row>
    <row r="1060" spans="3:3" s="21" customFormat="1" ht="12.75">
      <c r="C1060" s="29"/>
    </row>
    <row r="1061" spans="3:3" s="21" customFormat="1" ht="12.75">
      <c r="C1061" s="29"/>
    </row>
    <row r="1062" spans="3:3" s="21" customFormat="1" ht="12.75">
      <c r="C1062" s="29"/>
    </row>
    <row r="1063" spans="3:3" s="21" customFormat="1" ht="12.75">
      <c r="C1063" s="29"/>
    </row>
    <row r="1064" spans="3:3" s="21" customFormat="1" ht="12.75">
      <c r="C1064" s="29"/>
    </row>
    <row r="1065" spans="3:3" s="21" customFormat="1" ht="12.75">
      <c r="C1065" s="29"/>
    </row>
    <row r="1066" spans="3:3" s="21" customFormat="1" ht="12.75">
      <c r="C1066" s="29"/>
    </row>
    <row r="1067" spans="3:3" s="21" customFormat="1" ht="12.75">
      <c r="C1067" s="29"/>
    </row>
    <row r="1068" spans="3:3" s="21" customFormat="1" ht="12.75">
      <c r="C1068" s="29"/>
    </row>
    <row r="1069" spans="3:3" s="21" customFormat="1" ht="12.75">
      <c r="C1069" s="29"/>
    </row>
    <row r="1070" spans="3:3" s="21" customFormat="1" ht="12.75">
      <c r="C1070" s="29"/>
    </row>
    <row r="1071" spans="3:3" s="21" customFormat="1" ht="12.75">
      <c r="C1071" s="29"/>
    </row>
    <row r="1072" spans="3:3" s="21" customFormat="1" ht="12.75">
      <c r="C1072" s="29"/>
    </row>
    <row r="1073" spans="3:3" s="21" customFormat="1" ht="12.75">
      <c r="C1073" s="29"/>
    </row>
    <row r="1074" spans="3:3" s="21" customFormat="1" ht="12.75">
      <c r="C1074" s="29"/>
    </row>
    <row r="1075" spans="3:3" s="21" customFormat="1" ht="12.75">
      <c r="C1075" s="29"/>
    </row>
    <row r="1076" spans="3:3" s="21" customFormat="1" ht="12.75">
      <c r="C1076" s="29"/>
    </row>
    <row r="1077" spans="3:3" s="21" customFormat="1" ht="12.75">
      <c r="C1077" s="29"/>
    </row>
    <row r="1078" spans="3:3" s="21" customFormat="1" ht="12.75">
      <c r="C1078" s="29"/>
    </row>
    <row r="1079" spans="3:3" s="21" customFormat="1" ht="12.75">
      <c r="C1079" s="29"/>
    </row>
    <row r="1080" spans="3:3" s="21" customFormat="1" ht="12.75">
      <c r="C1080" s="29"/>
    </row>
    <row r="1081" spans="3:3" s="21" customFormat="1" ht="12.75">
      <c r="C1081" s="29"/>
    </row>
    <row r="1082" spans="3:3" s="21" customFormat="1" ht="12.75">
      <c r="C1082" s="29"/>
    </row>
    <row r="1083" spans="3:3" s="21" customFormat="1" ht="12.75">
      <c r="C1083" s="29"/>
    </row>
    <row r="1084" spans="3:3" s="21" customFormat="1" ht="12.75">
      <c r="C1084" s="29"/>
    </row>
    <row r="1085" spans="3:3" s="21" customFormat="1" ht="12.75">
      <c r="C1085" s="29"/>
    </row>
    <row r="1086" spans="3:3" s="21" customFormat="1" ht="12.75">
      <c r="C1086" s="29"/>
    </row>
    <row r="1087" spans="3:3" s="21" customFormat="1" ht="12.75">
      <c r="C1087" s="29"/>
    </row>
    <row r="1088" spans="3:3" s="21" customFormat="1" ht="12.75">
      <c r="C1088" s="29"/>
    </row>
    <row r="1089" spans="3:3" s="21" customFormat="1" ht="12.75">
      <c r="C1089" s="29"/>
    </row>
    <row r="1090" spans="3:3" s="21" customFormat="1" ht="12.75">
      <c r="C1090" s="29"/>
    </row>
    <row r="1091" spans="3:3" s="21" customFormat="1" ht="12.75">
      <c r="C1091" s="29"/>
    </row>
    <row r="1092" spans="3:3" s="21" customFormat="1" ht="12.75">
      <c r="C1092" s="29"/>
    </row>
    <row r="1093" spans="3:3" s="21" customFormat="1" ht="12.75">
      <c r="C1093" s="29"/>
    </row>
    <row r="1094" spans="3:3" s="21" customFormat="1" ht="12.75">
      <c r="C1094" s="29"/>
    </row>
    <row r="1095" spans="3:3" s="21" customFormat="1" ht="12.75">
      <c r="C1095" s="29"/>
    </row>
    <row r="1096" spans="3:3" s="21" customFormat="1" ht="12.75">
      <c r="C1096" s="29"/>
    </row>
    <row r="1097" spans="3:3" s="21" customFormat="1" ht="12.75">
      <c r="C1097" s="29"/>
    </row>
    <row r="1098" spans="3:3" s="21" customFormat="1" ht="12.75">
      <c r="C1098" s="29"/>
    </row>
    <row r="1099" spans="3:3" s="21" customFormat="1" ht="12.75">
      <c r="C1099" s="29"/>
    </row>
    <row r="1100" spans="3:3" s="21" customFormat="1" ht="12.75">
      <c r="C1100" s="29"/>
    </row>
    <row r="1101" spans="3:3" s="21" customFormat="1" ht="12.75">
      <c r="C1101" s="29"/>
    </row>
    <row r="1102" spans="3:3" s="21" customFormat="1" ht="12.75">
      <c r="C1102" s="29"/>
    </row>
    <row r="1103" spans="3:3" s="21" customFormat="1" ht="12.75">
      <c r="C1103" s="29"/>
    </row>
    <row r="1104" spans="3:3" s="21" customFormat="1" ht="12.75">
      <c r="C1104" s="29"/>
    </row>
    <row r="1105" spans="3:3" s="21" customFormat="1" ht="12.75">
      <c r="C1105" s="29"/>
    </row>
    <row r="1106" spans="3:3" s="21" customFormat="1" ht="12.75">
      <c r="C1106" s="29"/>
    </row>
    <row r="1107" spans="3:3" s="21" customFormat="1" ht="12.75">
      <c r="C1107" s="29"/>
    </row>
    <row r="1108" spans="3:3" s="21" customFormat="1" ht="12.75">
      <c r="C1108" s="29"/>
    </row>
    <row r="1109" spans="3:3" s="21" customFormat="1" ht="12.75">
      <c r="C1109" s="29"/>
    </row>
    <row r="1110" spans="3:3" s="21" customFormat="1" ht="12.75">
      <c r="C1110" s="29"/>
    </row>
    <row r="1111" spans="3:3" s="21" customFormat="1" ht="12.75">
      <c r="C1111" s="29"/>
    </row>
    <row r="1112" spans="3:3" s="21" customFormat="1" ht="12.75">
      <c r="C1112" s="29"/>
    </row>
    <row r="1113" spans="3:3" s="21" customFormat="1" ht="12.75">
      <c r="C1113" s="29"/>
    </row>
    <row r="1114" spans="3:3" s="21" customFormat="1" ht="12.75">
      <c r="C1114" s="29"/>
    </row>
    <row r="1115" spans="3:3" s="21" customFormat="1" ht="12.75">
      <c r="C1115" s="29"/>
    </row>
    <row r="1116" spans="3:3" s="21" customFormat="1" ht="12.75">
      <c r="C1116" s="29"/>
    </row>
    <row r="1117" spans="3:3" s="21" customFormat="1" ht="12.75">
      <c r="C1117" s="29"/>
    </row>
    <row r="1118" spans="3:3" s="21" customFormat="1" ht="12.75">
      <c r="C1118" s="29"/>
    </row>
    <row r="1119" spans="3:3" s="21" customFormat="1" ht="12.75">
      <c r="C1119" s="29"/>
    </row>
    <row r="1120" spans="3:3" s="21" customFormat="1" ht="12.75">
      <c r="C1120" s="29"/>
    </row>
    <row r="1121" spans="3:3" s="21" customFormat="1" ht="12.75">
      <c r="C1121" s="29"/>
    </row>
    <row r="1122" spans="3:3" s="21" customFormat="1" ht="12.75">
      <c r="C1122" s="29"/>
    </row>
    <row r="1123" spans="3:3" s="21" customFormat="1" ht="12.75">
      <c r="C1123" s="29"/>
    </row>
    <row r="1124" spans="3:3" s="21" customFormat="1" ht="12.75">
      <c r="C1124" s="29"/>
    </row>
    <row r="1125" spans="3:3" s="21" customFormat="1" ht="12.75">
      <c r="C1125" s="29"/>
    </row>
    <row r="1126" spans="3:3" s="21" customFormat="1" ht="12.75">
      <c r="C1126" s="29"/>
    </row>
    <row r="1127" spans="3:3" s="21" customFormat="1" ht="12.75">
      <c r="C1127" s="29"/>
    </row>
    <row r="1128" spans="3:3" s="21" customFormat="1" ht="12.75">
      <c r="C1128" s="29"/>
    </row>
    <row r="1129" spans="3:3" s="21" customFormat="1" ht="12.75">
      <c r="C1129" s="29"/>
    </row>
    <row r="1130" spans="3:3" s="21" customFormat="1" ht="12.75">
      <c r="C1130" s="29"/>
    </row>
    <row r="1131" spans="3:3" s="21" customFormat="1" ht="12.75">
      <c r="C1131" s="29"/>
    </row>
    <row r="1132" spans="3:3" s="21" customFormat="1" ht="12.75">
      <c r="C1132" s="29"/>
    </row>
    <row r="1133" spans="3:3" s="21" customFormat="1" ht="12.75">
      <c r="C1133" s="29"/>
    </row>
    <row r="1134" spans="3:3" s="21" customFormat="1" ht="12.75">
      <c r="C1134" s="29"/>
    </row>
    <row r="1135" spans="3:3" s="21" customFormat="1" ht="12.75">
      <c r="C1135" s="29"/>
    </row>
    <row r="1136" spans="3:3" s="21" customFormat="1" ht="12.75">
      <c r="C1136" s="29"/>
    </row>
    <row r="1137" spans="3:3" s="21" customFormat="1" ht="12.75">
      <c r="C1137" s="29"/>
    </row>
    <row r="1138" spans="3:3" s="21" customFormat="1" ht="12.75">
      <c r="C1138" s="29"/>
    </row>
    <row r="1139" spans="3:3" s="21" customFormat="1" ht="12.75">
      <c r="C1139" s="29"/>
    </row>
    <row r="1140" spans="3:3" s="21" customFormat="1" ht="12.75">
      <c r="C1140" s="29"/>
    </row>
    <row r="1141" spans="3:3" s="21" customFormat="1" ht="12.75">
      <c r="C1141" s="29"/>
    </row>
    <row r="1142" spans="3:3" s="21" customFormat="1" ht="12.75">
      <c r="C1142" s="29"/>
    </row>
    <row r="1143" spans="3:3" s="21" customFormat="1" ht="12.75">
      <c r="C1143" s="29"/>
    </row>
    <row r="1144" spans="3:3" s="21" customFormat="1" ht="12.75">
      <c r="C1144" s="29"/>
    </row>
    <row r="1145" spans="3:3" s="21" customFormat="1" ht="12.75">
      <c r="C1145" s="29"/>
    </row>
    <row r="1146" spans="3:3" s="21" customFormat="1" ht="12.75">
      <c r="C1146" s="29"/>
    </row>
    <row r="1147" spans="3:3" s="21" customFormat="1" ht="12.75">
      <c r="C1147" s="29"/>
    </row>
    <row r="1148" spans="3:3" s="21" customFormat="1" ht="12.75">
      <c r="C1148" s="29"/>
    </row>
    <row r="1149" spans="3:3" s="21" customFormat="1" ht="12.75">
      <c r="C1149" s="29"/>
    </row>
    <row r="1150" spans="3:3" s="21" customFormat="1" ht="12.75">
      <c r="C1150" s="29"/>
    </row>
    <row r="1151" spans="3:3" s="21" customFormat="1" ht="12.75">
      <c r="C1151" s="29"/>
    </row>
    <row r="1152" spans="3:3" s="21" customFormat="1" ht="12.75">
      <c r="C1152" s="29"/>
    </row>
    <row r="1153" spans="3:3" s="21" customFormat="1" ht="12.75">
      <c r="C1153" s="29"/>
    </row>
    <row r="1154" spans="3:3" s="21" customFormat="1" ht="12.75">
      <c r="C1154" s="29"/>
    </row>
    <row r="1155" spans="3:3" s="21" customFormat="1" ht="12.75">
      <c r="C1155" s="29"/>
    </row>
    <row r="1156" spans="3:3" s="21" customFormat="1" ht="12.75">
      <c r="C1156" s="29"/>
    </row>
    <row r="1157" spans="3:3" s="21" customFormat="1" ht="12.75">
      <c r="C1157" s="29"/>
    </row>
    <row r="1158" spans="3:3" s="21" customFormat="1" ht="12.75">
      <c r="C1158" s="29"/>
    </row>
    <row r="1159" spans="3:3" s="21" customFormat="1" ht="12.75">
      <c r="C1159" s="29"/>
    </row>
    <row r="1160" spans="3:3" s="21" customFormat="1" ht="12.75">
      <c r="C1160" s="29"/>
    </row>
    <row r="1161" spans="3:3" s="21" customFormat="1" ht="12.75">
      <c r="C1161" s="29"/>
    </row>
    <row r="1162" spans="3:3" s="21" customFormat="1" ht="12.75">
      <c r="C1162" s="29"/>
    </row>
    <row r="1163" spans="3:3" s="21" customFormat="1" ht="12.75">
      <c r="C1163" s="29"/>
    </row>
    <row r="1164" spans="3:3" s="21" customFormat="1" ht="12.75">
      <c r="C1164" s="29"/>
    </row>
    <row r="1165" spans="3:3" s="21" customFormat="1" ht="12.75">
      <c r="C1165" s="29"/>
    </row>
    <row r="1166" spans="3:3" s="21" customFormat="1" ht="12.75">
      <c r="C1166" s="29"/>
    </row>
    <row r="1167" spans="3:3" s="21" customFormat="1" ht="12.75">
      <c r="C1167" s="29"/>
    </row>
    <row r="1168" spans="3:3" s="21" customFormat="1" ht="12.75">
      <c r="C1168" s="29"/>
    </row>
    <row r="1169" spans="3:3" s="21" customFormat="1" ht="12.75">
      <c r="C1169" s="29"/>
    </row>
    <row r="1170" spans="3:3" s="21" customFormat="1" ht="12.75">
      <c r="C1170" s="29"/>
    </row>
    <row r="1171" spans="3:3" s="21" customFormat="1" ht="12.75">
      <c r="C1171" s="29"/>
    </row>
    <row r="1172" spans="3:3" s="21" customFormat="1" ht="12.75">
      <c r="C1172" s="29"/>
    </row>
    <row r="1173" spans="3:3" s="21" customFormat="1" ht="12.75">
      <c r="C1173" s="29"/>
    </row>
    <row r="1174" spans="3:3" s="21" customFormat="1" ht="12.75">
      <c r="C1174" s="29"/>
    </row>
    <row r="1175" spans="3:3" s="21" customFormat="1" ht="12.75">
      <c r="C1175" s="29"/>
    </row>
    <row r="1176" spans="3:3" s="21" customFormat="1" ht="12.75">
      <c r="C1176" s="29"/>
    </row>
    <row r="1177" spans="3:3" s="21" customFormat="1" ht="12.75">
      <c r="C1177" s="29"/>
    </row>
    <row r="1178" spans="3:3" s="21" customFormat="1" ht="12.75">
      <c r="C1178" s="29"/>
    </row>
    <row r="1179" spans="3:3" s="21" customFormat="1" ht="12.75">
      <c r="C1179" s="29"/>
    </row>
    <row r="1180" spans="3:3" s="21" customFormat="1" ht="12.75">
      <c r="C1180" s="29"/>
    </row>
    <row r="1181" spans="3:3" s="21" customFormat="1" ht="12.75">
      <c r="C1181" s="29"/>
    </row>
    <row r="1182" spans="3:3" s="21" customFormat="1" ht="12.75">
      <c r="C1182" s="29"/>
    </row>
    <row r="1183" spans="3:3" s="21" customFormat="1" ht="12.75">
      <c r="C1183" s="29"/>
    </row>
    <row r="1184" spans="3:3" s="21" customFormat="1" ht="12.75">
      <c r="C1184" s="29"/>
    </row>
    <row r="1185" spans="3:3" s="21" customFormat="1" ht="12.75">
      <c r="C1185" s="29"/>
    </row>
    <row r="1186" spans="3:3" s="21" customFormat="1" ht="12.75">
      <c r="C1186" s="29"/>
    </row>
    <row r="1187" spans="3:3" s="21" customFormat="1" ht="12.75">
      <c r="C1187" s="29"/>
    </row>
    <row r="1188" spans="3:3" s="21" customFormat="1" ht="12.75">
      <c r="C1188" s="29"/>
    </row>
    <row r="1189" spans="3:3" s="21" customFormat="1" ht="12.75">
      <c r="C1189" s="29"/>
    </row>
    <row r="1190" spans="3:3" s="21" customFormat="1" ht="12.75">
      <c r="C1190" s="29"/>
    </row>
    <row r="1191" spans="3:3" s="21" customFormat="1" ht="12.75">
      <c r="C1191" s="29"/>
    </row>
    <row r="1192" spans="3:3" s="21" customFormat="1" ht="12.75">
      <c r="C1192" s="29"/>
    </row>
    <row r="1193" spans="3:3" s="21" customFormat="1" ht="12.75">
      <c r="C1193" s="29"/>
    </row>
    <row r="1194" spans="3:3" s="21" customFormat="1" ht="12.75">
      <c r="C1194" s="29"/>
    </row>
    <row r="1195" spans="3:3" s="21" customFormat="1" ht="12.75">
      <c r="C1195" s="29"/>
    </row>
    <row r="1196" spans="3:3" s="21" customFormat="1" ht="12.75">
      <c r="C1196" s="29"/>
    </row>
    <row r="1197" spans="3:3" s="21" customFormat="1" ht="12.75">
      <c r="C1197" s="29"/>
    </row>
    <row r="1198" spans="3:3" s="21" customFormat="1" ht="12.75">
      <c r="C1198" s="29"/>
    </row>
    <row r="1199" spans="3:3" s="21" customFormat="1" ht="12.75">
      <c r="C1199" s="29"/>
    </row>
    <row r="1200" spans="3:3" s="21" customFormat="1" ht="12.75">
      <c r="C1200" s="29"/>
    </row>
    <row r="1201" spans="3:3" s="21" customFormat="1" ht="12.75">
      <c r="C1201" s="29"/>
    </row>
    <row r="1202" spans="3:3" s="21" customFormat="1" ht="12.75">
      <c r="C1202" s="29"/>
    </row>
    <row r="1203" spans="3:3" s="21" customFormat="1" ht="12.75">
      <c r="C1203" s="29"/>
    </row>
    <row r="1204" spans="3:3" s="21" customFormat="1" ht="12.75">
      <c r="C1204" s="29"/>
    </row>
    <row r="1205" spans="3:3" s="21" customFormat="1" ht="12.75">
      <c r="C1205" s="29"/>
    </row>
    <row r="1206" spans="3:3" s="21" customFormat="1" ht="12.75">
      <c r="C1206" s="29"/>
    </row>
    <row r="1207" spans="3:3" s="21" customFormat="1" ht="12.75">
      <c r="C1207" s="29"/>
    </row>
    <row r="1208" spans="3:3" s="21" customFormat="1" ht="12.75">
      <c r="C1208" s="29"/>
    </row>
    <row r="1209" spans="3:3" s="21" customFormat="1" ht="12.75">
      <c r="C1209" s="29"/>
    </row>
    <row r="1210" spans="3:3" s="21" customFormat="1" ht="12.75">
      <c r="C1210" s="29"/>
    </row>
    <row r="1211" spans="3:3" s="21" customFormat="1" ht="12.75">
      <c r="C1211" s="29"/>
    </row>
    <row r="1212" spans="3:3" s="21" customFormat="1" ht="12.75">
      <c r="C1212" s="29"/>
    </row>
    <row r="1213" spans="3:3" s="21" customFormat="1" ht="12.75">
      <c r="C1213" s="29"/>
    </row>
    <row r="1214" spans="3:3" s="21" customFormat="1" ht="12.75">
      <c r="C1214" s="29"/>
    </row>
    <row r="1215" spans="3:3" s="21" customFormat="1" ht="12.75">
      <c r="C1215" s="29"/>
    </row>
    <row r="1216" spans="3:3" s="21" customFormat="1" ht="12.75">
      <c r="C1216" s="29"/>
    </row>
    <row r="1217" spans="3:3" s="21" customFormat="1" ht="12.75">
      <c r="C1217" s="29"/>
    </row>
    <row r="1218" spans="3:3" s="21" customFormat="1" ht="12.75">
      <c r="C1218" s="29"/>
    </row>
    <row r="1219" spans="3:3" s="21" customFormat="1" ht="12.75">
      <c r="C1219" s="29"/>
    </row>
    <row r="1220" spans="3:3" s="21" customFormat="1" ht="12.75">
      <c r="C1220" s="29"/>
    </row>
    <row r="1221" spans="3:3" s="21" customFormat="1" ht="12.75">
      <c r="C1221" s="29"/>
    </row>
    <row r="1222" spans="3:3" s="21" customFormat="1" ht="12.75">
      <c r="C1222" s="29"/>
    </row>
    <row r="1223" spans="3:3" s="21" customFormat="1" ht="12.75">
      <c r="C1223" s="29"/>
    </row>
    <row r="1224" spans="3:3" s="21" customFormat="1" ht="12.75">
      <c r="C1224" s="29"/>
    </row>
    <row r="1225" spans="3:3" s="21" customFormat="1" ht="12.75">
      <c r="C1225" s="29"/>
    </row>
    <row r="1226" spans="3:3" s="21" customFormat="1" ht="12.75">
      <c r="C1226" s="29"/>
    </row>
    <row r="1227" spans="3:3" s="21" customFormat="1" ht="12.75">
      <c r="C1227" s="29"/>
    </row>
    <row r="1228" spans="3:3" s="21" customFormat="1" ht="12.75">
      <c r="C1228" s="29"/>
    </row>
    <row r="1229" spans="3:3" s="21" customFormat="1" ht="12.75">
      <c r="C1229" s="29"/>
    </row>
    <row r="1230" spans="3:3" s="21" customFormat="1" ht="12.75">
      <c r="C1230" s="29"/>
    </row>
    <row r="1231" spans="3:3" s="21" customFormat="1" ht="12.75">
      <c r="C1231" s="29"/>
    </row>
    <row r="1232" spans="3:3" s="21" customFormat="1" ht="12.75">
      <c r="C1232" s="29"/>
    </row>
    <row r="1233" spans="3:3" s="21" customFormat="1" ht="12.75">
      <c r="C1233" s="29"/>
    </row>
    <row r="1234" spans="3:3" s="21" customFormat="1" ht="12.75">
      <c r="C1234" s="29"/>
    </row>
    <row r="1235" spans="3:3" s="21" customFormat="1" ht="12.75">
      <c r="C1235" s="29"/>
    </row>
    <row r="1236" spans="3:3" s="21" customFormat="1" ht="12.75">
      <c r="C1236" s="29"/>
    </row>
    <row r="1237" spans="3:3" s="21" customFormat="1" ht="12.75">
      <c r="C1237" s="29"/>
    </row>
    <row r="1238" spans="3:3" s="21" customFormat="1" ht="12.75">
      <c r="C1238" s="29"/>
    </row>
    <row r="1239" spans="3:3" s="21" customFormat="1" ht="12.75">
      <c r="C1239" s="29"/>
    </row>
    <row r="1240" spans="3:3" s="21" customFormat="1" ht="12.75">
      <c r="C1240" s="29"/>
    </row>
    <row r="1241" spans="3:3" s="21" customFormat="1" ht="12.75">
      <c r="C1241" s="29"/>
    </row>
    <row r="1242" spans="3:3" s="21" customFormat="1" ht="12.75">
      <c r="C1242" s="29"/>
    </row>
    <row r="1243" spans="3:3" s="21" customFormat="1" ht="12.75">
      <c r="C1243" s="29"/>
    </row>
    <row r="1244" spans="3:3" s="21" customFormat="1" ht="12.75">
      <c r="C1244" s="29"/>
    </row>
    <row r="1245" spans="3:3" s="21" customFormat="1" ht="12.75">
      <c r="C1245" s="29"/>
    </row>
    <row r="1246" spans="3:3" s="21" customFormat="1" ht="12.75">
      <c r="C1246" s="29"/>
    </row>
    <row r="1247" spans="3:3" s="21" customFormat="1" ht="12.75">
      <c r="C1247" s="29"/>
    </row>
    <row r="1248" spans="3:3" s="21" customFormat="1" ht="12.75">
      <c r="C1248" s="29"/>
    </row>
    <row r="1249" spans="3:3" s="21" customFormat="1" ht="12.75">
      <c r="C1249" s="29"/>
    </row>
    <row r="1250" spans="3:3" s="21" customFormat="1" ht="12.75">
      <c r="C1250" s="29"/>
    </row>
    <row r="1251" spans="3:3" s="21" customFormat="1" ht="12.75">
      <c r="C1251" s="29"/>
    </row>
    <row r="1252" spans="3:3" s="21" customFormat="1" ht="12.75">
      <c r="C1252" s="29"/>
    </row>
    <row r="1253" spans="3:3" s="21" customFormat="1" ht="12.75">
      <c r="C1253" s="29"/>
    </row>
    <row r="1254" spans="3:3" s="21" customFormat="1" ht="12.75">
      <c r="C1254" s="29"/>
    </row>
    <row r="1255" spans="3:3" s="21" customFormat="1" ht="12.75">
      <c r="C1255" s="29"/>
    </row>
    <row r="1256" spans="3:3" s="21" customFormat="1" ht="12.75">
      <c r="C1256" s="29"/>
    </row>
    <row r="1257" spans="3:3" s="21" customFormat="1" ht="12.75">
      <c r="C1257" s="29"/>
    </row>
    <row r="1258" spans="3:3" s="21" customFormat="1" ht="12.75">
      <c r="C1258" s="29"/>
    </row>
    <row r="1259" spans="3:3" s="21" customFormat="1" ht="12.75">
      <c r="C1259" s="29"/>
    </row>
    <row r="1260" spans="3:3" s="21" customFormat="1" ht="12.75">
      <c r="C1260" s="29"/>
    </row>
    <row r="1261" spans="3:3" s="21" customFormat="1" ht="12.75">
      <c r="C1261" s="29"/>
    </row>
    <row r="1262" spans="3:3" s="21" customFormat="1" ht="12.75">
      <c r="C1262" s="29"/>
    </row>
    <row r="1263" spans="3:3" s="21" customFormat="1" ht="12.75">
      <c r="C1263" s="29"/>
    </row>
    <row r="1264" spans="3:3" s="21" customFormat="1" ht="12.75">
      <c r="C1264" s="29"/>
    </row>
    <row r="1265" spans="3:3" s="21" customFormat="1" ht="12.75">
      <c r="C1265" s="29"/>
    </row>
    <row r="1266" spans="3:3" s="21" customFormat="1" ht="12.75">
      <c r="C1266" s="29"/>
    </row>
    <row r="1267" spans="3:3" s="21" customFormat="1" ht="12.75">
      <c r="C1267" s="29"/>
    </row>
    <row r="1268" spans="3:3" s="21" customFormat="1" ht="12.75">
      <c r="C1268" s="29"/>
    </row>
    <row r="1269" spans="3:3" s="21" customFormat="1" ht="12.75">
      <c r="C1269" s="29"/>
    </row>
    <row r="1270" spans="3:3" s="21" customFormat="1" ht="12.75">
      <c r="C1270" s="29"/>
    </row>
    <row r="1271" spans="3:3" s="21" customFormat="1" ht="12.75">
      <c r="C1271" s="29"/>
    </row>
    <row r="1272" spans="3:3" s="21" customFormat="1" ht="12.75">
      <c r="C1272" s="29"/>
    </row>
    <row r="1273" spans="3:3" s="21" customFormat="1" ht="12.75">
      <c r="C1273" s="29"/>
    </row>
    <row r="1274" spans="3:3" s="21" customFormat="1" ht="12.75">
      <c r="C1274" s="29"/>
    </row>
    <row r="1275" spans="3:3" s="21" customFormat="1" ht="12.75">
      <c r="C1275" s="29"/>
    </row>
    <row r="1276" spans="3:3" s="21" customFormat="1" ht="12.75">
      <c r="C1276" s="29"/>
    </row>
    <row r="1277" spans="3:3" s="21" customFormat="1" ht="12.75">
      <c r="C1277" s="29"/>
    </row>
    <row r="1278" spans="3:3" s="21" customFormat="1" ht="12.75">
      <c r="C1278" s="29"/>
    </row>
    <row r="1279" spans="3:3" s="21" customFormat="1" ht="12.75">
      <c r="C1279" s="29"/>
    </row>
    <row r="1280" spans="3:3" s="21" customFormat="1" ht="12.75">
      <c r="C1280" s="29"/>
    </row>
    <row r="1281" spans="3:3" s="21" customFormat="1" ht="12.75">
      <c r="C1281" s="29"/>
    </row>
    <row r="1282" spans="3:3" s="21" customFormat="1" ht="12.75">
      <c r="C1282" s="29"/>
    </row>
    <row r="1283" spans="3:3" s="21" customFormat="1" ht="12.75">
      <c r="C1283" s="29"/>
    </row>
    <row r="1284" spans="3:3" s="21" customFormat="1" ht="12.75">
      <c r="C1284" s="29"/>
    </row>
    <row r="1285" spans="3:3" s="21" customFormat="1" ht="12.75">
      <c r="C1285" s="29"/>
    </row>
    <row r="1286" spans="3:3" s="21" customFormat="1" ht="12.75">
      <c r="C1286" s="29"/>
    </row>
    <row r="1287" spans="3:3" s="21" customFormat="1" ht="12.75">
      <c r="C1287" s="29"/>
    </row>
    <row r="1288" spans="3:3" s="21" customFormat="1" ht="12.75">
      <c r="C1288" s="29"/>
    </row>
    <row r="1289" spans="3:3" s="21" customFormat="1" ht="12.75">
      <c r="C1289" s="29"/>
    </row>
    <row r="1290" spans="3:3" s="21" customFormat="1" ht="12.75">
      <c r="C1290" s="29"/>
    </row>
    <row r="1291" spans="3:3" s="21" customFormat="1" ht="12.75">
      <c r="C1291" s="29"/>
    </row>
    <row r="1292" spans="3:3" s="21" customFormat="1" ht="12.75">
      <c r="C1292" s="29"/>
    </row>
    <row r="1293" spans="3:3" s="21" customFormat="1" ht="12.75">
      <c r="C1293" s="29"/>
    </row>
    <row r="1294" spans="3:3" s="21" customFormat="1" ht="12.75">
      <c r="C1294" s="29"/>
    </row>
    <row r="1295" spans="3:3" s="21" customFormat="1" ht="12.75">
      <c r="C1295" s="29"/>
    </row>
    <row r="1296" spans="3:3" s="21" customFormat="1" ht="12.75">
      <c r="C1296" s="29"/>
    </row>
    <row r="1297" spans="3:3" s="21" customFormat="1" ht="12.75">
      <c r="C1297" s="29"/>
    </row>
    <row r="1298" spans="3:3" s="21" customFormat="1" ht="12.75">
      <c r="C1298" s="29"/>
    </row>
    <row r="1299" spans="3:3" s="21" customFormat="1" ht="12.75">
      <c r="C1299" s="29"/>
    </row>
    <row r="1300" spans="3:3" s="21" customFormat="1" ht="12.75">
      <c r="C1300" s="29"/>
    </row>
    <row r="1301" spans="3:3" s="21" customFormat="1" ht="12.75">
      <c r="C1301" s="29"/>
    </row>
    <row r="1302" spans="3:3" s="21" customFormat="1" ht="12.75">
      <c r="C1302" s="29"/>
    </row>
    <row r="1303" spans="3:3" s="21" customFormat="1" ht="12.75">
      <c r="C1303" s="29"/>
    </row>
    <row r="1304" spans="3:3" s="21" customFormat="1" ht="12.75">
      <c r="C1304" s="29"/>
    </row>
    <row r="1305" spans="3:3" s="21" customFormat="1" ht="12.75">
      <c r="C1305" s="29"/>
    </row>
    <row r="1306" spans="3:3" s="21" customFormat="1" ht="12.75">
      <c r="C1306" s="29"/>
    </row>
    <row r="1307" spans="3:3" s="21" customFormat="1" ht="12.75">
      <c r="C1307" s="29"/>
    </row>
    <row r="1308" spans="3:3" s="21" customFormat="1" ht="12.75">
      <c r="C1308" s="29"/>
    </row>
    <row r="1309" spans="3:3" s="21" customFormat="1" ht="12.75">
      <c r="C1309" s="29"/>
    </row>
    <row r="1310" spans="3:3" s="21" customFormat="1" ht="12.75">
      <c r="C1310" s="29"/>
    </row>
    <row r="1311" spans="3:3" s="21" customFormat="1" ht="12.75">
      <c r="C1311" s="29"/>
    </row>
    <row r="1312" spans="3:3" s="21" customFormat="1" ht="12.75">
      <c r="C1312" s="29"/>
    </row>
    <row r="1313" spans="3:3" s="21" customFormat="1" ht="12.75">
      <c r="C1313" s="29"/>
    </row>
    <row r="1314" spans="3:3" s="21" customFormat="1" ht="12.75">
      <c r="C1314" s="29"/>
    </row>
    <row r="1315" spans="3:3" s="21" customFormat="1" ht="12.75">
      <c r="C1315" s="29"/>
    </row>
    <row r="1316" spans="3:3" s="21" customFormat="1" ht="12.75">
      <c r="C1316" s="29"/>
    </row>
    <row r="1317" spans="3:3" s="21" customFormat="1" ht="12.75">
      <c r="C1317" s="29"/>
    </row>
    <row r="1318" spans="3:3" s="21" customFormat="1" ht="12.75">
      <c r="C1318" s="29"/>
    </row>
    <row r="1319" spans="3:3" s="21" customFormat="1" ht="12.75">
      <c r="C1319" s="29"/>
    </row>
    <row r="1320" spans="3:3" s="21" customFormat="1" ht="12.75">
      <c r="C1320" s="29"/>
    </row>
    <row r="1321" spans="3:3" s="21" customFormat="1" ht="12.75">
      <c r="C1321" s="29"/>
    </row>
    <row r="1322" spans="3:3" s="21" customFormat="1" ht="12.75">
      <c r="C1322" s="29"/>
    </row>
    <row r="1323" spans="3:3" s="21" customFormat="1" ht="12.75">
      <c r="C1323" s="29"/>
    </row>
    <row r="1324" spans="3:3" s="21" customFormat="1" ht="12.75">
      <c r="C1324" s="29"/>
    </row>
    <row r="1325" spans="3:3" s="21" customFormat="1" ht="12.75">
      <c r="C1325" s="29"/>
    </row>
    <row r="1326" spans="3:3" s="21" customFormat="1" ht="12.75">
      <c r="C1326" s="29"/>
    </row>
    <row r="1327" spans="3:3" s="21" customFormat="1" ht="12.75">
      <c r="C1327" s="29"/>
    </row>
    <row r="1328" spans="3:3" s="21" customFormat="1" ht="12.75">
      <c r="C1328" s="29"/>
    </row>
    <row r="1329" spans="3:3" s="21" customFormat="1" ht="12.75">
      <c r="C1329" s="29"/>
    </row>
    <row r="1330" spans="3:3" s="21" customFormat="1" ht="12.75">
      <c r="C1330" s="29"/>
    </row>
    <row r="1331" spans="3:3" s="21" customFormat="1" ht="12.75">
      <c r="C1331" s="29"/>
    </row>
    <row r="1332" spans="3:3" s="21" customFormat="1" ht="12.75">
      <c r="C1332" s="29"/>
    </row>
    <row r="1333" spans="3:3" s="21" customFormat="1" ht="12.75">
      <c r="C1333" s="29"/>
    </row>
    <row r="1334" spans="3:3" s="21" customFormat="1" ht="12.75">
      <c r="C1334" s="29"/>
    </row>
    <row r="1335" spans="3:3" s="21" customFormat="1" ht="12.75">
      <c r="C1335" s="29"/>
    </row>
    <row r="1336" spans="3:3" s="21" customFormat="1" ht="12.75">
      <c r="C1336" s="29"/>
    </row>
    <row r="1337" spans="3:3" s="21" customFormat="1" ht="12.75">
      <c r="C1337" s="29"/>
    </row>
    <row r="1338" spans="3:3" s="21" customFormat="1" ht="12.75">
      <c r="C1338" s="29"/>
    </row>
    <row r="1339" spans="3:3" s="21" customFormat="1" ht="12.75">
      <c r="C1339" s="29"/>
    </row>
    <row r="1340" spans="3:3" s="21" customFormat="1" ht="12.75">
      <c r="C1340" s="29"/>
    </row>
    <row r="1341" spans="3:3" s="21" customFormat="1" ht="12.75">
      <c r="C1341" s="29"/>
    </row>
    <row r="1342" spans="3:3" s="21" customFormat="1" ht="12.75">
      <c r="C1342" s="29"/>
    </row>
    <row r="1343" spans="3:3" s="21" customFormat="1" ht="12.75">
      <c r="C1343" s="29"/>
    </row>
    <row r="1344" spans="3:3" s="21" customFormat="1" ht="12.75">
      <c r="C1344" s="29"/>
    </row>
    <row r="1345" spans="3:3" s="21" customFormat="1" ht="12.75">
      <c r="C1345" s="29"/>
    </row>
    <row r="1346" spans="3:3" s="21" customFormat="1" ht="12.75">
      <c r="C1346" s="29"/>
    </row>
    <row r="1347" spans="3:3" s="21" customFormat="1" ht="12.75">
      <c r="C1347" s="29"/>
    </row>
    <row r="1348" spans="3:3" s="21" customFormat="1" ht="12.75">
      <c r="C1348" s="29"/>
    </row>
    <row r="1349" spans="3:3" s="21" customFormat="1" ht="12.75">
      <c r="C1349" s="29"/>
    </row>
    <row r="1350" spans="3:3" s="21" customFormat="1" ht="12.75">
      <c r="C1350" s="29"/>
    </row>
    <row r="1351" spans="3:3" s="21" customFormat="1" ht="12.75">
      <c r="C1351" s="29"/>
    </row>
    <row r="1352" spans="3:3" s="21" customFormat="1" ht="12.75">
      <c r="C1352" s="29"/>
    </row>
    <row r="1353" spans="3:3" s="21" customFormat="1" ht="12.75">
      <c r="C1353" s="29"/>
    </row>
    <row r="1354" spans="3:3" s="21" customFormat="1" ht="12.75">
      <c r="C1354" s="29"/>
    </row>
    <row r="1355" spans="3:3" s="21" customFormat="1" ht="12.75">
      <c r="C1355" s="29"/>
    </row>
    <row r="1356" spans="3:3" s="21" customFormat="1" ht="12.75">
      <c r="C1356" s="29"/>
    </row>
    <row r="1357" spans="3:3" s="21" customFormat="1" ht="12.75">
      <c r="C1357" s="29"/>
    </row>
    <row r="1358" spans="3:3" s="21" customFormat="1" ht="12.75">
      <c r="C1358" s="29"/>
    </row>
    <row r="1359" spans="3:3" s="21" customFormat="1" ht="12.75">
      <c r="C1359" s="29"/>
    </row>
    <row r="1360" spans="3:3" s="21" customFormat="1" ht="12.75">
      <c r="C1360" s="29"/>
    </row>
    <row r="1361" spans="3:3" s="21" customFormat="1" ht="12.75">
      <c r="C1361" s="29"/>
    </row>
    <row r="1362" spans="3:3" s="21" customFormat="1" ht="12.75">
      <c r="C1362" s="29"/>
    </row>
    <row r="1363" spans="3:3" s="21" customFormat="1" ht="12.75">
      <c r="C1363" s="29"/>
    </row>
    <row r="1364" spans="3:3" s="21" customFormat="1" ht="12.75">
      <c r="C1364" s="29"/>
    </row>
    <row r="1365" spans="3:3" s="21" customFormat="1" ht="12.75">
      <c r="C1365" s="29"/>
    </row>
    <row r="1366" spans="3:3" s="21" customFormat="1" ht="12.75">
      <c r="C1366" s="29"/>
    </row>
    <row r="1367" spans="3:3" s="21" customFormat="1" ht="12.75">
      <c r="C1367" s="29"/>
    </row>
    <row r="1368" spans="3:3" s="21" customFormat="1" ht="12.75">
      <c r="C1368" s="29"/>
    </row>
    <row r="1369" spans="3:3" s="21" customFormat="1" ht="12.75">
      <c r="C1369" s="29"/>
    </row>
    <row r="1370" spans="3:3" s="21" customFormat="1" ht="12.75">
      <c r="C1370" s="29"/>
    </row>
    <row r="1371" spans="3:3" s="21" customFormat="1" ht="12.75">
      <c r="C1371" s="29"/>
    </row>
    <row r="1372" spans="3:3" s="21" customFormat="1" ht="12.75">
      <c r="C1372" s="29"/>
    </row>
    <row r="1373" spans="3:3" s="21" customFormat="1" ht="12.75">
      <c r="C1373" s="29"/>
    </row>
    <row r="1374" spans="3:3" s="21" customFormat="1" ht="12.75">
      <c r="C1374" s="29"/>
    </row>
    <row r="1375" spans="3:3" s="21" customFormat="1" ht="12.75">
      <c r="C1375" s="29"/>
    </row>
    <row r="1376" spans="3:3" s="21" customFormat="1" ht="12.75">
      <c r="C1376" s="29"/>
    </row>
    <row r="1377" spans="3:3" s="21" customFormat="1" ht="12.75">
      <c r="C1377" s="29"/>
    </row>
    <row r="1378" spans="3:3" s="21" customFormat="1" ht="12.75">
      <c r="C1378" s="29"/>
    </row>
    <row r="1379" spans="3:3" s="21" customFormat="1" ht="12.75">
      <c r="C1379" s="29"/>
    </row>
    <row r="1380" spans="3:3" s="21" customFormat="1" ht="12.75">
      <c r="C1380" s="29"/>
    </row>
    <row r="1381" spans="3:3" s="21" customFormat="1" ht="12.75">
      <c r="C1381" s="29"/>
    </row>
    <row r="1382" spans="3:3" s="21" customFormat="1" ht="12.75">
      <c r="C1382" s="29"/>
    </row>
    <row r="1383" spans="3:3" s="21" customFormat="1" ht="12.75">
      <c r="C1383" s="29"/>
    </row>
    <row r="1384" spans="3:3" s="21" customFormat="1" ht="12.75">
      <c r="C1384" s="29"/>
    </row>
    <row r="1385" spans="3:3" s="21" customFormat="1" ht="12.75">
      <c r="C1385" s="29"/>
    </row>
    <row r="1386" spans="3:3" s="21" customFormat="1" ht="12.75">
      <c r="C1386" s="29"/>
    </row>
    <row r="1387" spans="3:3" s="21" customFormat="1" ht="12.75">
      <c r="C1387" s="29"/>
    </row>
    <row r="1388" spans="3:3" s="21" customFormat="1" ht="12.75">
      <c r="C1388" s="29"/>
    </row>
    <row r="1389" spans="3:3" s="21" customFormat="1" ht="12.75">
      <c r="C1389" s="29"/>
    </row>
    <row r="1390" spans="3:3" s="21" customFormat="1" ht="12.75">
      <c r="C1390" s="29"/>
    </row>
    <row r="1391" spans="3:3" s="21" customFormat="1" ht="12.75">
      <c r="C1391" s="29"/>
    </row>
    <row r="1392" spans="3:3" s="21" customFormat="1" ht="12.75">
      <c r="C1392" s="29"/>
    </row>
    <row r="1393" spans="3:3" s="21" customFormat="1" ht="12.75">
      <c r="C1393" s="29"/>
    </row>
    <row r="1394" spans="3:3" s="21" customFormat="1" ht="12.75">
      <c r="C1394" s="29"/>
    </row>
    <row r="1395" spans="3:3" s="21" customFormat="1" ht="12.75">
      <c r="C1395" s="29"/>
    </row>
    <row r="1396" spans="3:3" s="21" customFormat="1" ht="12.75">
      <c r="C1396" s="29"/>
    </row>
    <row r="1397" spans="3:3" s="21" customFormat="1" ht="12.75">
      <c r="C1397" s="29"/>
    </row>
    <row r="1398" spans="3:3" s="21" customFormat="1" ht="12.75">
      <c r="C1398" s="29"/>
    </row>
    <row r="1399" spans="3:3" s="21" customFormat="1" ht="12.75">
      <c r="C1399" s="29"/>
    </row>
    <row r="1400" spans="3:3" s="21" customFormat="1" ht="12.75">
      <c r="C1400" s="29"/>
    </row>
    <row r="1401" spans="3:3" s="21" customFormat="1" ht="12.75">
      <c r="C1401" s="29"/>
    </row>
    <row r="1402" spans="3:3" s="21" customFormat="1" ht="12.75">
      <c r="C1402" s="29"/>
    </row>
    <row r="1403" spans="3:3" s="21" customFormat="1" ht="12.75">
      <c r="C1403" s="29"/>
    </row>
    <row r="1404" spans="3:3" s="21" customFormat="1" ht="12.75">
      <c r="C1404" s="29"/>
    </row>
    <row r="1405" spans="3:3" s="21" customFormat="1" ht="12.75">
      <c r="C1405" s="29"/>
    </row>
    <row r="1406" spans="3:3" s="21" customFormat="1" ht="12.75">
      <c r="C1406" s="29"/>
    </row>
    <row r="1407" spans="3:3" s="21" customFormat="1" ht="12.75">
      <c r="C1407" s="29"/>
    </row>
    <row r="1408" spans="3:3" s="21" customFormat="1" ht="12.75">
      <c r="C1408" s="29"/>
    </row>
    <row r="1409" spans="3:3" s="21" customFormat="1" ht="12.75">
      <c r="C1409" s="29"/>
    </row>
    <row r="1410" spans="3:3" s="21" customFormat="1" ht="12.75">
      <c r="C1410" s="29"/>
    </row>
    <row r="1411" spans="3:3" s="21" customFormat="1" ht="12.75">
      <c r="C1411" s="29"/>
    </row>
    <row r="1412" spans="3:3" s="21" customFormat="1" ht="12.75">
      <c r="C1412" s="29"/>
    </row>
    <row r="1413" spans="3:3" s="21" customFormat="1" ht="12.75">
      <c r="C1413" s="29"/>
    </row>
    <row r="1414" spans="3:3" s="21" customFormat="1" ht="12.75">
      <c r="C1414" s="29"/>
    </row>
    <row r="1415" spans="3:3" s="21" customFormat="1" ht="12.75">
      <c r="C1415" s="29"/>
    </row>
    <row r="1416" spans="3:3" s="21" customFormat="1" ht="12.75">
      <c r="C1416" s="29"/>
    </row>
    <row r="1417" spans="3:3" s="21" customFormat="1" ht="12.75">
      <c r="C1417" s="29"/>
    </row>
    <row r="1418" spans="3:3" s="21" customFormat="1" ht="12.75">
      <c r="C1418" s="29"/>
    </row>
    <row r="1419" spans="3:3" s="21" customFormat="1" ht="12.75">
      <c r="C1419" s="29"/>
    </row>
    <row r="1420" spans="3:3" s="21" customFormat="1" ht="12.75">
      <c r="C1420" s="29"/>
    </row>
    <row r="1421" spans="3:3" s="21" customFormat="1" ht="12.75">
      <c r="C1421" s="29"/>
    </row>
    <row r="1422" spans="3:3" s="21" customFormat="1" ht="12.75">
      <c r="C1422" s="29"/>
    </row>
    <row r="1423" spans="3:3" s="21" customFormat="1" ht="12.75">
      <c r="C1423" s="29"/>
    </row>
    <row r="1424" spans="3:3" s="21" customFormat="1" ht="12.75">
      <c r="C1424" s="29"/>
    </row>
    <row r="1425" spans="3:3" s="21" customFormat="1" ht="12.75">
      <c r="C1425" s="29"/>
    </row>
    <row r="1426" spans="3:3" s="21" customFormat="1" ht="12.75">
      <c r="C1426" s="29"/>
    </row>
    <row r="1427" spans="3:3" s="21" customFormat="1" ht="12.75">
      <c r="C1427" s="29"/>
    </row>
    <row r="1428" spans="3:3" s="21" customFormat="1" ht="12.75">
      <c r="C1428" s="29"/>
    </row>
    <row r="1429" spans="3:3" s="21" customFormat="1" ht="12.75">
      <c r="C1429" s="29"/>
    </row>
    <row r="1430" spans="3:3" s="21" customFormat="1" ht="12.75">
      <c r="C1430" s="29"/>
    </row>
    <row r="1431" spans="3:3" s="21" customFormat="1" ht="12.75">
      <c r="C1431" s="29"/>
    </row>
    <row r="1432" spans="3:3" s="21" customFormat="1" ht="12.75">
      <c r="C1432" s="29"/>
    </row>
    <row r="1433" spans="3:3" s="21" customFormat="1" ht="12.75">
      <c r="C1433" s="29"/>
    </row>
    <row r="1434" spans="3:3" s="21" customFormat="1" ht="12.75">
      <c r="C1434" s="29"/>
    </row>
    <row r="1435" spans="3:3" s="21" customFormat="1" ht="12.75">
      <c r="C1435" s="29"/>
    </row>
    <row r="1436" spans="3:3" s="21" customFormat="1" ht="12.75">
      <c r="C1436" s="29"/>
    </row>
    <row r="1437" spans="3:3" s="21" customFormat="1" ht="12.75">
      <c r="C1437" s="29"/>
    </row>
    <row r="1438" spans="3:3" s="21" customFormat="1" ht="12.75">
      <c r="C1438" s="29"/>
    </row>
    <row r="1439" spans="3:3" s="21" customFormat="1" ht="12.75">
      <c r="C1439" s="29"/>
    </row>
    <row r="1440" spans="3:3" s="21" customFormat="1" ht="12.75">
      <c r="C1440" s="29"/>
    </row>
    <row r="1441" spans="3:3" s="21" customFormat="1" ht="12.75">
      <c r="C1441" s="29"/>
    </row>
    <row r="1442" spans="3:3" s="21" customFormat="1" ht="12.75">
      <c r="C1442" s="29"/>
    </row>
    <row r="1443" spans="3:3" s="21" customFormat="1" ht="12.75">
      <c r="C1443" s="29"/>
    </row>
    <row r="1444" spans="3:3" s="21" customFormat="1" ht="12.75">
      <c r="C1444" s="29"/>
    </row>
    <row r="1445" spans="3:3" s="21" customFormat="1" ht="12.75">
      <c r="C1445" s="29"/>
    </row>
    <row r="1446" spans="3:3" s="21" customFormat="1" ht="12.75">
      <c r="C1446" s="29"/>
    </row>
    <row r="1447" spans="3:3" s="21" customFormat="1" ht="12.75">
      <c r="C1447" s="29"/>
    </row>
    <row r="1448" spans="3:3" s="21" customFormat="1" ht="12.75">
      <c r="C1448" s="29"/>
    </row>
    <row r="1449" spans="3:3" s="21" customFormat="1" ht="12.75">
      <c r="C1449" s="29"/>
    </row>
    <row r="1450" spans="3:3" s="21" customFormat="1" ht="12.75">
      <c r="C1450" s="29"/>
    </row>
    <row r="1451" spans="3:3" s="21" customFormat="1" ht="12.75">
      <c r="C1451" s="29"/>
    </row>
    <row r="1452" spans="3:3" s="21" customFormat="1" ht="12.75">
      <c r="C1452" s="29"/>
    </row>
    <row r="1453" spans="3:3" s="21" customFormat="1" ht="12.75">
      <c r="C1453" s="29"/>
    </row>
    <row r="1454" spans="3:3" s="21" customFormat="1" ht="12.75">
      <c r="C1454" s="29"/>
    </row>
    <row r="1455" spans="3:3" s="21" customFormat="1" ht="12.75">
      <c r="C1455" s="29"/>
    </row>
    <row r="1456" spans="3:3" s="21" customFormat="1" ht="12.75">
      <c r="C1456" s="29"/>
    </row>
    <row r="1457" spans="3:3" s="21" customFormat="1" ht="12.75">
      <c r="C1457" s="29"/>
    </row>
    <row r="1458" spans="3:3" s="21" customFormat="1" ht="12.75">
      <c r="C1458" s="29"/>
    </row>
    <row r="1459" spans="3:3" s="21" customFormat="1" ht="12.75">
      <c r="C1459" s="29"/>
    </row>
    <row r="1460" spans="3:3" s="21" customFormat="1" ht="12.75">
      <c r="C1460" s="29"/>
    </row>
    <row r="1461" spans="3:3" s="21" customFormat="1" ht="12.75">
      <c r="C1461" s="29"/>
    </row>
    <row r="1462" spans="3:3" s="21" customFormat="1" ht="12.75">
      <c r="C1462" s="29"/>
    </row>
    <row r="1463" spans="3:3" s="21" customFormat="1" ht="12.75">
      <c r="C1463" s="29"/>
    </row>
    <row r="1464" spans="3:3" s="21" customFormat="1" ht="12.75">
      <c r="C1464" s="29"/>
    </row>
    <row r="1465" spans="3:3" s="21" customFormat="1" ht="12.75">
      <c r="C1465" s="29"/>
    </row>
    <row r="1466" spans="3:3" s="21" customFormat="1" ht="12.75">
      <c r="C1466" s="29"/>
    </row>
    <row r="1467" spans="3:3" s="21" customFormat="1" ht="12.75">
      <c r="C1467" s="29"/>
    </row>
    <row r="1468" spans="3:3" s="21" customFormat="1" ht="12.75">
      <c r="C1468" s="29"/>
    </row>
    <row r="1469" spans="3:3" s="21" customFormat="1" ht="12.75">
      <c r="C1469" s="29"/>
    </row>
    <row r="1470" spans="3:3" s="21" customFormat="1" ht="12.75">
      <c r="C1470" s="29"/>
    </row>
    <row r="1471" spans="3:3" s="21" customFormat="1" ht="12.75">
      <c r="C1471" s="29"/>
    </row>
    <row r="1472" spans="3:3" s="21" customFormat="1" ht="12.75">
      <c r="C1472" s="29"/>
    </row>
    <row r="1473" spans="3:3" s="21" customFormat="1" ht="12.75">
      <c r="C1473" s="29"/>
    </row>
    <row r="1474" spans="3:3" s="21" customFormat="1" ht="12.75">
      <c r="C1474" s="29"/>
    </row>
    <row r="1475" spans="3:3" s="21" customFormat="1" ht="12.75">
      <c r="C1475" s="29"/>
    </row>
    <row r="1476" spans="3:3" s="21" customFormat="1" ht="12.75">
      <c r="C1476" s="29"/>
    </row>
    <row r="1477" spans="3:3" s="21" customFormat="1" ht="12.75">
      <c r="C1477" s="29"/>
    </row>
    <row r="1478" spans="3:3" s="21" customFormat="1" ht="12.75">
      <c r="C1478" s="29"/>
    </row>
    <row r="1479" spans="3:3" s="21" customFormat="1" ht="12.75">
      <c r="C1479" s="29"/>
    </row>
    <row r="1480" spans="3:3" s="21" customFormat="1" ht="12.75">
      <c r="C1480" s="29"/>
    </row>
    <row r="1481" spans="3:3" s="21" customFormat="1" ht="12.75">
      <c r="C1481" s="29"/>
    </row>
    <row r="1482" spans="3:3" s="21" customFormat="1" ht="12.75">
      <c r="C1482" s="29"/>
    </row>
    <row r="1483" spans="3:3" s="21" customFormat="1" ht="12.75">
      <c r="C1483" s="29"/>
    </row>
    <row r="1484" spans="3:3" s="21" customFormat="1" ht="12.75">
      <c r="C1484" s="29"/>
    </row>
    <row r="1485" spans="3:3" s="21" customFormat="1" ht="12.75">
      <c r="C1485" s="29"/>
    </row>
    <row r="1486" spans="3:3" s="21" customFormat="1" ht="12.75">
      <c r="C1486" s="29"/>
    </row>
    <row r="1487" spans="3:3" s="21" customFormat="1" ht="12.75">
      <c r="C1487" s="29"/>
    </row>
    <row r="1488" spans="3:3" s="21" customFormat="1" ht="12.75">
      <c r="C1488" s="29"/>
    </row>
    <row r="1489" spans="3:3" s="21" customFormat="1" ht="12.75">
      <c r="C1489" s="29"/>
    </row>
    <row r="1490" spans="3:3" s="21" customFormat="1" ht="12.75">
      <c r="C1490" s="29"/>
    </row>
    <row r="1491" spans="3:3" s="21" customFormat="1" ht="12.75">
      <c r="C1491" s="29"/>
    </row>
    <row r="1492" spans="3:3" s="21" customFormat="1" ht="12.75">
      <c r="C1492" s="29"/>
    </row>
    <row r="1493" spans="3:3" s="21" customFormat="1" ht="12.75">
      <c r="C1493" s="29"/>
    </row>
    <row r="1494" spans="3:3" s="21" customFormat="1" ht="12.75">
      <c r="C1494" s="29"/>
    </row>
    <row r="1495" spans="3:3" s="21" customFormat="1" ht="12.75">
      <c r="C1495" s="29"/>
    </row>
    <row r="1496" spans="3:3" s="21" customFormat="1" ht="12.75">
      <c r="C1496" s="29"/>
    </row>
    <row r="1497" spans="3:3" s="21" customFormat="1" ht="12.75">
      <c r="C1497" s="29"/>
    </row>
    <row r="1498" spans="3:3" s="21" customFormat="1" ht="12.75">
      <c r="C1498" s="29"/>
    </row>
    <row r="1499" spans="3:3" s="21" customFormat="1" ht="12.75">
      <c r="C1499" s="29"/>
    </row>
    <row r="1500" spans="3:3" s="21" customFormat="1" ht="12.75">
      <c r="C1500" s="29"/>
    </row>
    <row r="1501" spans="3:3" s="21" customFormat="1" ht="12.75">
      <c r="C1501" s="29"/>
    </row>
    <row r="1502" spans="3:3" s="21" customFormat="1" ht="12.75">
      <c r="C1502" s="29"/>
    </row>
    <row r="1503" spans="3:3" s="21" customFormat="1" ht="12.75">
      <c r="C1503" s="29"/>
    </row>
    <row r="1504" spans="3:3" s="21" customFormat="1" ht="12.75">
      <c r="C1504" s="29"/>
    </row>
    <row r="1505" spans="3:3" s="21" customFormat="1" ht="12.75">
      <c r="C1505" s="29"/>
    </row>
    <row r="1506" spans="3:3" s="21" customFormat="1" ht="12.75">
      <c r="C1506" s="29"/>
    </row>
    <row r="1507" spans="3:3" s="21" customFormat="1" ht="12.75">
      <c r="C1507" s="29"/>
    </row>
    <row r="1508" spans="3:3" s="21" customFormat="1" ht="12.75">
      <c r="C1508" s="29"/>
    </row>
    <row r="1509" spans="3:3" s="21" customFormat="1" ht="12.75">
      <c r="C1509" s="29"/>
    </row>
    <row r="1510" spans="3:3" s="21" customFormat="1" ht="12.75">
      <c r="C1510" s="29"/>
    </row>
    <row r="1511" spans="3:3" s="21" customFormat="1" ht="12.75">
      <c r="C1511" s="29"/>
    </row>
    <row r="1512" spans="3:3" s="21" customFormat="1" ht="12.75">
      <c r="C1512" s="29"/>
    </row>
    <row r="1513" spans="3:3" s="21" customFormat="1" ht="12.75">
      <c r="C1513" s="29"/>
    </row>
    <row r="1514" spans="3:3" s="21" customFormat="1" ht="12.75">
      <c r="C1514" s="29"/>
    </row>
    <row r="1515" spans="3:3" s="21" customFormat="1" ht="12.75">
      <c r="C1515" s="29"/>
    </row>
    <row r="1516" spans="3:3" s="21" customFormat="1" ht="12.75">
      <c r="C1516" s="29"/>
    </row>
    <row r="1517" spans="3:3" s="21" customFormat="1" ht="12.75">
      <c r="C1517" s="29"/>
    </row>
    <row r="1518" spans="3:3" s="21" customFormat="1" ht="12.75">
      <c r="C1518" s="29"/>
    </row>
    <row r="1519" spans="3:3" s="21" customFormat="1" ht="12.75">
      <c r="C1519" s="29"/>
    </row>
    <row r="1520" spans="3:3" s="21" customFormat="1" ht="12.75">
      <c r="C1520" s="29"/>
    </row>
    <row r="1521" spans="3:3" s="21" customFormat="1" ht="12.75">
      <c r="C1521" s="29"/>
    </row>
    <row r="1522" spans="3:3" s="21" customFormat="1" ht="12.75">
      <c r="C1522" s="29"/>
    </row>
    <row r="1523" spans="3:3" s="21" customFormat="1" ht="12.75">
      <c r="C1523" s="29"/>
    </row>
    <row r="1524" spans="3:3" s="21" customFormat="1" ht="12.75">
      <c r="C1524" s="29"/>
    </row>
    <row r="1525" spans="3:3" s="21" customFormat="1" ht="12.75">
      <c r="C1525" s="29"/>
    </row>
    <row r="1526" spans="3:3" s="21" customFormat="1" ht="12.75">
      <c r="C1526" s="29"/>
    </row>
    <row r="1527" spans="3:3" s="21" customFormat="1" ht="12.75">
      <c r="C1527" s="29"/>
    </row>
    <row r="1528" spans="3:3" s="21" customFormat="1" ht="12.75">
      <c r="C1528" s="29"/>
    </row>
    <row r="1529" spans="3:3" s="21" customFormat="1" ht="12.75">
      <c r="C1529" s="29"/>
    </row>
    <row r="1530" spans="3:3" s="21" customFormat="1" ht="12.75">
      <c r="C1530" s="29"/>
    </row>
    <row r="1531" spans="3:3" s="21" customFormat="1" ht="12.75">
      <c r="C1531" s="29"/>
    </row>
    <row r="1532" spans="3:3" s="21" customFormat="1" ht="12.75">
      <c r="C1532" s="29"/>
    </row>
    <row r="1533" spans="3:3" s="21" customFormat="1" ht="12.75">
      <c r="C1533" s="29"/>
    </row>
    <row r="1534" spans="3:3" s="21" customFormat="1" ht="12.75">
      <c r="C1534" s="29"/>
    </row>
    <row r="1535" spans="3:3" s="21" customFormat="1" ht="12.75">
      <c r="C1535" s="29"/>
    </row>
    <row r="1536" spans="3:3" s="21" customFormat="1" ht="12.75">
      <c r="C1536" s="29"/>
    </row>
    <row r="1537" spans="3:3" s="21" customFormat="1" ht="12.75">
      <c r="C1537" s="29"/>
    </row>
    <row r="1538" spans="3:3" s="21" customFormat="1" ht="12.75">
      <c r="C1538" s="29"/>
    </row>
    <row r="1539" spans="3:3" s="21" customFormat="1" ht="12.75">
      <c r="C1539" s="29"/>
    </row>
    <row r="1540" spans="3:3" s="21" customFormat="1" ht="12.75">
      <c r="C1540" s="29"/>
    </row>
    <row r="1541" spans="3:3" s="21" customFormat="1" ht="12.75">
      <c r="C1541" s="29"/>
    </row>
    <row r="1542" spans="3:3" s="21" customFormat="1" ht="12.75">
      <c r="C1542" s="29"/>
    </row>
    <row r="1543" spans="3:3" s="21" customFormat="1" ht="12.75">
      <c r="C1543" s="29"/>
    </row>
    <row r="1544" spans="3:3" s="21" customFormat="1" ht="12.75">
      <c r="C1544" s="29"/>
    </row>
    <row r="1545" spans="3:3" s="21" customFormat="1" ht="12.75">
      <c r="C1545" s="29"/>
    </row>
    <row r="1546" spans="3:3" s="21" customFormat="1" ht="12.75">
      <c r="C1546" s="29"/>
    </row>
    <row r="1547" spans="3:3" s="21" customFormat="1" ht="12.75">
      <c r="C1547" s="29"/>
    </row>
    <row r="1548" spans="3:3" s="21" customFormat="1" ht="12.75">
      <c r="C1548" s="29"/>
    </row>
    <row r="1549" spans="3:3" s="21" customFormat="1" ht="12.75">
      <c r="C1549" s="29"/>
    </row>
    <row r="1550" spans="3:3" s="21" customFormat="1" ht="12.75">
      <c r="C1550" s="29"/>
    </row>
    <row r="1551" spans="3:3" s="21" customFormat="1" ht="12.75">
      <c r="C1551" s="29"/>
    </row>
    <row r="1552" spans="3:3" s="21" customFormat="1" ht="12.75">
      <c r="C1552" s="29"/>
    </row>
    <row r="1553" spans="3:3" s="21" customFormat="1" ht="12.75">
      <c r="C1553" s="29"/>
    </row>
    <row r="1554" spans="3:3" s="21" customFormat="1" ht="12.75">
      <c r="C1554" s="29"/>
    </row>
    <row r="1555" spans="3:3" s="21" customFormat="1" ht="12.75">
      <c r="C1555" s="29"/>
    </row>
    <row r="1556" spans="3:3" s="21" customFormat="1" ht="12.75">
      <c r="C1556" s="29"/>
    </row>
    <row r="1557" spans="3:3" s="21" customFormat="1" ht="12.75">
      <c r="C1557" s="29"/>
    </row>
    <row r="1558" spans="3:3" s="21" customFormat="1" ht="12.75">
      <c r="C1558" s="29"/>
    </row>
    <row r="1559" spans="3:3" s="21" customFormat="1" ht="12.75">
      <c r="C1559" s="29"/>
    </row>
    <row r="1560" spans="3:3" s="21" customFormat="1" ht="12.75">
      <c r="C1560" s="29"/>
    </row>
    <row r="1561" spans="3:3" s="21" customFormat="1" ht="12.75">
      <c r="C1561" s="29"/>
    </row>
    <row r="1562" spans="3:3" s="21" customFormat="1" ht="12.75">
      <c r="C1562" s="29"/>
    </row>
    <row r="1563" spans="3:3" s="21" customFormat="1" ht="12.75">
      <c r="C1563" s="29"/>
    </row>
    <row r="1564" spans="3:3" s="21" customFormat="1" ht="12.75">
      <c r="C1564" s="29"/>
    </row>
    <row r="1565" spans="3:3" s="21" customFormat="1" ht="12.75">
      <c r="C1565" s="29"/>
    </row>
    <row r="1566" spans="3:3" s="21" customFormat="1" ht="12.75">
      <c r="C1566" s="29"/>
    </row>
    <row r="1567" spans="3:3" s="21" customFormat="1" ht="12.75">
      <c r="C1567" s="29"/>
    </row>
    <row r="1568" spans="3:3" s="21" customFormat="1" ht="12.75">
      <c r="C1568" s="29"/>
    </row>
    <row r="1569" spans="3:3" s="21" customFormat="1" ht="12.75">
      <c r="C1569" s="29"/>
    </row>
    <row r="1570" spans="3:3" s="21" customFormat="1" ht="12.75">
      <c r="C1570" s="29"/>
    </row>
    <row r="1571" spans="3:3" s="21" customFormat="1" ht="12.75">
      <c r="C1571" s="29"/>
    </row>
    <row r="1572" spans="3:3" s="21" customFormat="1" ht="12.75">
      <c r="C1572" s="29"/>
    </row>
    <row r="1573" spans="3:3" s="21" customFormat="1" ht="12.75">
      <c r="C1573" s="29"/>
    </row>
    <row r="1574" spans="3:3" s="21" customFormat="1" ht="12.75">
      <c r="C1574" s="29"/>
    </row>
    <row r="1575" spans="3:3" s="21" customFormat="1" ht="12.75">
      <c r="C1575" s="29"/>
    </row>
    <row r="1576" spans="3:3" s="21" customFormat="1" ht="12.75">
      <c r="C1576" s="29"/>
    </row>
    <row r="1577" spans="3:3" s="21" customFormat="1" ht="12.75">
      <c r="C1577" s="29"/>
    </row>
    <row r="1578" spans="3:3" s="21" customFormat="1" ht="12.75">
      <c r="C1578" s="29"/>
    </row>
    <row r="1579" spans="3:3" s="21" customFormat="1" ht="12.75">
      <c r="C1579" s="29"/>
    </row>
    <row r="1580" spans="3:3" s="21" customFormat="1" ht="12.75">
      <c r="C1580" s="29"/>
    </row>
    <row r="1581" spans="3:3" s="21" customFormat="1" ht="12.75">
      <c r="C1581" s="29"/>
    </row>
    <row r="1582" spans="3:3" s="21" customFormat="1" ht="12.75">
      <c r="C1582" s="29"/>
    </row>
    <row r="1583" spans="3:3" s="21" customFormat="1" ht="12.75">
      <c r="C1583" s="29"/>
    </row>
    <row r="1584" spans="3:3" s="21" customFormat="1" ht="12.75">
      <c r="C1584" s="29"/>
    </row>
    <row r="1585" spans="3:3" s="21" customFormat="1" ht="12.75">
      <c r="C1585" s="29"/>
    </row>
    <row r="1586" spans="3:3" s="21" customFormat="1" ht="12.75">
      <c r="C1586" s="29"/>
    </row>
    <row r="1587" spans="3:3" s="21" customFormat="1" ht="12.75">
      <c r="C1587" s="29"/>
    </row>
    <row r="1588" spans="3:3" s="21" customFormat="1" ht="12.75">
      <c r="C1588" s="29"/>
    </row>
    <row r="1589" spans="3:3" s="21" customFormat="1" ht="12.75">
      <c r="C1589" s="29"/>
    </row>
    <row r="1590" spans="3:3" s="21" customFormat="1" ht="12.75">
      <c r="C1590" s="29"/>
    </row>
    <row r="1591" spans="3:3" s="21" customFormat="1" ht="12.75">
      <c r="C1591" s="29"/>
    </row>
    <row r="1592" spans="3:3" s="21" customFormat="1" ht="12.75">
      <c r="C1592" s="29"/>
    </row>
    <row r="1593" spans="3:3" s="21" customFormat="1" ht="12.75">
      <c r="C1593" s="29"/>
    </row>
    <row r="1594" spans="3:3" s="21" customFormat="1" ht="12.75">
      <c r="C1594" s="29"/>
    </row>
    <row r="1595" spans="3:3" s="21" customFormat="1" ht="12.75">
      <c r="C1595" s="29"/>
    </row>
    <row r="1596" spans="3:3" s="21" customFormat="1" ht="12.75">
      <c r="C1596" s="29"/>
    </row>
    <row r="1597" spans="3:3" s="21" customFormat="1" ht="12.75">
      <c r="C1597" s="29"/>
    </row>
    <row r="1598" spans="3:3" s="21" customFormat="1" ht="12.75">
      <c r="C1598" s="29"/>
    </row>
    <row r="1599" spans="3:3" s="21" customFormat="1" ht="12.75">
      <c r="C1599" s="29"/>
    </row>
    <row r="1600" spans="3:3" s="21" customFormat="1" ht="12.75">
      <c r="C1600" s="29"/>
    </row>
    <row r="1601" spans="3:3" s="21" customFormat="1" ht="12.75">
      <c r="C1601" s="29"/>
    </row>
    <row r="1602" spans="3:3" s="21" customFormat="1" ht="12.75">
      <c r="C1602" s="29"/>
    </row>
    <row r="1603" spans="3:3" s="21" customFormat="1" ht="12.75">
      <c r="C1603" s="29"/>
    </row>
    <row r="1604" spans="3:3" s="21" customFormat="1" ht="12.75">
      <c r="C1604" s="29"/>
    </row>
    <row r="1605" spans="3:3" s="21" customFormat="1" ht="12.75">
      <c r="C1605" s="29"/>
    </row>
    <row r="1606" spans="3:3" s="21" customFormat="1" ht="12.75">
      <c r="C1606" s="29"/>
    </row>
    <row r="1607" spans="3:3" s="21" customFormat="1" ht="12.75">
      <c r="C1607" s="29"/>
    </row>
    <row r="1608" spans="3:3" s="21" customFormat="1" ht="12.75">
      <c r="C1608" s="29"/>
    </row>
    <row r="1609" spans="3:3" s="21" customFormat="1" ht="12.75">
      <c r="C1609" s="29"/>
    </row>
    <row r="1610" spans="3:3" s="21" customFormat="1" ht="12.75">
      <c r="C1610" s="29"/>
    </row>
    <row r="1611" spans="3:3" s="21" customFormat="1" ht="12.75">
      <c r="C1611" s="29"/>
    </row>
    <row r="1612" spans="3:3" s="21" customFormat="1" ht="12.75">
      <c r="C1612" s="29"/>
    </row>
    <row r="1613" spans="3:3" s="21" customFormat="1" ht="12.75">
      <c r="C1613" s="29"/>
    </row>
    <row r="1614" spans="3:3" s="21" customFormat="1" ht="12.75">
      <c r="C1614" s="29"/>
    </row>
    <row r="1615" spans="3:3" s="21" customFormat="1" ht="12.75">
      <c r="C1615" s="29"/>
    </row>
    <row r="1616" spans="3:3" s="21" customFormat="1" ht="12.75">
      <c r="C1616" s="29"/>
    </row>
    <row r="1617" spans="3:3" s="21" customFormat="1" ht="12.75">
      <c r="C1617" s="29"/>
    </row>
    <row r="1618" spans="3:3" s="21" customFormat="1" ht="12.75">
      <c r="C1618" s="29"/>
    </row>
    <row r="1619" spans="3:3" s="21" customFormat="1" ht="12.75">
      <c r="C1619" s="29"/>
    </row>
    <row r="1620" spans="3:3" s="21" customFormat="1" ht="12.75">
      <c r="C1620" s="29"/>
    </row>
    <row r="1621" spans="3:3" s="21" customFormat="1" ht="12.75">
      <c r="C1621" s="29"/>
    </row>
    <row r="1622" spans="3:3" s="21" customFormat="1" ht="12.75">
      <c r="C1622" s="29"/>
    </row>
    <row r="1623" spans="3:3" s="21" customFormat="1" ht="12.75">
      <c r="C1623" s="29"/>
    </row>
    <row r="1624" spans="3:3" s="21" customFormat="1" ht="12.75">
      <c r="C1624" s="29"/>
    </row>
    <row r="1625" spans="3:3" s="21" customFormat="1" ht="12.75">
      <c r="C1625" s="29"/>
    </row>
    <row r="1626" spans="3:3" s="21" customFormat="1" ht="12.75">
      <c r="C1626" s="29"/>
    </row>
    <row r="1627" spans="3:3" s="21" customFormat="1" ht="12.75">
      <c r="C1627" s="29"/>
    </row>
    <row r="1628" spans="3:3" s="21" customFormat="1" ht="12.75">
      <c r="C1628" s="29"/>
    </row>
    <row r="1629" spans="3:3" s="21" customFormat="1" ht="12.75">
      <c r="C1629" s="29"/>
    </row>
    <row r="1630" spans="3:3" s="21" customFormat="1" ht="12.75">
      <c r="C1630" s="29"/>
    </row>
    <row r="1631" spans="3:3" s="21" customFormat="1" ht="12.75">
      <c r="C1631" s="29"/>
    </row>
    <row r="1632" spans="3:3" s="21" customFormat="1" ht="12.75">
      <c r="C1632" s="29"/>
    </row>
    <row r="1633" spans="3:3" s="21" customFormat="1" ht="12.75">
      <c r="C1633" s="29"/>
    </row>
    <row r="1634" spans="3:3" s="21" customFormat="1" ht="12.75">
      <c r="C1634" s="29"/>
    </row>
    <row r="1635" spans="3:3" s="21" customFormat="1" ht="12.75">
      <c r="C1635" s="29"/>
    </row>
    <row r="1636" spans="3:3" s="21" customFormat="1" ht="12.75">
      <c r="C1636" s="29"/>
    </row>
    <row r="1637" spans="3:3" s="21" customFormat="1" ht="12.75">
      <c r="C1637" s="29"/>
    </row>
    <row r="1638" spans="3:3" s="21" customFormat="1" ht="12.75">
      <c r="C1638" s="29"/>
    </row>
    <row r="1639" spans="3:3" s="21" customFormat="1" ht="12.75">
      <c r="C1639" s="29"/>
    </row>
    <row r="1640" spans="3:3" s="21" customFormat="1" ht="12.75">
      <c r="C1640" s="29"/>
    </row>
    <row r="1641" spans="3:3" s="21" customFormat="1" ht="12.75">
      <c r="C1641" s="29"/>
    </row>
    <row r="1642" spans="3:3" s="21" customFormat="1" ht="12.75">
      <c r="C1642" s="29"/>
    </row>
    <row r="1643" spans="3:3" s="21" customFormat="1" ht="12.75">
      <c r="C1643" s="29"/>
    </row>
    <row r="1644" spans="3:3" s="21" customFormat="1" ht="12.75">
      <c r="C1644" s="29"/>
    </row>
    <row r="1645" spans="3:3" s="21" customFormat="1" ht="12.75">
      <c r="C1645" s="29"/>
    </row>
    <row r="1646" spans="3:3" s="21" customFormat="1" ht="12.75">
      <c r="C1646" s="29"/>
    </row>
    <row r="1647" spans="3:3" s="21" customFormat="1" ht="12.75">
      <c r="C1647" s="29"/>
    </row>
    <row r="1648" spans="3:3" s="21" customFormat="1" ht="12.75">
      <c r="C1648" s="29"/>
    </row>
    <row r="1649" spans="3:3" s="21" customFormat="1" ht="12.75">
      <c r="C1649" s="29"/>
    </row>
    <row r="1650" spans="3:3" s="21" customFormat="1" ht="12.75">
      <c r="C1650" s="29"/>
    </row>
    <row r="1651" spans="3:3" s="21" customFormat="1" ht="12.75">
      <c r="C1651" s="29"/>
    </row>
    <row r="1652" spans="3:3" s="21" customFormat="1" ht="12.75">
      <c r="C1652" s="29"/>
    </row>
    <row r="1653" spans="3:3" s="21" customFormat="1" ht="12.75">
      <c r="C1653" s="29"/>
    </row>
    <row r="1654" spans="3:3" s="21" customFormat="1" ht="12.75">
      <c r="C1654" s="29"/>
    </row>
    <row r="1655" spans="3:3" s="21" customFormat="1" ht="12.75">
      <c r="C1655" s="29"/>
    </row>
    <row r="1656" spans="3:3" s="21" customFormat="1" ht="12.75">
      <c r="C1656" s="29"/>
    </row>
    <row r="1657" spans="3:3" s="21" customFormat="1" ht="12.75">
      <c r="C1657" s="29"/>
    </row>
    <row r="1658" spans="3:3" s="21" customFormat="1" ht="12.75">
      <c r="C1658" s="29"/>
    </row>
    <row r="1659" spans="3:3" s="21" customFormat="1" ht="12.75">
      <c r="C1659" s="29"/>
    </row>
    <row r="1660" spans="3:3" s="21" customFormat="1" ht="12.75">
      <c r="C1660" s="29"/>
    </row>
    <row r="1661" spans="3:3" s="21" customFormat="1" ht="12.75">
      <c r="C1661" s="29"/>
    </row>
    <row r="1662" spans="3:3" s="21" customFormat="1" ht="12.75">
      <c r="C1662" s="29"/>
    </row>
    <row r="1663" spans="3:3" s="21" customFormat="1" ht="12.75">
      <c r="C1663" s="29"/>
    </row>
    <row r="1664" spans="3:3" s="21" customFormat="1" ht="12.75">
      <c r="C1664" s="29"/>
    </row>
    <row r="1665" spans="3:3" s="21" customFormat="1" ht="12.75">
      <c r="C1665" s="29"/>
    </row>
    <row r="1666" spans="3:3" s="21" customFormat="1" ht="12.75">
      <c r="C1666" s="29"/>
    </row>
    <row r="1667" spans="3:3" s="21" customFormat="1" ht="12.75">
      <c r="C1667" s="29"/>
    </row>
    <row r="1668" spans="3:3" s="21" customFormat="1" ht="12.75">
      <c r="C1668" s="29"/>
    </row>
    <row r="1669" spans="3:3" s="21" customFormat="1" ht="12.75">
      <c r="C1669" s="29"/>
    </row>
    <row r="1670" spans="3:3" s="21" customFormat="1" ht="12.75">
      <c r="C1670" s="29"/>
    </row>
    <row r="1671" spans="3:3" s="21" customFormat="1" ht="12.75">
      <c r="C1671" s="29"/>
    </row>
    <row r="1672" spans="3:3" s="21" customFormat="1" ht="12.75">
      <c r="C1672" s="29"/>
    </row>
    <row r="1673" spans="3:3" s="21" customFormat="1" ht="12.75">
      <c r="C1673" s="29"/>
    </row>
    <row r="1674" spans="3:3" s="21" customFormat="1" ht="12.75">
      <c r="C1674" s="29"/>
    </row>
    <row r="1675" spans="3:3" s="21" customFormat="1" ht="12.75">
      <c r="C1675" s="29"/>
    </row>
    <row r="1676" spans="3:3" s="21" customFormat="1" ht="12.75">
      <c r="C1676" s="29"/>
    </row>
    <row r="1677" spans="3:3" s="21" customFormat="1" ht="12.75">
      <c r="C1677" s="29"/>
    </row>
    <row r="1678" spans="3:3" s="21" customFormat="1" ht="12.75">
      <c r="C1678" s="29"/>
    </row>
    <row r="1679" spans="3:3" s="21" customFormat="1" ht="12.75">
      <c r="C1679" s="29"/>
    </row>
    <row r="1680" spans="3:3" s="21" customFormat="1" ht="12.75">
      <c r="C1680" s="29"/>
    </row>
    <row r="1681" spans="3:3" s="21" customFormat="1" ht="12.75">
      <c r="C1681" s="29"/>
    </row>
    <row r="1682" spans="3:3" s="21" customFormat="1" ht="12.75">
      <c r="C1682" s="29"/>
    </row>
    <row r="1683" spans="3:3" s="21" customFormat="1" ht="12.75">
      <c r="C1683" s="29"/>
    </row>
    <row r="1684" spans="3:3" s="21" customFormat="1" ht="12.75">
      <c r="C1684" s="29"/>
    </row>
    <row r="1685" spans="3:3" s="21" customFormat="1" ht="12.75">
      <c r="C1685" s="29"/>
    </row>
    <row r="1686" spans="3:3" s="21" customFormat="1" ht="12.75">
      <c r="C1686" s="29"/>
    </row>
    <row r="1687" spans="3:3" s="21" customFormat="1" ht="12.75">
      <c r="C1687" s="29"/>
    </row>
    <row r="1688" spans="3:3" s="21" customFormat="1" ht="12.75">
      <c r="C1688" s="29"/>
    </row>
    <row r="1689" spans="3:3" s="21" customFormat="1" ht="12.75">
      <c r="C1689" s="29"/>
    </row>
    <row r="1690" spans="3:3" s="21" customFormat="1" ht="12.75">
      <c r="C1690" s="29"/>
    </row>
    <row r="1691" spans="3:3" s="21" customFormat="1" ht="12.75">
      <c r="C1691" s="29"/>
    </row>
    <row r="1692" spans="3:3" s="21" customFormat="1" ht="12.75">
      <c r="C1692" s="29"/>
    </row>
    <row r="1693" spans="3:3" s="21" customFormat="1" ht="12.75">
      <c r="C1693" s="29"/>
    </row>
    <row r="1694" spans="3:3" s="21" customFormat="1" ht="12.75">
      <c r="C1694" s="29"/>
    </row>
    <row r="1695" spans="3:3" s="21" customFormat="1" ht="12.75">
      <c r="C1695" s="29"/>
    </row>
    <row r="1696" spans="3:3" s="21" customFormat="1" ht="12.75">
      <c r="C1696" s="29"/>
    </row>
    <row r="1697" spans="3:3" s="21" customFormat="1" ht="12.75">
      <c r="C1697" s="29"/>
    </row>
    <row r="1698" spans="3:3" s="21" customFormat="1" ht="12.75">
      <c r="C1698" s="29"/>
    </row>
    <row r="1699" spans="3:3" s="21" customFormat="1" ht="12.75">
      <c r="C1699" s="29"/>
    </row>
    <row r="1700" spans="3:3" s="21" customFormat="1" ht="12.75">
      <c r="C1700" s="29"/>
    </row>
    <row r="1701" spans="3:3" s="21" customFormat="1" ht="12.75">
      <c r="C1701" s="29"/>
    </row>
    <row r="1702" spans="3:3" s="21" customFormat="1" ht="12.75">
      <c r="C1702" s="29"/>
    </row>
    <row r="1703" spans="3:3" s="21" customFormat="1" ht="12.75">
      <c r="C1703" s="29"/>
    </row>
    <row r="1704" spans="3:3" s="21" customFormat="1" ht="12.75">
      <c r="C1704" s="29"/>
    </row>
    <row r="1705" spans="3:3" s="21" customFormat="1" ht="12.75">
      <c r="C1705" s="29"/>
    </row>
    <row r="1706" spans="3:3" s="21" customFormat="1" ht="12.75">
      <c r="C1706" s="29"/>
    </row>
    <row r="1707" spans="3:3" s="21" customFormat="1" ht="12.75">
      <c r="C1707" s="29"/>
    </row>
    <row r="1708" spans="3:3" s="21" customFormat="1" ht="12.75">
      <c r="C1708" s="29"/>
    </row>
    <row r="1709" spans="3:3" s="21" customFormat="1" ht="12.75">
      <c r="C1709" s="29"/>
    </row>
    <row r="1710" spans="3:3" s="21" customFormat="1" ht="12.75">
      <c r="C1710" s="29"/>
    </row>
    <row r="1711" spans="3:3" s="21" customFormat="1" ht="12.75">
      <c r="C1711" s="29"/>
    </row>
    <row r="1712" spans="3:3" s="21" customFormat="1" ht="12.75">
      <c r="C1712" s="29"/>
    </row>
    <row r="1713" spans="3:3" s="21" customFormat="1" ht="12.75">
      <c r="C1713" s="29"/>
    </row>
    <row r="1714" spans="3:3" s="21" customFormat="1" ht="12.75">
      <c r="C1714" s="29"/>
    </row>
    <row r="1715" spans="3:3" s="21" customFormat="1" ht="12.75">
      <c r="C1715" s="29"/>
    </row>
    <row r="1716" spans="3:3" s="21" customFormat="1" ht="12.75">
      <c r="C1716" s="29"/>
    </row>
    <row r="1717" spans="3:3" s="21" customFormat="1" ht="12.75">
      <c r="C1717" s="29"/>
    </row>
    <row r="1718" spans="3:3" s="21" customFormat="1" ht="12.75">
      <c r="C1718" s="29"/>
    </row>
    <row r="1719" spans="3:3" s="21" customFormat="1" ht="12.75">
      <c r="C1719" s="29"/>
    </row>
    <row r="1720" spans="3:3" s="21" customFormat="1" ht="12.75">
      <c r="C1720" s="29"/>
    </row>
    <row r="1721" spans="3:3" s="21" customFormat="1" ht="12.75">
      <c r="C1721" s="29"/>
    </row>
    <row r="1722" spans="3:3" s="21" customFormat="1" ht="12.75">
      <c r="C1722" s="29"/>
    </row>
    <row r="1723" spans="3:3" s="21" customFormat="1" ht="12.75">
      <c r="C1723" s="29"/>
    </row>
    <row r="1724" spans="3:3" s="21" customFormat="1" ht="12.75">
      <c r="C1724" s="29"/>
    </row>
    <row r="1725" spans="3:3" s="21" customFormat="1" ht="12.75">
      <c r="C1725" s="29"/>
    </row>
    <row r="1726" spans="3:3" s="21" customFormat="1" ht="12.75">
      <c r="C1726" s="29"/>
    </row>
    <row r="1727" spans="3:3" s="21" customFormat="1" ht="12.75">
      <c r="C1727" s="29"/>
    </row>
    <row r="1728" spans="3:3" s="21" customFormat="1" ht="12.75">
      <c r="C1728" s="29"/>
    </row>
    <row r="1729" spans="3:3" s="21" customFormat="1" ht="12.75">
      <c r="C1729" s="29"/>
    </row>
    <row r="1730" spans="3:3" s="21" customFormat="1" ht="12.75">
      <c r="C1730" s="29"/>
    </row>
    <row r="1731" spans="3:3" s="21" customFormat="1" ht="12.75">
      <c r="C1731" s="29"/>
    </row>
    <row r="1732" spans="3:3" s="21" customFormat="1" ht="12.75">
      <c r="C1732" s="29"/>
    </row>
    <row r="1733" spans="3:3" s="21" customFormat="1" ht="12.75">
      <c r="C1733" s="29"/>
    </row>
    <row r="1734" spans="3:3" s="21" customFormat="1" ht="12.75">
      <c r="C1734" s="29"/>
    </row>
    <row r="1735" spans="3:3" s="21" customFormat="1" ht="12.75">
      <c r="C1735" s="29"/>
    </row>
    <row r="1736" spans="3:3" s="21" customFormat="1" ht="12.75">
      <c r="C1736" s="29"/>
    </row>
    <row r="1737" spans="3:3" s="21" customFormat="1" ht="12.75">
      <c r="C1737" s="29"/>
    </row>
    <row r="1738" spans="3:3" s="21" customFormat="1" ht="12.75">
      <c r="C1738" s="29"/>
    </row>
    <row r="1739" spans="3:3" s="21" customFormat="1" ht="12.75">
      <c r="C1739" s="29"/>
    </row>
    <row r="1740" spans="3:3" s="21" customFormat="1" ht="12.75">
      <c r="C1740" s="29"/>
    </row>
    <row r="1741" spans="3:3" s="21" customFormat="1" ht="12.75">
      <c r="C1741" s="29"/>
    </row>
    <row r="1742" spans="3:3" s="21" customFormat="1" ht="12.75">
      <c r="C1742" s="29"/>
    </row>
    <row r="1743" spans="3:3" s="21" customFormat="1" ht="12.75">
      <c r="C1743" s="29"/>
    </row>
    <row r="1744" spans="3:3" s="21" customFormat="1" ht="12.75">
      <c r="C1744" s="29"/>
    </row>
    <row r="1745" spans="3:3" s="21" customFormat="1" ht="12.75">
      <c r="C1745" s="29"/>
    </row>
    <row r="1746" spans="3:3" s="21" customFormat="1" ht="12.75">
      <c r="C1746" s="29"/>
    </row>
    <row r="1747" spans="3:3" s="21" customFormat="1" ht="12.75">
      <c r="C1747" s="29"/>
    </row>
    <row r="1748" spans="3:3" s="21" customFormat="1" ht="12.75">
      <c r="C1748" s="29"/>
    </row>
    <row r="1749" spans="3:3" s="21" customFormat="1" ht="12.75">
      <c r="C1749" s="29"/>
    </row>
    <row r="1750" spans="3:3" s="21" customFormat="1" ht="12.75">
      <c r="C1750" s="29"/>
    </row>
    <row r="1751" spans="3:3" s="21" customFormat="1" ht="12.75">
      <c r="C1751" s="29"/>
    </row>
    <row r="1752" spans="3:3" s="21" customFormat="1" ht="12.75">
      <c r="C1752" s="29"/>
    </row>
    <row r="1753" spans="3:3" s="21" customFormat="1" ht="12.75">
      <c r="C1753" s="29"/>
    </row>
    <row r="1754" spans="3:3" s="21" customFormat="1" ht="12.75">
      <c r="C1754" s="29"/>
    </row>
    <row r="1755" spans="3:3" s="21" customFormat="1" ht="12.75">
      <c r="C1755" s="29"/>
    </row>
    <row r="1756" spans="3:3" s="21" customFormat="1" ht="12.75">
      <c r="C1756" s="29"/>
    </row>
    <row r="1757" spans="3:3" s="21" customFormat="1" ht="12.75">
      <c r="C1757" s="29"/>
    </row>
    <row r="1758" spans="3:3" s="21" customFormat="1" ht="12.75">
      <c r="C1758" s="29"/>
    </row>
    <row r="1759" spans="3:3" s="21" customFormat="1" ht="12.75">
      <c r="C1759" s="29"/>
    </row>
    <row r="1760" spans="3:3" s="21" customFormat="1" ht="12.75">
      <c r="C1760" s="29"/>
    </row>
    <row r="1761" spans="3:3" s="21" customFormat="1" ht="12.75">
      <c r="C1761" s="29"/>
    </row>
    <row r="1762" spans="3:3" s="21" customFormat="1" ht="12.75">
      <c r="C1762" s="29"/>
    </row>
    <row r="1763" spans="3:3" s="21" customFormat="1" ht="12.75">
      <c r="C1763" s="29"/>
    </row>
    <row r="1764" spans="3:3" s="21" customFormat="1" ht="12.75">
      <c r="C1764" s="29"/>
    </row>
    <row r="1765" spans="3:3" s="21" customFormat="1" ht="12.75">
      <c r="C1765" s="29"/>
    </row>
    <row r="1766" spans="3:3" s="21" customFormat="1" ht="12.75">
      <c r="C1766" s="29"/>
    </row>
    <row r="1767" spans="3:3" s="21" customFormat="1" ht="12.75">
      <c r="C1767" s="29"/>
    </row>
    <row r="1768" spans="3:3" s="21" customFormat="1" ht="12.75">
      <c r="C1768" s="29"/>
    </row>
    <row r="1769" spans="3:3" s="21" customFormat="1" ht="12.75">
      <c r="C1769" s="29"/>
    </row>
    <row r="1770" spans="3:3" s="21" customFormat="1" ht="12.75">
      <c r="C1770" s="29"/>
    </row>
    <row r="1771" spans="3:3" s="21" customFormat="1" ht="12.75">
      <c r="C1771" s="29"/>
    </row>
    <row r="1772" spans="3:3" s="21" customFormat="1" ht="12.75">
      <c r="C1772" s="29"/>
    </row>
    <row r="1773" spans="3:3" s="21" customFormat="1" ht="12.75">
      <c r="C1773" s="29"/>
    </row>
    <row r="1774" spans="3:3" s="21" customFormat="1" ht="12.75">
      <c r="C1774" s="29"/>
    </row>
    <row r="1775" spans="3:3" s="21" customFormat="1" ht="12.75">
      <c r="C1775" s="29"/>
    </row>
    <row r="1776" spans="3:3" s="21" customFormat="1" ht="12.75">
      <c r="C1776" s="29"/>
    </row>
    <row r="1777" spans="3:3" s="21" customFormat="1" ht="12.75">
      <c r="C1777" s="29"/>
    </row>
    <row r="1778" spans="3:3" s="21" customFormat="1" ht="12.75">
      <c r="C1778" s="29"/>
    </row>
    <row r="1779" spans="3:3" s="21" customFormat="1" ht="12.75">
      <c r="C1779" s="29"/>
    </row>
    <row r="1780" spans="3:3" s="21" customFormat="1" ht="12.75">
      <c r="C1780" s="29"/>
    </row>
    <row r="1781" spans="3:3" s="21" customFormat="1" ht="12.75">
      <c r="C1781" s="29"/>
    </row>
    <row r="1782" spans="3:3" s="21" customFormat="1" ht="12.75">
      <c r="C1782" s="29"/>
    </row>
    <row r="1783" spans="3:3" s="21" customFormat="1" ht="12.75">
      <c r="C1783" s="29"/>
    </row>
    <row r="1784" spans="3:3" s="21" customFormat="1" ht="12.75">
      <c r="C1784" s="29"/>
    </row>
    <row r="1785" spans="3:3" s="21" customFormat="1" ht="12.75">
      <c r="C1785" s="29"/>
    </row>
    <row r="1786" spans="3:3" s="21" customFormat="1" ht="12.75">
      <c r="C1786" s="29"/>
    </row>
    <row r="1787" spans="3:3" s="21" customFormat="1" ht="12.75">
      <c r="C1787" s="29"/>
    </row>
    <row r="1788" spans="3:3" s="21" customFormat="1" ht="12.75">
      <c r="C1788" s="29"/>
    </row>
    <row r="1789" spans="3:3" s="21" customFormat="1" ht="12.75">
      <c r="C1789" s="29"/>
    </row>
    <row r="1790" spans="3:3" s="21" customFormat="1" ht="12.75">
      <c r="C1790" s="29"/>
    </row>
    <row r="1791" spans="3:3" s="21" customFormat="1" ht="12.75">
      <c r="C1791" s="29"/>
    </row>
    <row r="1792" spans="3:3" s="21" customFormat="1" ht="12.75">
      <c r="C1792" s="29"/>
    </row>
    <row r="1793" spans="3:3" s="21" customFormat="1" ht="12.75">
      <c r="C1793" s="29"/>
    </row>
    <row r="1794" spans="3:3" s="21" customFormat="1" ht="12.75">
      <c r="C1794" s="29"/>
    </row>
    <row r="1795" spans="3:3" s="21" customFormat="1" ht="12.75">
      <c r="C1795" s="29"/>
    </row>
    <row r="1796" spans="3:3" s="21" customFormat="1" ht="12.75">
      <c r="C1796" s="29"/>
    </row>
    <row r="1797" spans="3:3" s="21" customFormat="1" ht="12.75">
      <c r="C1797" s="29"/>
    </row>
    <row r="1798" spans="3:3" s="21" customFormat="1" ht="12.75">
      <c r="C1798" s="29"/>
    </row>
    <row r="1799" spans="3:3" s="21" customFormat="1" ht="12.75">
      <c r="C1799" s="29"/>
    </row>
    <row r="1800" spans="3:3" s="21" customFormat="1" ht="12.75">
      <c r="C1800" s="29"/>
    </row>
    <row r="1801" spans="3:3" s="21" customFormat="1" ht="12.75">
      <c r="C1801" s="29"/>
    </row>
    <row r="1802" spans="3:3" s="21" customFormat="1" ht="12.75">
      <c r="C1802" s="29"/>
    </row>
    <row r="1803" spans="3:3" s="21" customFormat="1" ht="12.75">
      <c r="C1803" s="29"/>
    </row>
    <row r="1804" spans="3:3" s="21" customFormat="1" ht="12.75">
      <c r="C1804" s="29"/>
    </row>
    <row r="1805" spans="3:3" s="21" customFormat="1" ht="12.75">
      <c r="C1805" s="29"/>
    </row>
    <row r="1806" spans="3:3" s="21" customFormat="1" ht="12.75">
      <c r="C1806" s="29"/>
    </row>
    <row r="1807" spans="3:3" s="21" customFormat="1" ht="12.75">
      <c r="C1807" s="29"/>
    </row>
    <row r="1808" spans="3:3" s="21" customFormat="1" ht="12.75">
      <c r="C1808" s="29"/>
    </row>
    <row r="1809" spans="3:3" s="21" customFormat="1" ht="12.75">
      <c r="C1809" s="29"/>
    </row>
    <row r="1810" spans="3:3" s="21" customFormat="1" ht="12.75">
      <c r="C1810" s="29"/>
    </row>
    <row r="1811" spans="3:3" s="21" customFormat="1" ht="12.75">
      <c r="C1811" s="29"/>
    </row>
    <row r="1812" spans="3:3" s="21" customFormat="1" ht="12.75">
      <c r="C1812" s="29"/>
    </row>
    <row r="1813" spans="3:3" s="21" customFormat="1" ht="12.75">
      <c r="C1813" s="29"/>
    </row>
  </sheetData>
  <sheetProtection password="89CC" sheet="1" objects="1" scenarios="1"/>
  <mergeCells count="2">
    <mergeCell ref="A1:C2"/>
    <mergeCell ref="B10:C10"/>
  </mergeCells>
  <phoneticPr fontId="19" type="noConversion"/>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KU397"/>
  <sheetViews>
    <sheetView showZeros="0" view="pageBreakPreview" topLeftCell="A325" zoomScale="115" zoomScaleSheetLayoutView="115" workbookViewId="0">
      <selection activeCell="E336" sqref="E336"/>
    </sheetView>
  </sheetViews>
  <sheetFormatPr defaultRowHeight="12.75"/>
  <cols>
    <col min="1" max="1" width="8.28515625" style="242" customWidth="1"/>
    <col min="2" max="2" width="40.28515625" style="243" customWidth="1"/>
    <col min="3" max="3" width="6.42578125" style="244" customWidth="1"/>
    <col min="4" max="4" width="9.7109375" style="245" customWidth="1"/>
    <col min="5" max="5" width="10.42578125" style="246" customWidth="1"/>
    <col min="6" max="6" width="13.140625" style="246" customWidth="1"/>
    <col min="7" max="16384" width="9.140625" style="241"/>
  </cols>
  <sheetData>
    <row r="1" spans="1:6" s="289" customFormat="1" ht="12" customHeight="1">
      <c r="A1" s="96"/>
      <c r="B1" s="222"/>
      <c r="C1" s="222"/>
      <c r="D1" s="222"/>
      <c r="E1" s="222"/>
      <c r="F1" s="222"/>
    </row>
    <row r="2" spans="1:6" s="248" customFormat="1" ht="13.5" customHeight="1">
      <c r="A2" s="97" t="s">
        <v>83</v>
      </c>
      <c r="B2" s="332" t="s">
        <v>48</v>
      </c>
      <c r="C2" s="332" t="s">
        <v>49</v>
      </c>
      <c r="D2" s="333" t="s">
        <v>50</v>
      </c>
      <c r="E2" s="334" t="s">
        <v>61</v>
      </c>
      <c r="F2" s="334" t="s">
        <v>62</v>
      </c>
    </row>
    <row r="3" spans="1:6" s="247" customFormat="1" ht="10.5" customHeight="1">
      <c r="A3" s="965"/>
      <c r="B3" s="965"/>
      <c r="C3" s="965"/>
      <c r="D3" s="965"/>
      <c r="E3" s="965"/>
      <c r="F3" s="965"/>
    </row>
    <row r="4" spans="1:6" s="248" customFormat="1" ht="13.5" customHeight="1">
      <c r="A4" s="51"/>
      <c r="B4" s="249"/>
      <c r="C4" s="249"/>
      <c r="D4" s="250"/>
      <c r="E4" s="251"/>
      <c r="F4" s="251"/>
    </row>
    <row r="6" spans="1:6" s="252" customFormat="1" ht="21.75" customHeight="1">
      <c r="A6" s="253" t="s">
        <v>43</v>
      </c>
      <c r="B6" s="254" t="s">
        <v>47</v>
      </c>
      <c r="C6" s="255"/>
      <c r="D6" s="256"/>
      <c r="E6" s="345"/>
      <c r="F6" s="207"/>
    </row>
    <row r="7" spans="1:6" s="270" customFormat="1" ht="15">
      <c r="A7" s="271"/>
      <c r="B7" s="342"/>
      <c r="C7" s="272"/>
      <c r="D7" s="259"/>
      <c r="E7" s="217"/>
      <c r="F7" s="233"/>
    </row>
    <row r="8" spans="1:6" s="270" customFormat="1" ht="18" customHeight="1">
      <c r="A8" s="260">
        <v>1</v>
      </c>
      <c r="B8" s="964" t="s">
        <v>369</v>
      </c>
      <c r="C8" s="964"/>
      <c r="D8" s="964"/>
      <c r="E8" s="217"/>
      <c r="F8" s="229"/>
    </row>
    <row r="9" spans="1:6">
      <c r="B9" s="273"/>
      <c r="C9" s="274"/>
      <c r="D9" s="274"/>
      <c r="E9" s="217"/>
      <c r="F9" s="229"/>
    </row>
    <row r="10" spans="1:6">
      <c r="B10" s="273"/>
      <c r="C10" s="57"/>
      <c r="D10" s="57"/>
      <c r="E10" s="217"/>
      <c r="F10" s="229"/>
    </row>
    <row r="11" spans="1:6" ht="45" customHeight="1">
      <c r="A11" s="275">
        <f>A8+0.01</f>
        <v>1.01</v>
      </c>
      <c r="B11" s="347" t="s">
        <v>368</v>
      </c>
      <c r="C11" s="55"/>
      <c r="D11" s="57"/>
      <c r="E11" s="217"/>
      <c r="F11" s="229"/>
    </row>
    <row r="12" spans="1:6">
      <c r="B12" s="265"/>
      <c r="C12" s="55"/>
      <c r="D12" s="57"/>
      <c r="E12" s="217"/>
      <c r="F12" s="229"/>
    </row>
    <row r="13" spans="1:6" ht="15">
      <c r="A13" s="266" t="s">
        <v>70</v>
      </c>
      <c r="B13" s="350" t="s">
        <v>370</v>
      </c>
      <c r="C13" s="107" t="s">
        <v>176</v>
      </c>
      <c r="D13" s="231">
        <v>1</v>
      </c>
      <c r="E13" s="111"/>
      <c r="F13" s="202">
        <f>ROUNDUP(D13*$E13,2)</f>
        <v>0</v>
      </c>
    </row>
    <row r="14" spans="1:6">
      <c r="B14" s="265"/>
      <c r="C14" s="55"/>
      <c r="D14" s="57"/>
      <c r="E14" s="217"/>
      <c r="F14" s="229"/>
    </row>
    <row r="15" spans="1:6">
      <c r="B15" s="273"/>
      <c r="C15" s="57"/>
      <c r="D15" s="57"/>
      <c r="E15" s="217"/>
      <c r="F15" s="229"/>
    </row>
    <row r="16" spans="1:6" ht="21" customHeight="1">
      <c r="A16" s="275">
        <f>A11+0.01</f>
        <v>1.02</v>
      </c>
      <c r="B16" s="347" t="s">
        <v>371</v>
      </c>
      <c r="C16" s="55"/>
      <c r="D16" s="57"/>
      <c r="E16" s="217"/>
      <c r="F16" s="229"/>
    </row>
    <row r="17" spans="1:6">
      <c r="B17" s="265"/>
      <c r="C17" s="55"/>
      <c r="D17" s="57"/>
      <c r="E17" s="217"/>
      <c r="F17" s="229"/>
    </row>
    <row r="18" spans="1:6" ht="15">
      <c r="A18" s="266" t="s">
        <v>70</v>
      </c>
      <c r="B18" s="350" t="s">
        <v>374</v>
      </c>
      <c r="C18" s="107" t="s">
        <v>176</v>
      </c>
      <c r="D18" s="231">
        <v>1</v>
      </c>
      <c r="E18" s="236" t="s">
        <v>435</v>
      </c>
      <c r="F18" s="202"/>
    </row>
    <row r="19" spans="1:6">
      <c r="B19" s="265"/>
      <c r="C19" s="55"/>
      <c r="D19" s="57"/>
      <c r="E19" s="217"/>
      <c r="F19" s="229"/>
    </row>
    <row r="20" spans="1:6">
      <c r="B20" s="273"/>
      <c r="C20" s="57"/>
      <c r="D20" s="57"/>
      <c r="E20" s="217"/>
      <c r="F20" s="229"/>
    </row>
    <row r="21" spans="1:6" ht="15" customHeight="1">
      <c r="A21" s="275">
        <f>A16+0.01</f>
        <v>1.03</v>
      </c>
      <c r="B21" s="347" t="s">
        <v>372</v>
      </c>
      <c r="C21" s="55"/>
      <c r="D21" s="57"/>
      <c r="E21" s="217"/>
      <c r="F21" s="229"/>
    </row>
    <row r="22" spans="1:6">
      <c r="B22" s="265"/>
      <c r="C22" s="55"/>
      <c r="D22" s="57"/>
      <c r="E22" s="217"/>
      <c r="F22" s="229"/>
    </row>
    <row r="23" spans="1:6" ht="15">
      <c r="A23" s="266" t="s">
        <v>70</v>
      </c>
      <c r="B23" s="350" t="s">
        <v>373</v>
      </c>
      <c r="C23" s="107" t="s">
        <v>176</v>
      </c>
      <c r="D23" s="231">
        <v>1</v>
      </c>
      <c r="E23" s="236" t="s">
        <v>435</v>
      </c>
      <c r="F23" s="202"/>
    </row>
    <row r="24" spans="1:6">
      <c r="B24" s="265"/>
      <c r="C24" s="55"/>
      <c r="D24" s="57"/>
      <c r="E24" s="217"/>
      <c r="F24" s="229"/>
    </row>
    <row r="25" spans="1:6">
      <c r="B25" s="58"/>
      <c r="C25" s="55"/>
      <c r="D25" s="57"/>
      <c r="E25" s="217"/>
      <c r="F25" s="229"/>
    </row>
    <row r="26" spans="1:6" s="270" customFormat="1" ht="15.75" thickBot="1">
      <c r="A26" s="276">
        <v>1</v>
      </c>
      <c r="B26" s="277" t="s">
        <v>375</v>
      </c>
      <c r="C26" s="278"/>
      <c r="D26" s="279"/>
      <c r="E26" s="216"/>
      <c r="F26" s="228">
        <f>SUM(F13:F25)</f>
        <v>0</v>
      </c>
    </row>
    <row r="27" spans="1:6" s="257" customFormat="1" ht="15.75" thickTop="1">
      <c r="A27" s="271"/>
      <c r="B27" s="280"/>
      <c r="C27" s="258"/>
      <c r="D27" s="281"/>
      <c r="E27" s="217"/>
      <c r="F27" s="233"/>
    </row>
    <row r="28" spans="1:6" s="257" customFormat="1" ht="15">
      <c r="A28" s="271"/>
      <c r="B28" s="280"/>
      <c r="C28" s="258"/>
      <c r="D28" s="281"/>
      <c r="E28" s="217"/>
      <c r="F28" s="233"/>
    </row>
    <row r="29" spans="1:6" s="270" customFormat="1" ht="15">
      <c r="A29" s="271"/>
      <c r="B29" s="342"/>
      <c r="C29" s="272"/>
      <c r="D29" s="259"/>
      <c r="E29" s="217"/>
      <c r="F29" s="233"/>
    </row>
    <row r="30" spans="1:6" s="270" customFormat="1" ht="18" customHeight="1">
      <c r="A30" s="260">
        <v>2</v>
      </c>
      <c r="B30" s="964" t="s">
        <v>34</v>
      </c>
      <c r="C30" s="964"/>
      <c r="D30" s="964"/>
      <c r="E30" s="217"/>
      <c r="F30" s="229"/>
    </row>
    <row r="31" spans="1:6">
      <c r="B31" s="273"/>
      <c r="C31" s="274"/>
      <c r="D31" s="274"/>
      <c r="E31" s="217"/>
      <c r="F31" s="229"/>
    </row>
    <row r="32" spans="1:6" ht="80.25" customHeight="1">
      <c r="B32" s="287" t="s">
        <v>366</v>
      </c>
      <c r="C32" s="55"/>
      <c r="D32" s="57"/>
      <c r="E32" s="217"/>
      <c r="F32" s="229"/>
    </row>
    <row r="33" spans="1:6" ht="93.75" customHeight="1">
      <c r="A33" s="261"/>
      <c r="B33" s="346" t="s">
        <v>358</v>
      </c>
      <c r="C33" s="52"/>
      <c r="D33" s="53"/>
      <c r="F33" s="229"/>
    </row>
    <row r="34" spans="1:6">
      <c r="B34" s="273"/>
      <c r="C34" s="57"/>
      <c r="D34" s="57"/>
      <c r="E34" s="217"/>
      <c r="F34" s="229"/>
    </row>
    <row r="35" spans="1:6">
      <c r="B35" s="273"/>
      <c r="C35" s="57"/>
      <c r="D35" s="57"/>
      <c r="E35" s="217"/>
      <c r="F35" s="229"/>
    </row>
    <row r="36" spans="1:6" ht="55.5" customHeight="1">
      <c r="A36" s="275">
        <f>A30+0.01</f>
        <v>2.0099999999999998</v>
      </c>
      <c r="B36" s="265" t="s">
        <v>211</v>
      </c>
      <c r="C36" s="55"/>
      <c r="D36" s="57"/>
      <c r="E36" s="217"/>
      <c r="F36" s="229"/>
    </row>
    <row r="37" spans="1:6">
      <c r="B37" s="265"/>
      <c r="C37" s="55"/>
      <c r="D37" s="57"/>
      <c r="E37" s="217"/>
      <c r="F37" s="229"/>
    </row>
    <row r="38" spans="1:6" ht="15">
      <c r="A38" s="266" t="s">
        <v>70</v>
      </c>
      <c r="B38" s="350" t="s">
        <v>212</v>
      </c>
      <c r="C38" s="107" t="s">
        <v>128</v>
      </c>
      <c r="D38" s="231">
        <v>25.583500000000001</v>
      </c>
      <c r="E38" s="111"/>
      <c r="F38" s="202">
        <f>ROUNDUP(D38*$E38,2)</f>
        <v>0</v>
      </c>
    </row>
    <row r="39" spans="1:6">
      <c r="B39" s="265"/>
      <c r="C39" s="55"/>
      <c r="D39" s="57"/>
      <c r="E39" s="217"/>
      <c r="F39" s="229"/>
    </row>
    <row r="40" spans="1:6" ht="55.5" customHeight="1">
      <c r="A40" s="275">
        <f>A36+0.01</f>
        <v>2.0199999999999996</v>
      </c>
      <c r="B40" s="265" t="s">
        <v>68</v>
      </c>
      <c r="C40" s="55"/>
      <c r="D40" s="57"/>
      <c r="E40" s="217"/>
      <c r="F40" s="229"/>
    </row>
    <row r="41" spans="1:6">
      <c r="B41" s="242"/>
      <c r="C41" s="55"/>
      <c r="D41" s="57"/>
      <c r="E41" s="217"/>
      <c r="F41" s="229"/>
    </row>
    <row r="42" spans="1:6" ht="15">
      <c r="A42" s="266" t="s">
        <v>70</v>
      </c>
      <c r="B42" s="350" t="s">
        <v>213</v>
      </c>
      <c r="C42" s="107" t="s">
        <v>128</v>
      </c>
      <c r="D42" s="231">
        <v>1.6</v>
      </c>
      <c r="E42" s="111"/>
      <c r="F42" s="202">
        <f>ROUNDUP(D42*$E42,2)</f>
        <v>0</v>
      </c>
    </row>
    <row r="43" spans="1:6">
      <c r="B43" s="265"/>
      <c r="C43" s="55"/>
      <c r="D43" s="57"/>
      <c r="E43" s="217"/>
      <c r="F43" s="229"/>
    </row>
    <row r="44" spans="1:6" ht="11.25" customHeight="1">
      <c r="B44" s="273"/>
      <c r="C44" s="274"/>
      <c r="D44" s="274"/>
      <c r="E44" s="217"/>
      <c r="F44" s="229"/>
    </row>
    <row r="45" spans="1:6" ht="55.5" customHeight="1">
      <c r="A45" s="275">
        <f>A40+0.01</f>
        <v>2.0299999999999994</v>
      </c>
      <c r="B45" s="265" t="s">
        <v>68</v>
      </c>
      <c r="C45" s="55"/>
      <c r="D45" s="57"/>
      <c r="E45" s="217"/>
      <c r="F45" s="229"/>
    </row>
    <row r="46" spans="1:6">
      <c r="B46" s="242"/>
      <c r="C46" s="55"/>
      <c r="D46" s="57"/>
      <c r="E46" s="217"/>
      <c r="F46" s="229"/>
    </row>
    <row r="47" spans="1:6" ht="15">
      <c r="A47" s="266" t="s">
        <v>70</v>
      </c>
      <c r="B47" s="350" t="s">
        <v>405</v>
      </c>
      <c r="C47" s="107" t="s">
        <v>128</v>
      </c>
      <c r="D47" s="231">
        <v>0.1</v>
      </c>
      <c r="E47" s="111"/>
      <c r="F47" s="202">
        <f>ROUNDUP(D47*$E47,2)</f>
        <v>0</v>
      </c>
    </row>
    <row r="48" spans="1:6">
      <c r="B48" s="265"/>
      <c r="C48" s="55"/>
      <c r="D48" s="57"/>
      <c r="E48" s="217"/>
      <c r="F48" s="229"/>
    </row>
    <row r="49" spans="1:6" ht="11.25" customHeight="1">
      <c r="B49" s="273"/>
      <c r="C49" s="274"/>
      <c r="D49" s="274"/>
      <c r="E49" s="217"/>
      <c r="F49" s="229"/>
    </row>
    <row r="50" spans="1:6" ht="55.5" customHeight="1">
      <c r="A50" s="275">
        <f>A45+0.01</f>
        <v>2.0399999999999991</v>
      </c>
      <c r="B50" s="265" t="s">
        <v>68</v>
      </c>
      <c r="C50" s="55"/>
      <c r="D50" s="57"/>
      <c r="E50" s="217"/>
      <c r="F50" s="229"/>
    </row>
    <row r="51" spans="1:6">
      <c r="B51" s="344" t="s">
        <v>403</v>
      </c>
      <c r="C51" s="55"/>
      <c r="D51" s="57"/>
      <c r="E51" s="217"/>
      <c r="F51" s="229"/>
    </row>
    <row r="52" spans="1:6" ht="15">
      <c r="A52" s="266" t="s">
        <v>70</v>
      </c>
      <c r="B52" s="350" t="s">
        <v>402</v>
      </c>
      <c r="C52" s="107" t="s">
        <v>128</v>
      </c>
      <c r="D52" s="231">
        <v>0.79999999999999993</v>
      </c>
      <c r="E52" s="111"/>
      <c r="F52" s="202">
        <f>ROUNDUP(D52*$E52,2)</f>
        <v>0</v>
      </c>
    </row>
    <row r="53" spans="1:6">
      <c r="B53" s="265"/>
      <c r="C53" s="55"/>
      <c r="D53" s="57"/>
      <c r="E53" s="217"/>
      <c r="F53" s="229"/>
    </row>
    <row r="54" spans="1:6" ht="11.25" customHeight="1">
      <c r="B54" s="273"/>
      <c r="C54" s="274"/>
      <c r="D54" s="274"/>
      <c r="E54" s="217"/>
      <c r="F54" s="229"/>
    </row>
    <row r="55" spans="1:6" ht="55.5" customHeight="1">
      <c r="A55" s="275">
        <f>A50+0.01</f>
        <v>2.0499999999999989</v>
      </c>
      <c r="B55" s="265" t="s">
        <v>68</v>
      </c>
      <c r="C55" s="55"/>
      <c r="D55" s="57"/>
      <c r="E55" s="217"/>
      <c r="F55" s="229"/>
    </row>
    <row r="56" spans="1:6">
      <c r="B56" s="242"/>
      <c r="C56" s="55"/>
      <c r="D56" s="57"/>
      <c r="E56" s="217"/>
      <c r="F56" s="229"/>
    </row>
    <row r="57" spans="1:6" ht="15">
      <c r="A57" s="266" t="s">
        <v>70</v>
      </c>
      <c r="B57" s="350" t="s">
        <v>281</v>
      </c>
      <c r="C57" s="107" t="s">
        <v>128</v>
      </c>
      <c r="D57" s="231">
        <v>0.34</v>
      </c>
      <c r="E57" s="111"/>
      <c r="F57" s="202">
        <f>ROUNDUP(D57*$E57,2)</f>
        <v>0</v>
      </c>
    </row>
    <row r="58" spans="1:6">
      <c r="B58" s="265"/>
      <c r="C58" s="55"/>
      <c r="D58" s="57"/>
      <c r="E58" s="217"/>
      <c r="F58" s="229"/>
    </row>
    <row r="59" spans="1:6" ht="11.25" customHeight="1">
      <c r="B59" s="273"/>
      <c r="C59" s="274"/>
      <c r="D59" s="274"/>
      <c r="E59" s="217"/>
      <c r="F59" s="229"/>
    </row>
    <row r="60" spans="1:6" ht="108" customHeight="1">
      <c r="A60" s="275">
        <f>A55+0.01</f>
        <v>2.0599999999999987</v>
      </c>
      <c r="B60" s="265" t="s">
        <v>442</v>
      </c>
      <c r="C60" s="55"/>
      <c r="D60" s="57"/>
      <c r="E60" s="217"/>
      <c r="F60" s="229"/>
    </row>
    <row r="61" spans="1:6">
      <c r="B61" s="242"/>
      <c r="C61" s="55"/>
      <c r="D61" s="57"/>
      <c r="E61" s="217"/>
      <c r="F61" s="229"/>
    </row>
    <row r="62" spans="1:6" ht="15">
      <c r="A62" s="266" t="s">
        <v>70</v>
      </c>
      <c r="B62" s="350" t="s">
        <v>443</v>
      </c>
      <c r="C62" s="107" t="s">
        <v>176</v>
      </c>
      <c r="D62" s="231">
        <v>1</v>
      </c>
      <c r="E62" s="111"/>
      <c r="F62" s="202">
        <f>ROUNDUP(D62*$E62,2)</f>
        <v>0</v>
      </c>
    </row>
    <row r="63" spans="1:6" ht="15">
      <c r="A63" s="266"/>
      <c r="B63" s="331"/>
      <c r="C63" s="54"/>
      <c r="D63" s="215"/>
      <c r="E63" s="239"/>
      <c r="F63" s="226"/>
    </row>
    <row r="64" spans="1:6" ht="15">
      <c r="A64" s="266"/>
      <c r="B64" s="331"/>
      <c r="C64" s="54"/>
      <c r="D64" s="215"/>
      <c r="E64" s="239"/>
      <c r="F64" s="226"/>
    </row>
    <row r="65" spans="1:6" ht="93" customHeight="1">
      <c r="A65" s="275">
        <f>A60+0.01</f>
        <v>2.0699999999999985</v>
      </c>
      <c r="B65" s="265" t="s">
        <v>441</v>
      </c>
      <c r="C65" s="55"/>
      <c r="D65" s="57"/>
      <c r="E65" s="217"/>
      <c r="F65" s="229"/>
    </row>
    <row r="66" spans="1:6">
      <c r="B66" s="242"/>
      <c r="C66" s="55"/>
      <c r="D66" s="57"/>
      <c r="E66" s="217"/>
      <c r="F66" s="229"/>
    </row>
    <row r="67" spans="1:6" ht="15">
      <c r="A67" s="266" t="s">
        <v>70</v>
      </c>
      <c r="B67" s="350" t="s">
        <v>440</v>
      </c>
      <c r="C67" s="107" t="s">
        <v>176</v>
      </c>
      <c r="D67" s="231">
        <v>1</v>
      </c>
      <c r="E67" s="111"/>
      <c r="F67" s="202">
        <f>ROUNDUP(D67*$E67,2)</f>
        <v>0</v>
      </c>
    </row>
    <row r="68" spans="1:6" ht="15">
      <c r="A68" s="266"/>
      <c r="B68" s="331"/>
      <c r="C68" s="54"/>
      <c r="D68" s="215"/>
      <c r="E68" s="239"/>
      <c r="F68" s="226"/>
    </row>
    <row r="69" spans="1:6" ht="15">
      <c r="A69" s="266"/>
      <c r="B69" s="331"/>
      <c r="C69" s="54"/>
      <c r="D69" s="215"/>
      <c r="E69" s="239"/>
      <c r="F69" s="226"/>
    </row>
    <row r="70" spans="1:6" ht="93" customHeight="1">
      <c r="A70" s="275">
        <f>A65+0.01</f>
        <v>2.0799999999999983</v>
      </c>
      <c r="B70" s="265" t="s">
        <v>210</v>
      </c>
      <c r="C70" s="55"/>
      <c r="D70" s="57"/>
      <c r="E70" s="217"/>
      <c r="F70" s="229"/>
    </row>
    <row r="71" spans="1:6">
      <c r="B71" s="242"/>
      <c r="C71" s="55"/>
      <c r="D71" s="57"/>
      <c r="E71" s="217"/>
      <c r="F71" s="229"/>
    </row>
    <row r="72" spans="1:6" ht="15">
      <c r="A72" s="266" t="s">
        <v>70</v>
      </c>
      <c r="B72" s="350" t="s">
        <v>418</v>
      </c>
      <c r="C72" s="107" t="s">
        <v>176</v>
      </c>
      <c r="D72" s="231">
        <v>1</v>
      </c>
      <c r="E72" s="111"/>
      <c r="F72" s="202">
        <f>ROUNDUP(D72*$E72,2)</f>
        <v>0</v>
      </c>
    </row>
    <row r="73" spans="1:6" ht="15">
      <c r="A73" s="266"/>
      <c r="B73" s="331"/>
      <c r="C73" s="54"/>
      <c r="D73" s="215"/>
      <c r="E73" s="239"/>
      <c r="F73" s="226"/>
    </row>
    <row r="74" spans="1:6" ht="15">
      <c r="A74" s="266"/>
      <c r="B74" s="331"/>
      <c r="C74" s="54"/>
      <c r="D74" s="215"/>
      <c r="E74" s="239"/>
      <c r="F74" s="226"/>
    </row>
    <row r="75" spans="1:6" ht="197.25" customHeight="1">
      <c r="A75" s="275">
        <f>A70+0.01</f>
        <v>2.0899999999999981</v>
      </c>
      <c r="B75" s="265" t="s">
        <v>382</v>
      </c>
      <c r="C75" s="55"/>
      <c r="D75" s="57"/>
      <c r="E75" s="217"/>
      <c r="F75" s="229"/>
    </row>
    <row r="76" spans="1:6">
      <c r="B76" s="242"/>
      <c r="C76" s="55"/>
      <c r="D76" s="57"/>
      <c r="E76" s="217"/>
      <c r="F76" s="229"/>
    </row>
    <row r="77" spans="1:6" ht="15">
      <c r="A77" s="266" t="s">
        <v>70</v>
      </c>
      <c r="B77" s="350" t="s">
        <v>184</v>
      </c>
      <c r="C77" s="107" t="s">
        <v>176</v>
      </c>
      <c r="D77" s="231">
        <v>12</v>
      </c>
      <c r="E77" s="111"/>
      <c r="F77" s="202">
        <f>ROUNDUP(D77*$E77,2)</f>
        <v>0</v>
      </c>
    </row>
    <row r="78" spans="1:6" ht="15">
      <c r="A78" s="266" t="s">
        <v>70</v>
      </c>
      <c r="B78" s="350" t="s">
        <v>185</v>
      </c>
      <c r="C78" s="107" t="s">
        <v>176</v>
      </c>
      <c r="D78" s="231">
        <v>6</v>
      </c>
      <c r="E78" s="111"/>
      <c r="F78" s="202">
        <f>ROUNDUP(D78*$E78,2)</f>
        <v>0</v>
      </c>
    </row>
    <row r="79" spans="1:6" ht="15">
      <c r="A79" s="266" t="s">
        <v>70</v>
      </c>
      <c r="B79" s="350" t="s">
        <v>186</v>
      </c>
      <c r="C79" s="107" t="s">
        <v>176</v>
      </c>
      <c r="D79" s="231">
        <v>6</v>
      </c>
      <c r="E79" s="111"/>
      <c r="F79" s="202">
        <f>ROUNDUP(D79*$E79,2)</f>
        <v>0</v>
      </c>
    </row>
    <row r="80" spans="1:6" ht="15">
      <c r="A80" s="266" t="s">
        <v>70</v>
      </c>
      <c r="B80" s="350" t="s">
        <v>187</v>
      </c>
      <c r="C80" s="107" t="s">
        <v>176</v>
      </c>
      <c r="D80" s="231">
        <v>4</v>
      </c>
      <c r="E80" s="111"/>
      <c r="F80" s="202">
        <f>ROUNDUP(D80*$E80,2)</f>
        <v>0</v>
      </c>
    </row>
    <row r="81" spans="1:6" ht="11.25" customHeight="1">
      <c r="B81" s="273"/>
      <c r="C81" s="274"/>
      <c r="D81" s="274"/>
      <c r="E81" s="217"/>
      <c r="F81" s="229"/>
    </row>
    <row r="82" spans="1:6" ht="15">
      <c r="A82" s="266"/>
      <c r="B82" s="331"/>
      <c r="C82" s="54"/>
      <c r="D82" s="215"/>
      <c r="E82" s="239"/>
      <c r="F82" s="226"/>
    </row>
    <row r="83" spans="1:6" ht="52.5" customHeight="1">
      <c r="A83" s="275">
        <f>A75+0.01</f>
        <v>2.0999999999999979</v>
      </c>
      <c r="B83" s="265" t="s">
        <v>81</v>
      </c>
      <c r="C83" s="55"/>
      <c r="D83" s="57"/>
      <c r="E83" s="217"/>
      <c r="F83" s="229"/>
    </row>
    <row r="84" spans="1:6" ht="9.75" customHeight="1">
      <c r="B84" s="265"/>
      <c r="C84" s="55"/>
      <c r="D84" s="57"/>
      <c r="E84" s="217"/>
      <c r="F84" s="229"/>
    </row>
    <row r="85" spans="1:6" ht="15.75" customHeight="1">
      <c r="A85" s="266" t="s">
        <v>70</v>
      </c>
      <c r="B85" s="116" t="s">
        <v>149</v>
      </c>
      <c r="C85" s="107" t="s">
        <v>11</v>
      </c>
      <c r="D85" s="231">
        <v>1300</v>
      </c>
      <c r="E85" s="111"/>
      <c r="F85" s="202">
        <f>ROUNDUP(D85*$E85,2)</f>
        <v>0</v>
      </c>
    </row>
    <row r="86" spans="1:6" ht="17.25" customHeight="1">
      <c r="A86" s="266" t="s">
        <v>70</v>
      </c>
      <c r="B86" s="116" t="s">
        <v>150</v>
      </c>
      <c r="C86" s="107" t="s">
        <v>11</v>
      </c>
      <c r="D86" s="231">
        <v>150</v>
      </c>
      <c r="E86" s="111"/>
      <c r="F86" s="202">
        <f>ROUNDUP(D86*$E86,2)</f>
        <v>0</v>
      </c>
    </row>
    <row r="87" spans="1:6" ht="9.75" customHeight="1">
      <c r="B87" s="265"/>
      <c r="C87" s="55"/>
      <c r="D87" s="57"/>
      <c r="E87" s="217"/>
      <c r="F87" s="229"/>
    </row>
    <row r="88" spans="1:6" ht="9.75" customHeight="1">
      <c r="B88" s="265"/>
      <c r="C88" s="55"/>
      <c r="D88" s="57"/>
      <c r="E88" s="217"/>
      <c r="F88" s="229"/>
    </row>
    <row r="89" spans="1:6" ht="57.75" customHeight="1">
      <c r="A89" s="275">
        <f>A83+0.01</f>
        <v>2.1099999999999977</v>
      </c>
      <c r="B89" s="265" t="s">
        <v>80</v>
      </c>
      <c r="C89" s="55"/>
      <c r="D89" s="57"/>
      <c r="E89" s="217"/>
      <c r="F89" s="229"/>
    </row>
    <row r="90" spans="1:6">
      <c r="B90" s="265"/>
      <c r="C90" s="55"/>
      <c r="D90" s="57"/>
      <c r="E90" s="217"/>
      <c r="F90" s="229"/>
    </row>
    <row r="91" spans="1:6" ht="15">
      <c r="A91" s="266" t="s">
        <v>70</v>
      </c>
      <c r="B91" s="116" t="s">
        <v>1001</v>
      </c>
      <c r="C91" s="107" t="s">
        <v>11</v>
      </c>
      <c r="D91" s="231">
        <v>1250</v>
      </c>
      <c r="E91" s="111"/>
      <c r="F91" s="223">
        <f>ROUNDUP(D91*$E91,2)</f>
        <v>0</v>
      </c>
    </row>
    <row r="92" spans="1:6">
      <c r="B92" s="58"/>
      <c r="C92" s="55"/>
      <c r="D92" s="57"/>
      <c r="E92" s="217"/>
      <c r="F92" s="229"/>
    </row>
    <row r="93" spans="1:6">
      <c r="B93" s="58"/>
      <c r="C93" s="55"/>
      <c r="D93" s="57"/>
      <c r="E93" s="217"/>
      <c r="F93" s="229"/>
    </row>
    <row r="94" spans="1:6" s="270" customFormat="1" ht="15.75" thickBot="1">
      <c r="A94" s="276">
        <v>2</v>
      </c>
      <c r="B94" s="277" t="s">
        <v>35</v>
      </c>
      <c r="C94" s="278"/>
      <c r="D94" s="279"/>
      <c r="E94" s="216"/>
      <c r="F94" s="228">
        <f>SUM(F36:F91)</f>
        <v>0</v>
      </c>
    </row>
    <row r="95" spans="1:6" s="257" customFormat="1" ht="15.75" thickTop="1">
      <c r="A95" s="271"/>
      <c r="B95" s="280"/>
      <c r="C95" s="258"/>
      <c r="D95" s="281"/>
      <c r="E95" s="217"/>
      <c r="F95" s="233"/>
    </row>
    <row r="96" spans="1:6" s="257" customFormat="1" ht="17.25" customHeight="1">
      <c r="A96" s="271"/>
      <c r="B96" s="280"/>
      <c r="C96" s="258"/>
      <c r="D96" s="281"/>
      <c r="E96" s="217"/>
      <c r="F96" s="233"/>
    </row>
    <row r="97" spans="1:6" s="257" customFormat="1" ht="17.25" customHeight="1">
      <c r="A97" s="271"/>
      <c r="B97" s="280"/>
      <c r="C97" s="258"/>
      <c r="D97" s="281"/>
      <c r="E97" s="217"/>
      <c r="F97" s="233"/>
    </row>
    <row r="98" spans="1:6" s="270" customFormat="1" ht="16.5" customHeight="1">
      <c r="A98" s="260">
        <v>3</v>
      </c>
      <c r="B98" s="964" t="s">
        <v>57</v>
      </c>
      <c r="C98" s="964"/>
      <c r="D98" s="964"/>
      <c r="E98" s="217"/>
      <c r="F98" s="229"/>
    </row>
    <row r="99" spans="1:6">
      <c r="B99" s="963"/>
      <c r="C99" s="963"/>
      <c r="D99" s="963"/>
      <c r="E99" s="217"/>
      <c r="F99" s="229"/>
    </row>
    <row r="100" spans="1:6" ht="78" customHeight="1">
      <c r="B100" s="287" t="s">
        <v>367</v>
      </c>
      <c r="C100" s="55"/>
      <c r="D100" s="57"/>
      <c r="E100" s="217"/>
      <c r="F100" s="229"/>
    </row>
    <row r="101" spans="1:6" ht="93.75" customHeight="1">
      <c r="A101" s="261"/>
      <c r="B101" s="346" t="s">
        <v>358</v>
      </c>
      <c r="C101" s="52"/>
      <c r="D101" s="53"/>
      <c r="F101" s="229"/>
    </row>
    <row r="102" spans="1:6">
      <c r="B102" s="341"/>
      <c r="C102" s="341"/>
      <c r="D102" s="341"/>
      <c r="E102" s="217"/>
      <c r="F102" s="229"/>
    </row>
    <row r="103" spans="1:6">
      <c r="B103" s="341"/>
      <c r="C103" s="341"/>
      <c r="D103" s="341"/>
      <c r="E103" s="217"/>
      <c r="F103" s="229"/>
    </row>
    <row r="104" spans="1:6" ht="55.5" customHeight="1">
      <c r="A104" s="263">
        <f>A98+0.01</f>
        <v>3.01</v>
      </c>
      <c r="B104" s="265" t="s">
        <v>215</v>
      </c>
      <c r="C104" s="55"/>
      <c r="D104" s="57"/>
      <c r="E104" s="217"/>
      <c r="F104" s="229"/>
    </row>
    <row r="105" spans="1:6">
      <c r="B105" s="265"/>
      <c r="C105" s="55"/>
      <c r="D105" s="57"/>
      <c r="E105" s="214"/>
      <c r="F105" s="229"/>
    </row>
    <row r="106" spans="1:6" ht="13.5" customHeight="1">
      <c r="A106" s="266" t="s">
        <v>70</v>
      </c>
      <c r="B106" s="350" t="s">
        <v>214</v>
      </c>
      <c r="C106" s="107" t="s">
        <v>130</v>
      </c>
      <c r="D106" s="231">
        <v>36.799999999999997</v>
      </c>
      <c r="E106" s="111"/>
      <c r="F106" s="202">
        <f>ROUNDUP(D106*$E106,2)</f>
        <v>0</v>
      </c>
    </row>
    <row r="107" spans="1:6">
      <c r="B107" s="265"/>
      <c r="C107" s="55"/>
      <c r="D107" s="57"/>
      <c r="E107" s="217"/>
      <c r="F107" s="229"/>
    </row>
    <row r="108" spans="1:6">
      <c r="B108" s="265"/>
      <c r="C108" s="55"/>
      <c r="D108" s="57"/>
      <c r="E108" s="217"/>
      <c r="F108" s="229"/>
    </row>
    <row r="109" spans="1:6" ht="55.5" customHeight="1">
      <c r="A109" s="263">
        <f>A104+0.01</f>
        <v>3.0199999999999996</v>
      </c>
      <c r="B109" s="265" t="s">
        <v>215</v>
      </c>
      <c r="C109" s="55"/>
      <c r="D109" s="57"/>
      <c r="E109" s="217"/>
      <c r="F109" s="229"/>
    </row>
    <row r="110" spans="1:6">
      <c r="B110" s="265"/>
      <c r="C110" s="55"/>
      <c r="D110" s="57"/>
      <c r="E110" s="214"/>
      <c r="F110" s="229"/>
    </row>
    <row r="111" spans="1:6" ht="13.5" customHeight="1">
      <c r="A111" s="266" t="s">
        <v>70</v>
      </c>
      <c r="B111" s="350" t="s">
        <v>404</v>
      </c>
      <c r="C111" s="107" t="s">
        <v>130</v>
      </c>
      <c r="D111" s="231">
        <v>31</v>
      </c>
      <c r="E111" s="111"/>
      <c r="F111" s="202">
        <f>ROUNDUP(D111*$E111,2)</f>
        <v>0</v>
      </c>
    </row>
    <row r="112" spans="1:6">
      <c r="B112" s="265"/>
      <c r="C112" s="55"/>
      <c r="D112" s="57"/>
      <c r="E112" s="217"/>
      <c r="F112" s="229"/>
    </row>
    <row r="113" spans="1:6">
      <c r="B113" s="265"/>
      <c r="C113" s="55"/>
      <c r="D113" s="57"/>
      <c r="E113" s="217"/>
      <c r="F113" s="229"/>
    </row>
    <row r="114" spans="1:6" ht="53.25" customHeight="1">
      <c r="A114" s="263">
        <f>A109+0.01</f>
        <v>3.0299999999999994</v>
      </c>
      <c r="B114" s="265" t="s">
        <v>115</v>
      </c>
      <c r="C114" s="55"/>
      <c r="D114" s="57"/>
      <c r="E114" s="217"/>
      <c r="F114" s="229"/>
    </row>
    <row r="115" spans="1:6">
      <c r="B115" s="265"/>
      <c r="C115" s="55"/>
      <c r="D115" s="57"/>
      <c r="E115" s="217"/>
      <c r="F115" s="229"/>
    </row>
    <row r="116" spans="1:6" ht="13.5" customHeight="1">
      <c r="A116" s="266" t="s">
        <v>70</v>
      </c>
      <c r="B116" s="350" t="s">
        <v>144</v>
      </c>
      <c r="C116" s="107" t="s">
        <v>129</v>
      </c>
      <c r="D116" s="231">
        <v>1</v>
      </c>
      <c r="E116" s="111"/>
      <c r="F116" s="202">
        <f>ROUNDUP(D116*$E116,2)</f>
        <v>0</v>
      </c>
    </row>
    <row r="117" spans="1:6" ht="13.5" customHeight="1">
      <c r="A117" s="266"/>
      <c r="B117" s="331"/>
      <c r="C117" s="54"/>
      <c r="D117" s="215"/>
      <c r="E117" s="239"/>
      <c r="F117" s="226"/>
    </row>
    <row r="118" spans="1:6" ht="13.5" customHeight="1">
      <c r="A118" s="266"/>
      <c r="B118" s="331"/>
      <c r="C118" s="54"/>
      <c r="D118" s="215"/>
      <c r="E118" s="239"/>
      <c r="F118" s="226"/>
    </row>
    <row r="119" spans="1:6" ht="174.75" customHeight="1">
      <c r="A119" s="263">
        <f>A114+0.01</f>
        <v>3.0399999999999991</v>
      </c>
      <c r="B119" s="63" t="s">
        <v>362</v>
      </c>
      <c r="C119" s="54"/>
      <c r="D119" s="302"/>
      <c r="E119" s="241"/>
      <c r="F119" s="241"/>
    </row>
    <row r="120" spans="1:6">
      <c r="A120" s="261"/>
      <c r="B120" s="265"/>
      <c r="C120" s="52"/>
      <c r="D120" s="53"/>
      <c r="E120" s="213"/>
      <c r="F120" s="229"/>
    </row>
    <row r="121" spans="1:6" s="267" customFormat="1" ht="15">
      <c r="A121" s="266" t="s">
        <v>70</v>
      </c>
      <c r="B121" s="350" t="s">
        <v>269</v>
      </c>
      <c r="C121" s="107" t="s">
        <v>129</v>
      </c>
      <c r="D121" s="231">
        <v>228.5</v>
      </c>
      <c r="E121" s="112"/>
      <c r="F121" s="202">
        <f>ROUNDUP(D121*$E121,2)</f>
        <v>0</v>
      </c>
    </row>
    <row r="122" spans="1:6" s="267" customFormat="1" ht="15">
      <c r="A122" s="266"/>
      <c r="B122" s="331"/>
      <c r="C122" s="54"/>
      <c r="D122" s="215"/>
      <c r="E122" s="199"/>
      <c r="F122" s="226"/>
    </row>
    <row r="123" spans="1:6" s="267" customFormat="1" ht="15">
      <c r="A123" s="266"/>
      <c r="B123" s="331"/>
      <c r="C123" s="54"/>
      <c r="D123" s="215"/>
      <c r="E123" s="199"/>
      <c r="F123" s="226"/>
    </row>
    <row r="124" spans="1:6" ht="89.25">
      <c r="A124" s="263">
        <f>A119+0.01</f>
        <v>3.0499999999999989</v>
      </c>
      <c r="B124" s="265" t="s">
        <v>361</v>
      </c>
      <c r="C124" s="52"/>
      <c r="D124" s="53"/>
      <c r="E124" s="213"/>
      <c r="F124" s="229"/>
    </row>
    <row r="125" spans="1:6">
      <c r="A125" s="261"/>
      <c r="B125" s="265"/>
      <c r="C125" s="52"/>
      <c r="D125" s="53"/>
      <c r="E125" s="213"/>
      <c r="F125" s="229"/>
    </row>
    <row r="126" spans="1:6" ht="15">
      <c r="A126" s="266" t="s">
        <v>70</v>
      </c>
      <c r="B126" s="350" t="s">
        <v>270</v>
      </c>
      <c r="C126" s="107" t="s">
        <v>12</v>
      </c>
      <c r="D126" s="231">
        <v>19</v>
      </c>
      <c r="E126" s="112"/>
      <c r="F126" s="202">
        <f>ROUNDUP(D126*$E126,2)</f>
        <v>0</v>
      </c>
    </row>
    <row r="127" spans="1:6">
      <c r="A127" s="261"/>
      <c r="B127" s="265"/>
      <c r="C127" s="52"/>
      <c r="D127" s="53"/>
      <c r="F127" s="229"/>
    </row>
    <row r="128" spans="1:6">
      <c r="B128" s="265"/>
      <c r="C128" s="55"/>
      <c r="D128" s="57"/>
      <c r="E128" s="217"/>
      <c r="F128" s="229"/>
    </row>
    <row r="129" spans="1:307" ht="93" customHeight="1">
      <c r="A129" s="263">
        <f>A124+0.01</f>
        <v>3.0599999999999987</v>
      </c>
      <c r="B129" s="265" t="s">
        <v>315</v>
      </c>
      <c r="C129" s="52"/>
      <c r="D129" s="53"/>
      <c r="E129" s="213"/>
      <c r="F129" s="229"/>
    </row>
    <row r="130" spans="1:307">
      <c r="A130" s="261"/>
      <c r="B130" s="265"/>
      <c r="C130" s="52"/>
      <c r="D130" s="53"/>
      <c r="E130" s="213"/>
      <c r="F130" s="229"/>
    </row>
    <row r="131" spans="1:307" s="267" customFormat="1" ht="15">
      <c r="A131" s="266" t="s">
        <v>70</v>
      </c>
      <c r="B131" s="350" t="s">
        <v>198</v>
      </c>
      <c r="C131" s="107" t="s">
        <v>12</v>
      </c>
      <c r="D131" s="231">
        <v>6</v>
      </c>
      <c r="E131" s="112"/>
      <c r="F131" s="202">
        <f>ROUNDUP(D131*$E131,2)</f>
        <v>0</v>
      </c>
    </row>
    <row r="132" spans="1:307" ht="12">
      <c r="A132" s="283"/>
      <c r="B132" s="63"/>
      <c r="C132" s="54"/>
      <c r="D132" s="302"/>
      <c r="E132" s="241"/>
      <c r="F132" s="241"/>
    </row>
    <row r="133" spans="1:307" ht="12">
      <c r="A133" s="283"/>
      <c r="B133" s="63"/>
      <c r="C133" s="54"/>
      <c r="D133" s="302"/>
      <c r="E133" s="241"/>
      <c r="F133" s="241"/>
    </row>
    <row r="134" spans="1:307" ht="183" customHeight="1">
      <c r="A134" s="263">
        <f>A129+0.01</f>
        <v>3.0699999999999985</v>
      </c>
      <c r="B134" s="265" t="s">
        <v>365</v>
      </c>
      <c r="C134" s="55"/>
      <c r="D134" s="57"/>
      <c r="E134" s="217"/>
      <c r="F134" s="229"/>
    </row>
    <row r="135" spans="1:307">
      <c r="B135" s="265"/>
      <c r="C135" s="55"/>
      <c r="D135" s="57"/>
      <c r="E135" s="217"/>
      <c r="F135" s="229"/>
    </row>
    <row r="136" spans="1:307" s="235" customFormat="1" ht="15.75" customHeight="1">
      <c r="A136" s="266" t="s">
        <v>70</v>
      </c>
      <c r="B136" s="232" t="s">
        <v>282</v>
      </c>
      <c r="C136" s="107" t="s">
        <v>176</v>
      </c>
      <c r="D136" s="231">
        <v>1</v>
      </c>
      <c r="E136" s="111"/>
      <c r="F136" s="202">
        <f>ROUNDUP(D136*$E136,2)</f>
        <v>0</v>
      </c>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c r="AL136" s="221"/>
      <c r="AM136" s="221"/>
      <c r="AN136" s="221"/>
      <c r="AO136" s="221"/>
      <c r="AP136" s="221"/>
      <c r="AQ136" s="221"/>
      <c r="AR136" s="221"/>
      <c r="AS136" s="221"/>
      <c r="AT136" s="221"/>
      <c r="AU136" s="221"/>
      <c r="AV136" s="221"/>
      <c r="AW136" s="221"/>
      <c r="AX136" s="221"/>
      <c r="AY136" s="221"/>
      <c r="AZ136" s="221"/>
      <c r="BA136" s="221"/>
      <c r="BB136" s="221"/>
      <c r="BC136" s="221"/>
      <c r="BD136" s="221"/>
      <c r="BE136" s="221"/>
      <c r="BF136" s="221"/>
      <c r="BG136" s="221"/>
      <c r="BH136" s="221"/>
      <c r="BI136" s="221"/>
      <c r="BJ136" s="221"/>
      <c r="BK136" s="221"/>
      <c r="BL136" s="221"/>
      <c r="BM136" s="221"/>
      <c r="BN136" s="221"/>
      <c r="BO136" s="221"/>
      <c r="BP136" s="221"/>
      <c r="BQ136" s="221"/>
      <c r="BR136" s="221"/>
      <c r="BS136" s="221"/>
      <c r="BT136" s="221"/>
      <c r="BU136" s="221"/>
      <c r="BV136" s="221"/>
      <c r="BW136" s="221"/>
      <c r="BX136" s="221"/>
      <c r="BY136" s="221"/>
      <c r="BZ136" s="221"/>
      <c r="CA136" s="221"/>
      <c r="CB136" s="221"/>
      <c r="CC136" s="221"/>
      <c r="CD136" s="221"/>
      <c r="CE136" s="221"/>
      <c r="CF136" s="221"/>
      <c r="CG136" s="221"/>
      <c r="CH136" s="221"/>
      <c r="CI136" s="221"/>
      <c r="CJ136" s="221"/>
      <c r="CK136" s="221"/>
      <c r="CL136" s="221"/>
      <c r="CM136" s="221"/>
      <c r="CN136" s="221"/>
      <c r="CO136" s="221"/>
      <c r="CP136" s="221"/>
      <c r="CQ136" s="221"/>
      <c r="CR136" s="221"/>
      <c r="CS136" s="221"/>
      <c r="CT136" s="221"/>
      <c r="CU136" s="221"/>
      <c r="CV136" s="221"/>
      <c r="CW136" s="221"/>
      <c r="CX136" s="221"/>
      <c r="CY136" s="221"/>
      <c r="CZ136" s="221"/>
      <c r="DA136" s="221"/>
      <c r="DB136" s="221"/>
      <c r="DC136" s="221"/>
      <c r="DD136" s="221"/>
      <c r="DE136" s="221"/>
      <c r="DF136" s="221"/>
      <c r="DG136" s="221"/>
      <c r="DH136" s="221"/>
      <c r="DI136" s="221"/>
      <c r="DJ136" s="221"/>
      <c r="DK136" s="221"/>
      <c r="DL136" s="221"/>
      <c r="DM136" s="221"/>
      <c r="DN136" s="221"/>
      <c r="DO136" s="221"/>
      <c r="DP136" s="221"/>
      <c r="DQ136" s="221"/>
      <c r="DR136" s="221"/>
      <c r="DS136" s="221"/>
      <c r="DT136" s="221"/>
      <c r="DU136" s="221"/>
      <c r="DV136" s="221"/>
      <c r="DW136" s="221"/>
      <c r="DX136" s="221"/>
      <c r="DY136" s="221"/>
      <c r="DZ136" s="221"/>
      <c r="EA136" s="221"/>
      <c r="EB136" s="221"/>
      <c r="EC136" s="221"/>
      <c r="ED136" s="221"/>
      <c r="EE136" s="221"/>
      <c r="EF136" s="221"/>
      <c r="EG136" s="221"/>
      <c r="EH136" s="221"/>
      <c r="EI136" s="221"/>
      <c r="EJ136" s="221"/>
      <c r="EK136" s="221"/>
      <c r="EL136" s="221"/>
      <c r="EM136" s="221"/>
      <c r="EN136" s="221"/>
      <c r="EO136" s="221"/>
      <c r="EP136" s="221"/>
      <c r="EQ136" s="221"/>
      <c r="ER136" s="221"/>
      <c r="ES136" s="221"/>
      <c r="ET136" s="221"/>
      <c r="EU136" s="221"/>
      <c r="EV136" s="221"/>
      <c r="EW136" s="221"/>
      <c r="EX136" s="221"/>
      <c r="EY136" s="221"/>
      <c r="EZ136" s="221"/>
      <c r="FA136" s="221"/>
      <c r="FB136" s="221"/>
      <c r="FC136" s="221"/>
      <c r="FD136" s="221"/>
      <c r="FE136" s="221"/>
      <c r="FF136" s="221"/>
      <c r="FG136" s="221"/>
      <c r="FH136" s="221"/>
      <c r="FI136" s="221"/>
      <c r="FJ136" s="221"/>
      <c r="FK136" s="221"/>
      <c r="FL136" s="221"/>
      <c r="FM136" s="221"/>
      <c r="FN136" s="221"/>
      <c r="FO136" s="221"/>
      <c r="FP136" s="221"/>
      <c r="FQ136" s="221"/>
      <c r="FR136" s="221"/>
      <c r="FS136" s="221"/>
      <c r="FT136" s="221"/>
      <c r="FU136" s="221"/>
      <c r="FV136" s="221"/>
      <c r="FW136" s="221"/>
      <c r="FX136" s="221"/>
      <c r="FY136" s="221"/>
      <c r="FZ136" s="221"/>
      <c r="GA136" s="221"/>
      <c r="GB136" s="221"/>
      <c r="GC136" s="221"/>
      <c r="GD136" s="221"/>
      <c r="GE136" s="221"/>
      <c r="GF136" s="221"/>
      <c r="GG136" s="221"/>
      <c r="GH136" s="221"/>
      <c r="GI136" s="221"/>
      <c r="GJ136" s="221"/>
      <c r="GK136" s="221"/>
      <c r="GL136" s="221"/>
      <c r="GM136" s="221"/>
      <c r="GN136" s="221"/>
      <c r="GO136" s="221"/>
      <c r="GP136" s="221"/>
      <c r="GQ136" s="221"/>
      <c r="GR136" s="221"/>
      <c r="GS136" s="221"/>
      <c r="GT136" s="221"/>
      <c r="GU136" s="221"/>
      <c r="GV136" s="221"/>
      <c r="GW136" s="221"/>
      <c r="GX136" s="221"/>
      <c r="GY136" s="221"/>
      <c r="GZ136" s="221"/>
      <c r="HA136" s="221"/>
      <c r="HB136" s="221"/>
      <c r="HC136" s="221"/>
      <c r="HD136" s="221"/>
      <c r="HE136" s="221"/>
      <c r="HF136" s="221"/>
      <c r="HG136" s="221"/>
      <c r="HH136" s="221"/>
      <c r="HI136" s="221"/>
      <c r="HJ136" s="221"/>
      <c r="HK136" s="221"/>
      <c r="HL136" s="221"/>
      <c r="HM136" s="221"/>
      <c r="HN136" s="221"/>
      <c r="HO136" s="221"/>
      <c r="HP136" s="221"/>
      <c r="HQ136" s="221"/>
      <c r="HR136" s="221"/>
      <c r="HS136" s="221"/>
      <c r="HT136" s="221"/>
      <c r="HU136" s="221"/>
      <c r="HV136" s="221"/>
      <c r="HW136" s="221"/>
      <c r="HX136" s="221"/>
      <c r="HY136" s="221"/>
      <c r="HZ136" s="221"/>
      <c r="IA136" s="221"/>
      <c r="IB136" s="221"/>
      <c r="IC136" s="221"/>
      <c r="ID136" s="221"/>
      <c r="IE136" s="221"/>
      <c r="IF136" s="221"/>
      <c r="IG136" s="221"/>
      <c r="IH136" s="221"/>
      <c r="II136" s="221"/>
      <c r="IJ136" s="221"/>
      <c r="IK136" s="221"/>
      <c r="IL136" s="221"/>
      <c r="IM136" s="221"/>
      <c r="IN136" s="221"/>
      <c r="IO136" s="221"/>
      <c r="IP136" s="221"/>
      <c r="IQ136" s="221"/>
      <c r="IR136" s="221"/>
      <c r="IS136" s="221"/>
      <c r="IT136" s="221"/>
      <c r="IU136" s="221"/>
      <c r="IV136" s="221"/>
      <c r="IW136" s="221"/>
      <c r="IX136" s="221"/>
      <c r="IY136" s="221"/>
      <c r="IZ136" s="221"/>
      <c r="JA136" s="221"/>
      <c r="JB136" s="221"/>
      <c r="JC136" s="221"/>
      <c r="JD136" s="221"/>
      <c r="JE136" s="221"/>
      <c r="JF136" s="221"/>
      <c r="JG136" s="221"/>
      <c r="JH136" s="221"/>
      <c r="JI136" s="221"/>
      <c r="JJ136" s="221"/>
      <c r="JK136" s="221"/>
      <c r="JL136" s="221"/>
      <c r="JM136" s="221"/>
      <c r="JN136" s="221"/>
      <c r="JO136" s="221"/>
      <c r="JP136" s="221"/>
      <c r="JQ136" s="221"/>
      <c r="JR136" s="221"/>
      <c r="JS136" s="221"/>
      <c r="JT136" s="221"/>
      <c r="JU136" s="221"/>
      <c r="JV136" s="221"/>
      <c r="JW136" s="221"/>
      <c r="JX136" s="221"/>
      <c r="JY136" s="221"/>
      <c r="JZ136" s="221"/>
      <c r="KA136" s="221"/>
      <c r="KB136" s="221"/>
      <c r="KC136" s="221"/>
      <c r="KD136" s="221"/>
      <c r="KE136" s="221"/>
      <c r="KF136" s="221"/>
      <c r="KG136" s="221"/>
      <c r="KH136" s="221"/>
      <c r="KI136" s="221"/>
      <c r="KJ136" s="221"/>
      <c r="KK136" s="221"/>
      <c r="KL136" s="221"/>
      <c r="KM136" s="221"/>
      <c r="KN136" s="221"/>
      <c r="KO136" s="221"/>
      <c r="KP136" s="221"/>
      <c r="KQ136" s="221"/>
      <c r="KR136" s="221"/>
      <c r="KS136" s="221"/>
      <c r="KT136" s="221"/>
      <c r="KU136" s="221"/>
    </row>
    <row r="137" spans="1:307" s="235" customFormat="1" ht="15.75" customHeight="1">
      <c r="A137" s="266" t="s">
        <v>70</v>
      </c>
      <c r="B137" s="232" t="s">
        <v>283</v>
      </c>
      <c r="C137" s="107" t="s">
        <v>128</v>
      </c>
      <c r="D137" s="231">
        <v>2.2000000000000002</v>
      </c>
      <c r="E137" s="111"/>
      <c r="F137" s="202">
        <f>ROUNDUP(D137*$E137,2)</f>
        <v>0</v>
      </c>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1"/>
      <c r="AZ137" s="221"/>
      <c r="BA137" s="221"/>
      <c r="BB137" s="221"/>
      <c r="BC137" s="221"/>
      <c r="BD137" s="221"/>
      <c r="BE137" s="221"/>
      <c r="BF137" s="221"/>
      <c r="BG137" s="221"/>
      <c r="BH137" s="221"/>
      <c r="BI137" s="221"/>
      <c r="BJ137" s="221"/>
      <c r="BK137" s="221"/>
      <c r="BL137" s="221"/>
      <c r="BM137" s="221"/>
      <c r="BN137" s="221"/>
      <c r="BO137" s="221"/>
      <c r="BP137" s="221"/>
      <c r="BQ137" s="221"/>
      <c r="BR137" s="221"/>
      <c r="BS137" s="221"/>
      <c r="BT137" s="221"/>
      <c r="BU137" s="221"/>
      <c r="BV137" s="221"/>
      <c r="BW137" s="221"/>
      <c r="BX137" s="221"/>
      <c r="BY137" s="221"/>
      <c r="BZ137" s="221"/>
      <c r="CA137" s="221"/>
      <c r="CB137" s="221"/>
      <c r="CC137" s="221"/>
      <c r="CD137" s="221"/>
      <c r="CE137" s="221"/>
      <c r="CF137" s="221"/>
      <c r="CG137" s="221"/>
      <c r="CH137" s="221"/>
      <c r="CI137" s="221"/>
      <c r="CJ137" s="221"/>
      <c r="CK137" s="221"/>
      <c r="CL137" s="221"/>
      <c r="CM137" s="221"/>
      <c r="CN137" s="221"/>
      <c r="CO137" s="221"/>
      <c r="CP137" s="221"/>
      <c r="CQ137" s="221"/>
      <c r="CR137" s="221"/>
      <c r="CS137" s="221"/>
      <c r="CT137" s="221"/>
      <c r="CU137" s="221"/>
      <c r="CV137" s="221"/>
      <c r="CW137" s="221"/>
      <c r="CX137" s="221"/>
      <c r="CY137" s="221"/>
      <c r="CZ137" s="221"/>
      <c r="DA137" s="221"/>
      <c r="DB137" s="221"/>
      <c r="DC137" s="221"/>
      <c r="DD137" s="221"/>
      <c r="DE137" s="221"/>
      <c r="DF137" s="221"/>
      <c r="DG137" s="221"/>
      <c r="DH137" s="221"/>
      <c r="DI137" s="221"/>
      <c r="DJ137" s="221"/>
      <c r="DK137" s="221"/>
      <c r="DL137" s="221"/>
      <c r="DM137" s="221"/>
      <c r="DN137" s="221"/>
      <c r="DO137" s="221"/>
      <c r="DP137" s="221"/>
      <c r="DQ137" s="221"/>
      <c r="DR137" s="221"/>
      <c r="DS137" s="221"/>
      <c r="DT137" s="221"/>
      <c r="DU137" s="221"/>
      <c r="DV137" s="221"/>
      <c r="DW137" s="221"/>
      <c r="DX137" s="221"/>
      <c r="DY137" s="221"/>
      <c r="DZ137" s="221"/>
      <c r="EA137" s="221"/>
      <c r="EB137" s="221"/>
      <c r="EC137" s="221"/>
      <c r="ED137" s="221"/>
      <c r="EE137" s="221"/>
      <c r="EF137" s="221"/>
      <c r="EG137" s="221"/>
      <c r="EH137" s="221"/>
      <c r="EI137" s="221"/>
      <c r="EJ137" s="221"/>
      <c r="EK137" s="221"/>
      <c r="EL137" s="221"/>
      <c r="EM137" s="221"/>
      <c r="EN137" s="221"/>
      <c r="EO137" s="221"/>
      <c r="EP137" s="221"/>
      <c r="EQ137" s="221"/>
      <c r="ER137" s="221"/>
      <c r="ES137" s="221"/>
      <c r="ET137" s="221"/>
      <c r="EU137" s="221"/>
      <c r="EV137" s="221"/>
      <c r="EW137" s="221"/>
      <c r="EX137" s="221"/>
      <c r="EY137" s="221"/>
      <c r="EZ137" s="221"/>
      <c r="FA137" s="221"/>
      <c r="FB137" s="221"/>
      <c r="FC137" s="221"/>
      <c r="FD137" s="221"/>
      <c r="FE137" s="221"/>
      <c r="FF137" s="221"/>
      <c r="FG137" s="221"/>
      <c r="FH137" s="221"/>
      <c r="FI137" s="221"/>
      <c r="FJ137" s="221"/>
      <c r="FK137" s="221"/>
      <c r="FL137" s="221"/>
      <c r="FM137" s="221"/>
      <c r="FN137" s="221"/>
      <c r="FO137" s="221"/>
      <c r="FP137" s="221"/>
      <c r="FQ137" s="221"/>
      <c r="FR137" s="221"/>
      <c r="FS137" s="221"/>
      <c r="FT137" s="221"/>
      <c r="FU137" s="221"/>
      <c r="FV137" s="221"/>
      <c r="FW137" s="221"/>
      <c r="FX137" s="221"/>
      <c r="FY137" s="221"/>
      <c r="FZ137" s="221"/>
      <c r="GA137" s="221"/>
      <c r="GB137" s="221"/>
      <c r="GC137" s="221"/>
      <c r="GD137" s="221"/>
      <c r="GE137" s="221"/>
      <c r="GF137" s="221"/>
      <c r="GG137" s="221"/>
      <c r="GH137" s="221"/>
      <c r="GI137" s="221"/>
      <c r="GJ137" s="221"/>
      <c r="GK137" s="221"/>
      <c r="GL137" s="221"/>
      <c r="GM137" s="221"/>
      <c r="GN137" s="221"/>
      <c r="GO137" s="221"/>
      <c r="GP137" s="221"/>
      <c r="GQ137" s="221"/>
      <c r="GR137" s="221"/>
      <c r="GS137" s="221"/>
      <c r="GT137" s="221"/>
      <c r="GU137" s="221"/>
      <c r="GV137" s="221"/>
      <c r="GW137" s="221"/>
      <c r="GX137" s="221"/>
      <c r="GY137" s="221"/>
      <c r="GZ137" s="221"/>
      <c r="HA137" s="221"/>
      <c r="HB137" s="221"/>
      <c r="HC137" s="221"/>
      <c r="HD137" s="221"/>
      <c r="HE137" s="221"/>
      <c r="HF137" s="221"/>
      <c r="HG137" s="221"/>
      <c r="HH137" s="221"/>
      <c r="HI137" s="221"/>
      <c r="HJ137" s="221"/>
      <c r="HK137" s="221"/>
      <c r="HL137" s="221"/>
      <c r="HM137" s="221"/>
      <c r="HN137" s="221"/>
      <c r="HO137" s="221"/>
      <c r="HP137" s="221"/>
      <c r="HQ137" s="221"/>
      <c r="HR137" s="221"/>
      <c r="HS137" s="221"/>
      <c r="HT137" s="221"/>
      <c r="HU137" s="221"/>
      <c r="HV137" s="221"/>
      <c r="HW137" s="221"/>
      <c r="HX137" s="221"/>
      <c r="HY137" s="221"/>
      <c r="HZ137" s="221"/>
      <c r="IA137" s="221"/>
      <c r="IB137" s="221"/>
      <c r="IC137" s="221"/>
      <c r="ID137" s="221"/>
      <c r="IE137" s="221"/>
      <c r="IF137" s="221"/>
      <c r="IG137" s="221"/>
      <c r="IH137" s="221"/>
      <c r="II137" s="221"/>
      <c r="IJ137" s="221"/>
      <c r="IK137" s="221"/>
      <c r="IL137" s="221"/>
      <c r="IM137" s="221"/>
      <c r="IN137" s="221"/>
      <c r="IO137" s="221"/>
      <c r="IP137" s="221"/>
      <c r="IQ137" s="221"/>
      <c r="IR137" s="221"/>
      <c r="IS137" s="221"/>
      <c r="IT137" s="221"/>
      <c r="IU137" s="221"/>
      <c r="IV137" s="221"/>
      <c r="IW137" s="221"/>
      <c r="IX137" s="221"/>
      <c r="IY137" s="221"/>
      <c r="IZ137" s="221"/>
      <c r="JA137" s="221"/>
      <c r="JB137" s="221"/>
      <c r="JC137" s="221"/>
      <c r="JD137" s="221"/>
      <c r="JE137" s="221"/>
      <c r="JF137" s="221"/>
      <c r="JG137" s="221"/>
      <c r="JH137" s="221"/>
      <c r="JI137" s="221"/>
      <c r="JJ137" s="221"/>
      <c r="JK137" s="221"/>
      <c r="JL137" s="221"/>
      <c r="JM137" s="221"/>
      <c r="JN137" s="221"/>
      <c r="JO137" s="221"/>
      <c r="JP137" s="221"/>
      <c r="JQ137" s="221"/>
      <c r="JR137" s="221"/>
      <c r="JS137" s="221"/>
      <c r="JT137" s="221"/>
      <c r="JU137" s="221"/>
      <c r="JV137" s="221"/>
      <c r="JW137" s="221"/>
      <c r="JX137" s="221"/>
      <c r="JY137" s="221"/>
      <c r="JZ137" s="221"/>
      <c r="KA137" s="221"/>
      <c r="KB137" s="221"/>
      <c r="KC137" s="221"/>
      <c r="KD137" s="221"/>
      <c r="KE137" s="221"/>
      <c r="KF137" s="221"/>
      <c r="KG137" s="221"/>
      <c r="KH137" s="221"/>
      <c r="KI137" s="221"/>
      <c r="KJ137" s="221"/>
      <c r="KK137" s="221"/>
      <c r="KL137" s="221"/>
      <c r="KM137" s="221"/>
      <c r="KN137" s="221"/>
      <c r="KO137" s="221"/>
      <c r="KP137" s="221"/>
      <c r="KQ137" s="221"/>
      <c r="KR137" s="221"/>
      <c r="KS137" s="221"/>
      <c r="KT137" s="221"/>
      <c r="KU137" s="221"/>
    </row>
    <row r="138" spans="1:307" s="235" customFormat="1" ht="15.75" customHeight="1">
      <c r="A138" s="266" t="s">
        <v>70</v>
      </c>
      <c r="B138" s="232" t="s">
        <v>284</v>
      </c>
      <c r="C138" s="107" t="s">
        <v>129</v>
      </c>
      <c r="D138" s="231">
        <v>366</v>
      </c>
      <c r="E138" s="111"/>
      <c r="F138" s="202">
        <f>ROUNDUP(D138*$E138,2)</f>
        <v>0</v>
      </c>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1"/>
      <c r="BA138" s="221"/>
      <c r="BB138" s="221"/>
      <c r="BC138" s="221"/>
      <c r="BD138" s="221"/>
      <c r="BE138" s="221"/>
      <c r="BF138" s="221"/>
      <c r="BG138" s="221"/>
      <c r="BH138" s="221"/>
      <c r="BI138" s="221"/>
      <c r="BJ138" s="221"/>
      <c r="BK138" s="221"/>
      <c r="BL138" s="221"/>
      <c r="BM138" s="221"/>
      <c r="BN138" s="221"/>
      <c r="BO138" s="221"/>
      <c r="BP138" s="221"/>
      <c r="BQ138" s="221"/>
      <c r="BR138" s="221"/>
      <c r="BS138" s="221"/>
      <c r="BT138" s="221"/>
      <c r="BU138" s="221"/>
      <c r="BV138" s="221"/>
      <c r="BW138" s="221"/>
      <c r="BX138" s="221"/>
      <c r="BY138" s="221"/>
      <c r="BZ138" s="221"/>
      <c r="CA138" s="221"/>
      <c r="CB138" s="221"/>
      <c r="CC138" s="221"/>
      <c r="CD138" s="221"/>
      <c r="CE138" s="221"/>
      <c r="CF138" s="221"/>
      <c r="CG138" s="221"/>
      <c r="CH138" s="221"/>
      <c r="CI138" s="221"/>
      <c r="CJ138" s="221"/>
      <c r="CK138" s="221"/>
      <c r="CL138" s="221"/>
      <c r="CM138" s="221"/>
      <c r="CN138" s="221"/>
      <c r="CO138" s="221"/>
      <c r="CP138" s="221"/>
      <c r="CQ138" s="221"/>
      <c r="CR138" s="221"/>
      <c r="CS138" s="221"/>
      <c r="CT138" s="221"/>
      <c r="CU138" s="221"/>
      <c r="CV138" s="221"/>
      <c r="CW138" s="221"/>
      <c r="CX138" s="221"/>
      <c r="CY138" s="221"/>
      <c r="CZ138" s="221"/>
      <c r="DA138" s="221"/>
      <c r="DB138" s="221"/>
      <c r="DC138" s="221"/>
      <c r="DD138" s="221"/>
      <c r="DE138" s="221"/>
      <c r="DF138" s="221"/>
      <c r="DG138" s="221"/>
      <c r="DH138" s="221"/>
      <c r="DI138" s="221"/>
      <c r="DJ138" s="221"/>
      <c r="DK138" s="221"/>
      <c r="DL138" s="221"/>
      <c r="DM138" s="221"/>
      <c r="DN138" s="221"/>
      <c r="DO138" s="221"/>
      <c r="DP138" s="221"/>
      <c r="DQ138" s="221"/>
      <c r="DR138" s="221"/>
      <c r="DS138" s="221"/>
      <c r="DT138" s="221"/>
      <c r="DU138" s="221"/>
      <c r="DV138" s="221"/>
      <c r="DW138" s="221"/>
      <c r="DX138" s="221"/>
      <c r="DY138" s="221"/>
      <c r="DZ138" s="221"/>
      <c r="EA138" s="221"/>
      <c r="EB138" s="221"/>
      <c r="EC138" s="221"/>
      <c r="ED138" s="221"/>
      <c r="EE138" s="221"/>
      <c r="EF138" s="221"/>
      <c r="EG138" s="221"/>
      <c r="EH138" s="221"/>
      <c r="EI138" s="221"/>
      <c r="EJ138" s="221"/>
      <c r="EK138" s="221"/>
      <c r="EL138" s="221"/>
      <c r="EM138" s="221"/>
      <c r="EN138" s="221"/>
      <c r="EO138" s="221"/>
      <c r="EP138" s="221"/>
      <c r="EQ138" s="221"/>
      <c r="ER138" s="221"/>
      <c r="ES138" s="221"/>
      <c r="ET138" s="221"/>
      <c r="EU138" s="221"/>
      <c r="EV138" s="221"/>
      <c r="EW138" s="221"/>
      <c r="EX138" s="221"/>
      <c r="EY138" s="221"/>
      <c r="EZ138" s="221"/>
      <c r="FA138" s="221"/>
      <c r="FB138" s="221"/>
      <c r="FC138" s="221"/>
      <c r="FD138" s="221"/>
      <c r="FE138" s="221"/>
      <c r="FF138" s="221"/>
      <c r="FG138" s="221"/>
      <c r="FH138" s="221"/>
      <c r="FI138" s="221"/>
      <c r="FJ138" s="221"/>
      <c r="FK138" s="221"/>
      <c r="FL138" s="221"/>
      <c r="FM138" s="221"/>
      <c r="FN138" s="221"/>
      <c r="FO138" s="221"/>
      <c r="FP138" s="221"/>
      <c r="FQ138" s="221"/>
      <c r="FR138" s="221"/>
      <c r="FS138" s="221"/>
      <c r="FT138" s="221"/>
      <c r="FU138" s="221"/>
      <c r="FV138" s="221"/>
      <c r="FW138" s="221"/>
      <c r="FX138" s="221"/>
      <c r="FY138" s="221"/>
      <c r="FZ138" s="221"/>
      <c r="GA138" s="221"/>
      <c r="GB138" s="221"/>
      <c r="GC138" s="221"/>
      <c r="GD138" s="221"/>
      <c r="GE138" s="221"/>
      <c r="GF138" s="221"/>
      <c r="GG138" s="221"/>
      <c r="GH138" s="221"/>
      <c r="GI138" s="221"/>
      <c r="GJ138" s="221"/>
      <c r="GK138" s="221"/>
      <c r="GL138" s="221"/>
      <c r="GM138" s="221"/>
      <c r="GN138" s="221"/>
      <c r="GO138" s="221"/>
      <c r="GP138" s="221"/>
      <c r="GQ138" s="221"/>
      <c r="GR138" s="221"/>
      <c r="GS138" s="221"/>
      <c r="GT138" s="221"/>
      <c r="GU138" s="221"/>
      <c r="GV138" s="221"/>
      <c r="GW138" s="221"/>
      <c r="GX138" s="221"/>
      <c r="GY138" s="221"/>
      <c r="GZ138" s="221"/>
      <c r="HA138" s="221"/>
      <c r="HB138" s="221"/>
      <c r="HC138" s="221"/>
      <c r="HD138" s="221"/>
      <c r="HE138" s="221"/>
      <c r="HF138" s="221"/>
      <c r="HG138" s="221"/>
      <c r="HH138" s="221"/>
      <c r="HI138" s="221"/>
      <c r="HJ138" s="221"/>
      <c r="HK138" s="221"/>
      <c r="HL138" s="221"/>
      <c r="HM138" s="221"/>
      <c r="HN138" s="221"/>
      <c r="HO138" s="221"/>
      <c r="HP138" s="221"/>
      <c r="HQ138" s="221"/>
      <c r="HR138" s="221"/>
      <c r="HS138" s="221"/>
      <c r="HT138" s="221"/>
      <c r="HU138" s="221"/>
      <c r="HV138" s="221"/>
      <c r="HW138" s="221"/>
      <c r="HX138" s="221"/>
      <c r="HY138" s="221"/>
      <c r="HZ138" s="221"/>
      <c r="IA138" s="221"/>
      <c r="IB138" s="221"/>
      <c r="IC138" s="221"/>
      <c r="ID138" s="221"/>
      <c r="IE138" s="221"/>
      <c r="IF138" s="221"/>
      <c r="IG138" s="221"/>
      <c r="IH138" s="221"/>
      <c r="II138" s="221"/>
      <c r="IJ138" s="221"/>
      <c r="IK138" s="221"/>
      <c r="IL138" s="221"/>
      <c r="IM138" s="221"/>
      <c r="IN138" s="221"/>
      <c r="IO138" s="221"/>
      <c r="IP138" s="221"/>
      <c r="IQ138" s="221"/>
      <c r="IR138" s="221"/>
      <c r="IS138" s="221"/>
      <c r="IT138" s="221"/>
      <c r="IU138" s="221"/>
      <c r="IV138" s="221"/>
      <c r="IW138" s="221"/>
      <c r="IX138" s="221"/>
      <c r="IY138" s="221"/>
      <c r="IZ138" s="221"/>
      <c r="JA138" s="221"/>
      <c r="JB138" s="221"/>
      <c r="JC138" s="221"/>
      <c r="JD138" s="221"/>
      <c r="JE138" s="221"/>
      <c r="JF138" s="221"/>
      <c r="JG138" s="221"/>
      <c r="JH138" s="221"/>
      <c r="JI138" s="221"/>
      <c r="JJ138" s="221"/>
      <c r="JK138" s="221"/>
      <c r="JL138" s="221"/>
      <c r="JM138" s="221"/>
      <c r="JN138" s="221"/>
      <c r="JO138" s="221"/>
      <c r="JP138" s="221"/>
      <c r="JQ138" s="221"/>
      <c r="JR138" s="221"/>
      <c r="JS138" s="221"/>
      <c r="JT138" s="221"/>
      <c r="JU138" s="221"/>
      <c r="JV138" s="221"/>
      <c r="JW138" s="221"/>
      <c r="JX138" s="221"/>
      <c r="JY138" s="221"/>
      <c r="JZ138" s="221"/>
      <c r="KA138" s="221"/>
      <c r="KB138" s="221"/>
      <c r="KC138" s="221"/>
      <c r="KD138" s="221"/>
      <c r="KE138" s="221"/>
      <c r="KF138" s="221"/>
      <c r="KG138" s="221"/>
      <c r="KH138" s="221"/>
      <c r="KI138" s="221"/>
      <c r="KJ138" s="221"/>
      <c r="KK138" s="221"/>
      <c r="KL138" s="221"/>
      <c r="KM138" s="221"/>
      <c r="KN138" s="221"/>
      <c r="KO138" s="221"/>
      <c r="KP138" s="221"/>
      <c r="KQ138" s="221"/>
      <c r="KR138" s="221"/>
      <c r="KS138" s="221"/>
      <c r="KT138" s="221"/>
      <c r="KU138" s="221"/>
    </row>
    <row r="139" spans="1:307">
      <c r="B139" s="265"/>
      <c r="C139" s="55"/>
      <c r="D139" s="57"/>
      <c r="E139" s="217"/>
      <c r="F139" s="229"/>
    </row>
    <row r="140" spans="1:307">
      <c r="B140" s="265"/>
      <c r="C140" s="55"/>
      <c r="D140" s="57"/>
      <c r="E140" s="217"/>
      <c r="F140" s="229"/>
    </row>
    <row r="141" spans="1:307" ht="109.5" customHeight="1">
      <c r="A141" s="263">
        <f>A134+0.01</f>
        <v>3.0799999999999983</v>
      </c>
      <c r="B141" s="265" t="s">
        <v>339</v>
      </c>
      <c r="C141" s="55"/>
      <c r="D141" s="57"/>
      <c r="E141" s="217"/>
      <c r="F141" s="229"/>
    </row>
    <row r="142" spans="1:307">
      <c r="B142" s="265"/>
      <c r="C142" s="55"/>
      <c r="D142" s="57"/>
      <c r="E142" s="217"/>
      <c r="F142" s="229"/>
    </row>
    <row r="143" spans="1:307" s="235" customFormat="1" ht="15.75" customHeight="1">
      <c r="A143" s="266" t="s">
        <v>70</v>
      </c>
      <c r="B143" s="232" t="s">
        <v>340</v>
      </c>
      <c r="C143" s="107" t="s">
        <v>128</v>
      </c>
      <c r="D143" s="231">
        <v>1.1000000000000001</v>
      </c>
      <c r="E143" s="111"/>
      <c r="F143" s="202">
        <f>ROUNDUP(D143*$E143,2)</f>
        <v>0</v>
      </c>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c r="AL143" s="221"/>
      <c r="AM143" s="221"/>
      <c r="AN143" s="221"/>
      <c r="AO143" s="221"/>
      <c r="AP143" s="221"/>
      <c r="AQ143" s="221"/>
      <c r="AR143" s="221"/>
      <c r="AS143" s="221"/>
      <c r="AT143" s="221"/>
      <c r="AU143" s="221"/>
      <c r="AV143" s="221"/>
      <c r="AW143" s="221"/>
      <c r="AX143" s="221"/>
      <c r="AY143" s="221"/>
      <c r="AZ143" s="221"/>
      <c r="BA143" s="221"/>
      <c r="BB143" s="221"/>
      <c r="BC143" s="221"/>
      <c r="BD143" s="221"/>
      <c r="BE143" s="221"/>
      <c r="BF143" s="221"/>
      <c r="BG143" s="221"/>
      <c r="BH143" s="221"/>
      <c r="BI143" s="221"/>
      <c r="BJ143" s="221"/>
      <c r="BK143" s="221"/>
      <c r="BL143" s="221"/>
      <c r="BM143" s="221"/>
      <c r="BN143" s="221"/>
      <c r="BO143" s="221"/>
      <c r="BP143" s="221"/>
      <c r="BQ143" s="221"/>
      <c r="BR143" s="221"/>
      <c r="BS143" s="221"/>
      <c r="BT143" s="221"/>
      <c r="BU143" s="221"/>
      <c r="BV143" s="221"/>
      <c r="BW143" s="221"/>
      <c r="BX143" s="221"/>
      <c r="BY143" s="221"/>
      <c r="BZ143" s="221"/>
      <c r="CA143" s="221"/>
      <c r="CB143" s="221"/>
      <c r="CC143" s="221"/>
      <c r="CD143" s="221"/>
      <c r="CE143" s="221"/>
      <c r="CF143" s="221"/>
      <c r="CG143" s="221"/>
      <c r="CH143" s="221"/>
      <c r="CI143" s="221"/>
      <c r="CJ143" s="221"/>
      <c r="CK143" s="221"/>
      <c r="CL143" s="221"/>
      <c r="CM143" s="221"/>
      <c r="CN143" s="221"/>
      <c r="CO143" s="221"/>
      <c r="CP143" s="221"/>
      <c r="CQ143" s="221"/>
      <c r="CR143" s="221"/>
      <c r="CS143" s="221"/>
      <c r="CT143" s="221"/>
      <c r="CU143" s="221"/>
      <c r="CV143" s="221"/>
      <c r="CW143" s="221"/>
      <c r="CX143" s="221"/>
      <c r="CY143" s="221"/>
      <c r="CZ143" s="221"/>
      <c r="DA143" s="221"/>
      <c r="DB143" s="221"/>
      <c r="DC143" s="221"/>
      <c r="DD143" s="221"/>
      <c r="DE143" s="221"/>
      <c r="DF143" s="221"/>
      <c r="DG143" s="221"/>
      <c r="DH143" s="221"/>
      <c r="DI143" s="221"/>
      <c r="DJ143" s="221"/>
      <c r="DK143" s="221"/>
      <c r="DL143" s="221"/>
      <c r="DM143" s="221"/>
      <c r="DN143" s="221"/>
      <c r="DO143" s="221"/>
      <c r="DP143" s="221"/>
      <c r="DQ143" s="221"/>
      <c r="DR143" s="221"/>
      <c r="DS143" s="221"/>
      <c r="DT143" s="221"/>
      <c r="DU143" s="221"/>
      <c r="DV143" s="221"/>
      <c r="DW143" s="221"/>
      <c r="DX143" s="221"/>
      <c r="DY143" s="221"/>
      <c r="DZ143" s="221"/>
      <c r="EA143" s="221"/>
      <c r="EB143" s="221"/>
      <c r="EC143" s="221"/>
      <c r="ED143" s="221"/>
      <c r="EE143" s="221"/>
      <c r="EF143" s="221"/>
      <c r="EG143" s="221"/>
      <c r="EH143" s="221"/>
      <c r="EI143" s="221"/>
      <c r="EJ143" s="221"/>
      <c r="EK143" s="221"/>
      <c r="EL143" s="221"/>
      <c r="EM143" s="221"/>
      <c r="EN143" s="221"/>
      <c r="EO143" s="221"/>
      <c r="EP143" s="221"/>
      <c r="EQ143" s="221"/>
      <c r="ER143" s="221"/>
      <c r="ES143" s="221"/>
      <c r="ET143" s="221"/>
      <c r="EU143" s="221"/>
      <c r="EV143" s="221"/>
      <c r="EW143" s="221"/>
      <c r="EX143" s="221"/>
      <c r="EY143" s="221"/>
      <c r="EZ143" s="221"/>
      <c r="FA143" s="221"/>
      <c r="FB143" s="221"/>
      <c r="FC143" s="221"/>
      <c r="FD143" s="221"/>
      <c r="FE143" s="221"/>
      <c r="FF143" s="221"/>
      <c r="FG143" s="221"/>
      <c r="FH143" s="221"/>
      <c r="FI143" s="221"/>
      <c r="FJ143" s="221"/>
      <c r="FK143" s="221"/>
      <c r="FL143" s="221"/>
      <c r="FM143" s="221"/>
      <c r="FN143" s="221"/>
      <c r="FO143" s="221"/>
      <c r="FP143" s="221"/>
      <c r="FQ143" s="221"/>
      <c r="FR143" s="221"/>
      <c r="FS143" s="221"/>
      <c r="FT143" s="221"/>
      <c r="FU143" s="221"/>
      <c r="FV143" s="221"/>
      <c r="FW143" s="221"/>
      <c r="FX143" s="221"/>
      <c r="FY143" s="221"/>
      <c r="FZ143" s="221"/>
      <c r="GA143" s="221"/>
      <c r="GB143" s="221"/>
      <c r="GC143" s="221"/>
      <c r="GD143" s="221"/>
      <c r="GE143" s="221"/>
      <c r="GF143" s="221"/>
      <c r="GG143" s="221"/>
      <c r="GH143" s="221"/>
      <c r="GI143" s="221"/>
      <c r="GJ143" s="221"/>
      <c r="GK143" s="221"/>
      <c r="GL143" s="221"/>
      <c r="GM143" s="221"/>
      <c r="GN143" s="221"/>
      <c r="GO143" s="221"/>
      <c r="GP143" s="221"/>
      <c r="GQ143" s="221"/>
      <c r="GR143" s="221"/>
      <c r="GS143" s="221"/>
      <c r="GT143" s="221"/>
      <c r="GU143" s="221"/>
      <c r="GV143" s="221"/>
      <c r="GW143" s="221"/>
      <c r="GX143" s="221"/>
      <c r="GY143" s="221"/>
      <c r="GZ143" s="221"/>
      <c r="HA143" s="221"/>
      <c r="HB143" s="221"/>
      <c r="HC143" s="221"/>
      <c r="HD143" s="221"/>
      <c r="HE143" s="221"/>
      <c r="HF143" s="221"/>
      <c r="HG143" s="221"/>
      <c r="HH143" s="221"/>
      <c r="HI143" s="221"/>
      <c r="HJ143" s="221"/>
      <c r="HK143" s="221"/>
      <c r="HL143" s="221"/>
      <c r="HM143" s="221"/>
      <c r="HN143" s="221"/>
      <c r="HO143" s="221"/>
      <c r="HP143" s="221"/>
      <c r="HQ143" s="221"/>
      <c r="HR143" s="221"/>
      <c r="HS143" s="221"/>
      <c r="HT143" s="221"/>
      <c r="HU143" s="221"/>
      <c r="HV143" s="221"/>
      <c r="HW143" s="221"/>
      <c r="HX143" s="221"/>
      <c r="HY143" s="221"/>
      <c r="HZ143" s="221"/>
      <c r="IA143" s="221"/>
      <c r="IB143" s="221"/>
      <c r="IC143" s="221"/>
      <c r="ID143" s="221"/>
      <c r="IE143" s="221"/>
      <c r="IF143" s="221"/>
      <c r="IG143" s="221"/>
      <c r="IH143" s="221"/>
      <c r="II143" s="221"/>
      <c r="IJ143" s="221"/>
      <c r="IK143" s="221"/>
      <c r="IL143" s="221"/>
      <c r="IM143" s="221"/>
      <c r="IN143" s="221"/>
      <c r="IO143" s="221"/>
      <c r="IP143" s="221"/>
      <c r="IQ143" s="221"/>
      <c r="IR143" s="221"/>
      <c r="IS143" s="221"/>
      <c r="IT143" s="221"/>
      <c r="IU143" s="221"/>
      <c r="IV143" s="221"/>
      <c r="IW143" s="221"/>
      <c r="IX143" s="221"/>
      <c r="IY143" s="221"/>
      <c r="IZ143" s="221"/>
      <c r="JA143" s="221"/>
      <c r="JB143" s="221"/>
      <c r="JC143" s="221"/>
      <c r="JD143" s="221"/>
      <c r="JE143" s="221"/>
      <c r="JF143" s="221"/>
      <c r="JG143" s="221"/>
      <c r="JH143" s="221"/>
      <c r="JI143" s="221"/>
      <c r="JJ143" s="221"/>
      <c r="JK143" s="221"/>
      <c r="JL143" s="221"/>
      <c r="JM143" s="221"/>
      <c r="JN143" s="221"/>
      <c r="JO143" s="221"/>
      <c r="JP143" s="221"/>
      <c r="JQ143" s="221"/>
      <c r="JR143" s="221"/>
      <c r="JS143" s="221"/>
      <c r="JT143" s="221"/>
      <c r="JU143" s="221"/>
      <c r="JV143" s="221"/>
      <c r="JW143" s="221"/>
      <c r="JX143" s="221"/>
      <c r="JY143" s="221"/>
      <c r="JZ143" s="221"/>
      <c r="KA143" s="221"/>
      <c r="KB143" s="221"/>
      <c r="KC143" s="221"/>
      <c r="KD143" s="221"/>
      <c r="KE143" s="221"/>
      <c r="KF143" s="221"/>
      <c r="KG143" s="221"/>
      <c r="KH143" s="221"/>
      <c r="KI143" s="221"/>
      <c r="KJ143" s="221"/>
      <c r="KK143" s="221"/>
      <c r="KL143" s="221"/>
      <c r="KM143" s="221"/>
      <c r="KN143" s="221"/>
      <c r="KO143" s="221"/>
      <c r="KP143" s="221"/>
      <c r="KQ143" s="221"/>
      <c r="KR143" s="221"/>
      <c r="KS143" s="221"/>
      <c r="KT143" s="221"/>
      <c r="KU143" s="221"/>
    </row>
    <row r="144" spans="1:307">
      <c r="B144" s="265"/>
      <c r="C144" s="55"/>
      <c r="D144" s="57"/>
      <c r="E144" s="217"/>
      <c r="F144" s="229"/>
    </row>
    <row r="145" spans="1:307">
      <c r="B145" s="265"/>
      <c r="C145" s="55"/>
      <c r="D145" s="57"/>
      <c r="E145" s="217"/>
      <c r="F145" s="229"/>
    </row>
    <row r="146" spans="1:307" ht="67.5" customHeight="1">
      <c r="A146" s="263">
        <f>A141+0.01</f>
        <v>3.0899999999999981</v>
      </c>
      <c r="B146" s="265" t="s">
        <v>347</v>
      </c>
      <c r="C146" s="55"/>
      <c r="D146" s="57"/>
      <c r="E146" s="217"/>
      <c r="F146" s="229"/>
    </row>
    <row r="147" spans="1:307">
      <c r="B147" s="265"/>
      <c r="C147" s="55"/>
      <c r="D147" s="57"/>
      <c r="E147" s="217"/>
      <c r="F147" s="229"/>
    </row>
    <row r="148" spans="1:307" s="235" customFormat="1" ht="15.75" customHeight="1">
      <c r="A148" s="266" t="s">
        <v>70</v>
      </c>
      <c r="B148" s="232" t="s">
        <v>346</v>
      </c>
      <c r="C148" s="107" t="s">
        <v>176</v>
      </c>
      <c r="D148" s="231">
        <v>6</v>
      </c>
      <c r="E148" s="111"/>
      <c r="F148" s="202">
        <f>ROUNDUP(D148*$E148,2)</f>
        <v>0</v>
      </c>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c r="AL148" s="221"/>
      <c r="AM148" s="221"/>
      <c r="AN148" s="221"/>
      <c r="AO148" s="221"/>
      <c r="AP148" s="221"/>
      <c r="AQ148" s="221"/>
      <c r="AR148" s="221"/>
      <c r="AS148" s="221"/>
      <c r="AT148" s="221"/>
      <c r="AU148" s="221"/>
      <c r="AV148" s="221"/>
      <c r="AW148" s="221"/>
      <c r="AX148" s="221"/>
      <c r="AY148" s="221"/>
      <c r="AZ148" s="221"/>
      <c r="BA148" s="221"/>
      <c r="BB148" s="221"/>
      <c r="BC148" s="221"/>
      <c r="BD148" s="221"/>
      <c r="BE148" s="221"/>
      <c r="BF148" s="221"/>
      <c r="BG148" s="221"/>
      <c r="BH148" s="221"/>
      <c r="BI148" s="221"/>
      <c r="BJ148" s="221"/>
      <c r="BK148" s="221"/>
      <c r="BL148" s="221"/>
      <c r="BM148" s="221"/>
      <c r="BN148" s="221"/>
      <c r="BO148" s="221"/>
      <c r="BP148" s="221"/>
      <c r="BQ148" s="221"/>
      <c r="BR148" s="221"/>
      <c r="BS148" s="221"/>
      <c r="BT148" s="221"/>
      <c r="BU148" s="221"/>
      <c r="BV148" s="221"/>
      <c r="BW148" s="221"/>
      <c r="BX148" s="221"/>
      <c r="BY148" s="221"/>
      <c r="BZ148" s="221"/>
      <c r="CA148" s="221"/>
      <c r="CB148" s="221"/>
      <c r="CC148" s="221"/>
      <c r="CD148" s="221"/>
      <c r="CE148" s="221"/>
      <c r="CF148" s="221"/>
      <c r="CG148" s="221"/>
      <c r="CH148" s="221"/>
      <c r="CI148" s="221"/>
      <c r="CJ148" s="221"/>
      <c r="CK148" s="221"/>
      <c r="CL148" s="221"/>
      <c r="CM148" s="221"/>
      <c r="CN148" s="221"/>
      <c r="CO148" s="221"/>
      <c r="CP148" s="221"/>
      <c r="CQ148" s="221"/>
      <c r="CR148" s="221"/>
      <c r="CS148" s="221"/>
      <c r="CT148" s="221"/>
      <c r="CU148" s="221"/>
      <c r="CV148" s="221"/>
      <c r="CW148" s="221"/>
      <c r="CX148" s="221"/>
      <c r="CY148" s="221"/>
      <c r="CZ148" s="221"/>
      <c r="DA148" s="221"/>
      <c r="DB148" s="221"/>
      <c r="DC148" s="221"/>
      <c r="DD148" s="221"/>
      <c r="DE148" s="221"/>
      <c r="DF148" s="221"/>
      <c r="DG148" s="221"/>
      <c r="DH148" s="221"/>
      <c r="DI148" s="221"/>
      <c r="DJ148" s="221"/>
      <c r="DK148" s="221"/>
      <c r="DL148" s="221"/>
      <c r="DM148" s="221"/>
      <c r="DN148" s="221"/>
      <c r="DO148" s="221"/>
      <c r="DP148" s="221"/>
      <c r="DQ148" s="221"/>
      <c r="DR148" s="221"/>
      <c r="DS148" s="221"/>
      <c r="DT148" s="221"/>
      <c r="DU148" s="221"/>
      <c r="DV148" s="221"/>
      <c r="DW148" s="221"/>
      <c r="DX148" s="221"/>
      <c r="DY148" s="221"/>
      <c r="DZ148" s="221"/>
      <c r="EA148" s="221"/>
      <c r="EB148" s="221"/>
      <c r="EC148" s="221"/>
      <c r="ED148" s="221"/>
      <c r="EE148" s="221"/>
      <c r="EF148" s="221"/>
      <c r="EG148" s="221"/>
      <c r="EH148" s="221"/>
      <c r="EI148" s="221"/>
      <c r="EJ148" s="221"/>
      <c r="EK148" s="221"/>
      <c r="EL148" s="221"/>
      <c r="EM148" s="221"/>
      <c r="EN148" s="221"/>
      <c r="EO148" s="221"/>
      <c r="EP148" s="221"/>
      <c r="EQ148" s="221"/>
      <c r="ER148" s="221"/>
      <c r="ES148" s="221"/>
      <c r="ET148" s="221"/>
      <c r="EU148" s="221"/>
      <c r="EV148" s="221"/>
      <c r="EW148" s="221"/>
      <c r="EX148" s="221"/>
      <c r="EY148" s="221"/>
      <c r="EZ148" s="221"/>
      <c r="FA148" s="221"/>
      <c r="FB148" s="221"/>
      <c r="FC148" s="221"/>
      <c r="FD148" s="221"/>
      <c r="FE148" s="221"/>
      <c r="FF148" s="221"/>
      <c r="FG148" s="221"/>
      <c r="FH148" s="221"/>
      <c r="FI148" s="221"/>
      <c r="FJ148" s="221"/>
      <c r="FK148" s="221"/>
      <c r="FL148" s="221"/>
      <c r="FM148" s="221"/>
      <c r="FN148" s="221"/>
      <c r="FO148" s="221"/>
      <c r="FP148" s="221"/>
      <c r="FQ148" s="221"/>
      <c r="FR148" s="221"/>
      <c r="FS148" s="221"/>
      <c r="FT148" s="221"/>
      <c r="FU148" s="221"/>
      <c r="FV148" s="221"/>
      <c r="FW148" s="221"/>
      <c r="FX148" s="221"/>
      <c r="FY148" s="221"/>
      <c r="FZ148" s="221"/>
      <c r="GA148" s="221"/>
      <c r="GB148" s="221"/>
      <c r="GC148" s="221"/>
      <c r="GD148" s="221"/>
      <c r="GE148" s="221"/>
      <c r="GF148" s="221"/>
      <c r="GG148" s="221"/>
      <c r="GH148" s="221"/>
      <c r="GI148" s="221"/>
      <c r="GJ148" s="221"/>
      <c r="GK148" s="221"/>
      <c r="GL148" s="221"/>
      <c r="GM148" s="221"/>
      <c r="GN148" s="221"/>
      <c r="GO148" s="221"/>
      <c r="GP148" s="221"/>
      <c r="GQ148" s="221"/>
      <c r="GR148" s="221"/>
      <c r="GS148" s="221"/>
      <c r="GT148" s="221"/>
      <c r="GU148" s="221"/>
      <c r="GV148" s="221"/>
      <c r="GW148" s="221"/>
      <c r="GX148" s="221"/>
      <c r="GY148" s="221"/>
      <c r="GZ148" s="221"/>
      <c r="HA148" s="221"/>
      <c r="HB148" s="221"/>
      <c r="HC148" s="221"/>
      <c r="HD148" s="221"/>
      <c r="HE148" s="221"/>
      <c r="HF148" s="221"/>
      <c r="HG148" s="221"/>
      <c r="HH148" s="221"/>
      <c r="HI148" s="221"/>
      <c r="HJ148" s="221"/>
      <c r="HK148" s="221"/>
      <c r="HL148" s="221"/>
      <c r="HM148" s="221"/>
      <c r="HN148" s="221"/>
      <c r="HO148" s="221"/>
      <c r="HP148" s="221"/>
      <c r="HQ148" s="221"/>
      <c r="HR148" s="221"/>
      <c r="HS148" s="221"/>
      <c r="HT148" s="221"/>
      <c r="HU148" s="221"/>
      <c r="HV148" s="221"/>
      <c r="HW148" s="221"/>
      <c r="HX148" s="221"/>
      <c r="HY148" s="221"/>
      <c r="HZ148" s="221"/>
      <c r="IA148" s="221"/>
      <c r="IB148" s="221"/>
      <c r="IC148" s="221"/>
      <c r="ID148" s="221"/>
      <c r="IE148" s="221"/>
      <c r="IF148" s="221"/>
      <c r="IG148" s="221"/>
      <c r="IH148" s="221"/>
      <c r="II148" s="221"/>
      <c r="IJ148" s="221"/>
      <c r="IK148" s="221"/>
      <c r="IL148" s="221"/>
      <c r="IM148" s="221"/>
      <c r="IN148" s="221"/>
      <c r="IO148" s="221"/>
      <c r="IP148" s="221"/>
      <c r="IQ148" s="221"/>
      <c r="IR148" s="221"/>
      <c r="IS148" s="221"/>
      <c r="IT148" s="221"/>
      <c r="IU148" s="221"/>
      <c r="IV148" s="221"/>
      <c r="IW148" s="221"/>
      <c r="IX148" s="221"/>
      <c r="IY148" s="221"/>
      <c r="IZ148" s="221"/>
      <c r="JA148" s="221"/>
      <c r="JB148" s="221"/>
      <c r="JC148" s="221"/>
      <c r="JD148" s="221"/>
      <c r="JE148" s="221"/>
      <c r="JF148" s="221"/>
      <c r="JG148" s="221"/>
      <c r="JH148" s="221"/>
      <c r="JI148" s="221"/>
      <c r="JJ148" s="221"/>
      <c r="JK148" s="221"/>
      <c r="JL148" s="221"/>
      <c r="JM148" s="221"/>
      <c r="JN148" s="221"/>
      <c r="JO148" s="221"/>
      <c r="JP148" s="221"/>
      <c r="JQ148" s="221"/>
      <c r="JR148" s="221"/>
      <c r="JS148" s="221"/>
      <c r="JT148" s="221"/>
      <c r="JU148" s="221"/>
      <c r="JV148" s="221"/>
      <c r="JW148" s="221"/>
      <c r="JX148" s="221"/>
      <c r="JY148" s="221"/>
      <c r="JZ148" s="221"/>
      <c r="KA148" s="221"/>
      <c r="KB148" s="221"/>
      <c r="KC148" s="221"/>
      <c r="KD148" s="221"/>
      <c r="KE148" s="221"/>
      <c r="KF148" s="221"/>
      <c r="KG148" s="221"/>
      <c r="KH148" s="221"/>
      <c r="KI148" s="221"/>
      <c r="KJ148" s="221"/>
      <c r="KK148" s="221"/>
      <c r="KL148" s="221"/>
      <c r="KM148" s="221"/>
      <c r="KN148" s="221"/>
      <c r="KO148" s="221"/>
      <c r="KP148" s="221"/>
      <c r="KQ148" s="221"/>
      <c r="KR148" s="221"/>
      <c r="KS148" s="221"/>
      <c r="KT148" s="221"/>
      <c r="KU148" s="221"/>
    </row>
    <row r="149" spans="1:307">
      <c r="B149" s="265"/>
      <c r="C149" s="55"/>
      <c r="D149" s="57"/>
      <c r="E149" s="217"/>
      <c r="F149" s="229"/>
    </row>
    <row r="150" spans="1:307">
      <c r="B150" s="265"/>
      <c r="C150" s="55"/>
      <c r="D150" s="57"/>
      <c r="E150" s="217"/>
      <c r="F150" s="229"/>
    </row>
    <row r="151" spans="1:307" ht="103.5" customHeight="1">
      <c r="A151" s="263">
        <f>A146+0.01</f>
        <v>3.0999999999999979</v>
      </c>
      <c r="B151" s="265" t="s">
        <v>341</v>
      </c>
      <c r="C151" s="55"/>
      <c r="D151" s="57"/>
      <c r="E151" s="217"/>
      <c r="F151" s="229"/>
    </row>
    <row r="152" spans="1:307">
      <c r="B152" s="265"/>
      <c r="C152" s="55"/>
      <c r="D152" s="57"/>
      <c r="E152" s="217"/>
      <c r="F152" s="229"/>
    </row>
    <row r="153" spans="1:307" s="235" customFormat="1" ht="15.75" customHeight="1">
      <c r="A153" s="266" t="s">
        <v>70</v>
      </c>
      <c r="B153" s="232" t="s">
        <v>345</v>
      </c>
      <c r="C153" s="107" t="s">
        <v>128</v>
      </c>
      <c r="D153" s="231">
        <v>0.7</v>
      </c>
      <c r="E153" s="111"/>
      <c r="F153" s="202">
        <f>ROUNDUP(D153*$E153,2)</f>
        <v>0</v>
      </c>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1"/>
      <c r="AM153" s="221"/>
      <c r="AN153" s="221"/>
      <c r="AO153" s="221"/>
      <c r="AP153" s="221"/>
      <c r="AQ153" s="221"/>
      <c r="AR153" s="221"/>
      <c r="AS153" s="221"/>
      <c r="AT153" s="221"/>
      <c r="AU153" s="221"/>
      <c r="AV153" s="221"/>
      <c r="AW153" s="221"/>
      <c r="AX153" s="221"/>
      <c r="AY153" s="221"/>
      <c r="AZ153" s="221"/>
      <c r="BA153" s="221"/>
      <c r="BB153" s="221"/>
      <c r="BC153" s="221"/>
      <c r="BD153" s="221"/>
      <c r="BE153" s="221"/>
      <c r="BF153" s="221"/>
      <c r="BG153" s="221"/>
      <c r="BH153" s="221"/>
      <c r="BI153" s="221"/>
      <c r="BJ153" s="221"/>
      <c r="BK153" s="221"/>
      <c r="BL153" s="221"/>
      <c r="BM153" s="221"/>
      <c r="BN153" s="221"/>
      <c r="BO153" s="221"/>
      <c r="BP153" s="221"/>
      <c r="BQ153" s="221"/>
      <c r="BR153" s="221"/>
      <c r="BS153" s="221"/>
      <c r="BT153" s="221"/>
      <c r="BU153" s="221"/>
      <c r="BV153" s="221"/>
      <c r="BW153" s="221"/>
      <c r="BX153" s="221"/>
      <c r="BY153" s="221"/>
      <c r="BZ153" s="221"/>
      <c r="CA153" s="221"/>
      <c r="CB153" s="221"/>
      <c r="CC153" s="221"/>
      <c r="CD153" s="221"/>
      <c r="CE153" s="221"/>
      <c r="CF153" s="221"/>
      <c r="CG153" s="221"/>
      <c r="CH153" s="221"/>
      <c r="CI153" s="221"/>
      <c r="CJ153" s="221"/>
      <c r="CK153" s="221"/>
      <c r="CL153" s="221"/>
      <c r="CM153" s="221"/>
      <c r="CN153" s="221"/>
      <c r="CO153" s="221"/>
      <c r="CP153" s="221"/>
      <c r="CQ153" s="221"/>
      <c r="CR153" s="221"/>
      <c r="CS153" s="221"/>
      <c r="CT153" s="221"/>
      <c r="CU153" s="221"/>
      <c r="CV153" s="221"/>
      <c r="CW153" s="221"/>
      <c r="CX153" s="221"/>
      <c r="CY153" s="221"/>
      <c r="CZ153" s="221"/>
      <c r="DA153" s="221"/>
      <c r="DB153" s="221"/>
      <c r="DC153" s="221"/>
      <c r="DD153" s="221"/>
      <c r="DE153" s="221"/>
      <c r="DF153" s="221"/>
      <c r="DG153" s="221"/>
      <c r="DH153" s="221"/>
      <c r="DI153" s="221"/>
      <c r="DJ153" s="221"/>
      <c r="DK153" s="221"/>
      <c r="DL153" s="221"/>
      <c r="DM153" s="221"/>
      <c r="DN153" s="221"/>
      <c r="DO153" s="221"/>
      <c r="DP153" s="221"/>
      <c r="DQ153" s="221"/>
      <c r="DR153" s="221"/>
      <c r="DS153" s="221"/>
      <c r="DT153" s="221"/>
      <c r="DU153" s="221"/>
      <c r="DV153" s="221"/>
      <c r="DW153" s="221"/>
      <c r="DX153" s="221"/>
      <c r="DY153" s="221"/>
      <c r="DZ153" s="221"/>
      <c r="EA153" s="221"/>
      <c r="EB153" s="221"/>
      <c r="EC153" s="221"/>
      <c r="ED153" s="221"/>
      <c r="EE153" s="221"/>
      <c r="EF153" s="221"/>
      <c r="EG153" s="221"/>
      <c r="EH153" s="221"/>
      <c r="EI153" s="221"/>
      <c r="EJ153" s="221"/>
      <c r="EK153" s="221"/>
      <c r="EL153" s="221"/>
      <c r="EM153" s="221"/>
      <c r="EN153" s="221"/>
      <c r="EO153" s="221"/>
      <c r="EP153" s="221"/>
      <c r="EQ153" s="221"/>
      <c r="ER153" s="221"/>
      <c r="ES153" s="221"/>
      <c r="ET153" s="221"/>
      <c r="EU153" s="221"/>
      <c r="EV153" s="221"/>
      <c r="EW153" s="221"/>
      <c r="EX153" s="221"/>
      <c r="EY153" s="221"/>
      <c r="EZ153" s="221"/>
      <c r="FA153" s="221"/>
      <c r="FB153" s="221"/>
      <c r="FC153" s="221"/>
      <c r="FD153" s="221"/>
      <c r="FE153" s="221"/>
      <c r="FF153" s="221"/>
      <c r="FG153" s="221"/>
      <c r="FH153" s="221"/>
      <c r="FI153" s="221"/>
      <c r="FJ153" s="221"/>
      <c r="FK153" s="221"/>
      <c r="FL153" s="221"/>
      <c r="FM153" s="221"/>
      <c r="FN153" s="221"/>
      <c r="FO153" s="221"/>
      <c r="FP153" s="221"/>
      <c r="FQ153" s="221"/>
      <c r="FR153" s="221"/>
      <c r="FS153" s="221"/>
      <c r="FT153" s="221"/>
      <c r="FU153" s="221"/>
      <c r="FV153" s="221"/>
      <c r="FW153" s="221"/>
      <c r="FX153" s="221"/>
      <c r="FY153" s="221"/>
      <c r="FZ153" s="221"/>
      <c r="GA153" s="221"/>
      <c r="GB153" s="221"/>
      <c r="GC153" s="221"/>
      <c r="GD153" s="221"/>
      <c r="GE153" s="221"/>
      <c r="GF153" s="221"/>
      <c r="GG153" s="221"/>
      <c r="GH153" s="221"/>
      <c r="GI153" s="221"/>
      <c r="GJ153" s="221"/>
      <c r="GK153" s="221"/>
      <c r="GL153" s="221"/>
      <c r="GM153" s="221"/>
      <c r="GN153" s="221"/>
      <c r="GO153" s="221"/>
      <c r="GP153" s="221"/>
      <c r="GQ153" s="221"/>
      <c r="GR153" s="221"/>
      <c r="GS153" s="221"/>
      <c r="GT153" s="221"/>
      <c r="GU153" s="221"/>
      <c r="GV153" s="221"/>
      <c r="GW153" s="221"/>
      <c r="GX153" s="221"/>
      <c r="GY153" s="221"/>
      <c r="GZ153" s="221"/>
      <c r="HA153" s="221"/>
      <c r="HB153" s="221"/>
      <c r="HC153" s="221"/>
      <c r="HD153" s="221"/>
      <c r="HE153" s="221"/>
      <c r="HF153" s="221"/>
      <c r="HG153" s="221"/>
      <c r="HH153" s="221"/>
      <c r="HI153" s="221"/>
      <c r="HJ153" s="221"/>
      <c r="HK153" s="221"/>
      <c r="HL153" s="221"/>
      <c r="HM153" s="221"/>
      <c r="HN153" s="221"/>
      <c r="HO153" s="221"/>
      <c r="HP153" s="221"/>
      <c r="HQ153" s="221"/>
      <c r="HR153" s="221"/>
      <c r="HS153" s="221"/>
      <c r="HT153" s="221"/>
      <c r="HU153" s="221"/>
      <c r="HV153" s="221"/>
      <c r="HW153" s="221"/>
      <c r="HX153" s="221"/>
      <c r="HY153" s="221"/>
      <c r="HZ153" s="221"/>
      <c r="IA153" s="221"/>
      <c r="IB153" s="221"/>
      <c r="IC153" s="221"/>
      <c r="ID153" s="221"/>
      <c r="IE153" s="221"/>
      <c r="IF153" s="221"/>
      <c r="IG153" s="221"/>
      <c r="IH153" s="221"/>
      <c r="II153" s="221"/>
      <c r="IJ153" s="221"/>
      <c r="IK153" s="221"/>
      <c r="IL153" s="221"/>
      <c r="IM153" s="221"/>
      <c r="IN153" s="221"/>
      <c r="IO153" s="221"/>
      <c r="IP153" s="221"/>
      <c r="IQ153" s="221"/>
      <c r="IR153" s="221"/>
      <c r="IS153" s="221"/>
      <c r="IT153" s="221"/>
      <c r="IU153" s="221"/>
      <c r="IV153" s="221"/>
      <c r="IW153" s="221"/>
      <c r="IX153" s="221"/>
      <c r="IY153" s="221"/>
      <c r="IZ153" s="221"/>
      <c r="JA153" s="221"/>
      <c r="JB153" s="221"/>
      <c r="JC153" s="221"/>
      <c r="JD153" s="221"/>
      <c r="JE153" s="221"/>
      <c r="JF153" s="221"/>
      <c r="JG153" s="221"/>
      <c r="JH153" s="221"/>
      <c r="JI153" s="221"/>
      <c r="JJ153" s="221"/>
      <c r="JK153" s="221"/>
      <c r="JL153" s="221"/>
      <c r="JM153" s="221"/>
      <c r="JN153" s="221"/>
      <c r="JO153" s="221"/>
      <c r="JP153" s="221"/>
      <c r="JQ153" s="221"/>
      <c r="JR153" s="221"/>
      <c r="JS153" s="221"/>
      <c r="JT153" s="221"/>
      <c r="JU153" s="221"/>
      <c r="JV153" s="221"/>
      <c r="JW153" s="221"/>
      <c r="JX153" s="221"/>
      <c r="JY153" s="221"/>
      <c r="JZ153" s="221"/>
      <c r="KA153" s="221"/>
      <c r="KB153" s="221"/>
      <c r="KC153" s="221"/>
      <c r="KD153" s="221"/>
      <c r="KE153" s="221"/>
      <c r="KF153" s="221"/>
      <c r="KG153" s="221"/>
      <c r="KH153" s="221"/>
      <c r="KI153" s="221"/>
      <c r="KJ153" s="221"/>
      <c r="KK153" s="221"/>
      <c r="KL153" s="221"/>
      <c r="KM153" s="221"/>
      <c r="KN153" s="221"/>
      <c r="KO153" s="221"/>
      <c r="KP153" s="221"/>
      <c r="KQ153" s="221"/>
      <c r="KR153" s="221"/>
      <c r="KS153" s="221"/>
      <c r="KT153" s="221"/>
      <c r="KU153" s="221"/>
    </row>
    <row r="154" spans="1:307" s="235" customFormat="1" ht="15.75" customHeight="1">
      <c r="A154" s="266" t="s">
        <v>70</v>
      </c>
      <c r="B154" s="232" t="s">
        <v>342</v>
      </c>
      <c r="C154" s="107" t="s">
        <v>128</v>
      </c>
      <c r="D154" s="231">
        <v>0.79999999999999993</v>
      </c>
      <c r="E154" s="111"/>
      <c r="F154" s="202">
        <f>ROUNDUP(D154*$E154,2)</f>
        <v>0</v>
      </c>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c r="AL154" s="221"/>
      <c r="AM154" s="221"/>
      <c r="AN154" s="221"/>
      <c r="AO154" s="221"/>
      <c r="AP154" s="221"/>
      <c r="AQ154" s="221"/>
      <c r="AR154" s="221"/>
      <c r="AS154" s="221"/>
      <c r="AT154" s="221"/>
      <c r="AU154" s="221"/>
      <c r="AV154" s="221"/>
      <c r="AW154" s="221"/>
      <c r="AX154" s="221"/>
      <c r="AY154" s="221"/>
      <c r="AZ154" s="221"/>
      <c r="BA154" s="221"/>
      <c r="BB154" s="221"/>
      <c r="BC154" s="221"/>
      <c r="BD154" s="221"/>
      <c r="BE154" s="221"/>
      <c r="BF154" s="221"/>
      <c r="BG154" s="221"/>
      <c r="BH154" s="221"/>
      <c r="BI154" s="221"/>
      <c r="BJ154" s="221"/>
      <c r="BK154" s="221"/>
      <c r="BL154" s="221"/>
      <c r="BM154" s="221"/>
      <c r="BN154" s="221"/>
      <c r="BO154" s="221"/>
      <c r="BP154" s="221"/>
      <c r="BQ154" s="221"/>
      <c r="BR154" s="221"/>
      <c r="BS154" s="221"/>
      <c r="BT154" s="221"/>
      <c r="BU154" s="221"/>
      <c r="BV154" s="221"/>
      <c r="BW154" s="221"/>
      <c r="BX154" s="221"/>
      <c r="BY154" s="221"/>
      <c r="BZ154" s="221"/>
      <c r="CA154" s="221"/>
      <c r="CB154" s="221"/>
      <c r="CC154" s="221"/>
      <c r="CD154" s="221"/>
      <c r="CE154" s="221"/>
      <c r="CF154" s="221"/>
      <c r="CG154" s="221"/>
      <c r="CH154" s="221"/>
      <c r="CI154" s="221"/>
      <c r="CJ154" s="221"/>
      <c r="CK154" s="221"/>
      <c r="CL154" s="221"/>
      <c r="CM154" s="221"/>
      <c r="CN154" s="221"/>
      <c r="CO154" s="221"/>
      <c r="CP154" s="221"/>
      <c r="CQ154" s="221"/>
      <c r="CR154" s="221"/>
      <c r="CS154" s="221"/>
      <c r="CT154" s="221"/>
      <c r="CU154" s="221"/>
      <c r="CV154" s="221"/>
      <c r="CW154" s="221"/>
      <c r="CX154" s="221"/>
      <c r="CY154" s="221"/>
      <c r="CZ154" s="221"/>
      <c r="DA154" s="221"/>
      <c r="DB154" s="221"/>
      <c r="DC154" s="221"/>
      <c r="DD154" s="221"/>
      <c r="DE154" s="221"/>
      <c r="DF154" s="221"/>
      <c r="DG154" s="221"/>
      <c r="DH154" s="221"/>
      <c r="DI154" s="221"/>
      <c r="DJ154" s="221"/>
      <c r="DK154" s="221"/>
      <c r="DL154" s="221"/>
      <c r="DM154" s="221"/>
      <c r="DN154" s="221"/>
      <c r="DO154" s="221"/>
      <c r="DP154" s="221"/>
      <c r="DQ154" s="221"/>
      <c r="DR154" s="221"/>
      <c r="DS154" s="221"/>
      <c r="DT154" s="221"/>
      <c r="DU154" s="221"/>
      <c r="DV154" s="221"/>
      <c r="DW154" s="221"/>
      <c r="DX154" s="221"/>
      <c r="DY154" s="221"/>
      <c r="DZ154" s="221"/>
      <c r="EA154" s="221"/>
      <c r="EB154" s="221"/>
      <c r="EC154" s="221"/>
      <c r="ED154" s="221"/>
      <c r="EE154" s="221"/>
      <c r="EF154" s="221"/>
      <c r="EG154" s="221"/>
      <c r="EH154" s="221"/>
      <c r="EI154" s="221"/>
      <c r="EJ154" s="221"/>
      <c r="EK154" s="221"/>
      <c r="EL154" s="221"/>
      <c r="EM154" s="221"/>
      <c r="EN154" s="221"/>
      <c r="EO154" s="221"/>
      <c r="EP154" s="221"/>
      <c r="EQ154" s="221"/>
      <c r="ER154" s="221"/>
      <c r="ES154" s="221"/>
      <c r="ET154" s="221"/>
      <c r="EU154" s="221"/>
      <c r="EV154" s="221"/>
      <c r="EW154" s="221"/>
      <c r="EX154" s="221"/>
      <c r="EY154" s="221"/>
      <c r="EZ154" s="221"/>
      <c r="FA154" s="221"/>
      <c r="FB154" s="221"/>
      <c r="FC154" s="221"/>
      <c r="FD154" s="221"/>
      <c r="FE154" s="221"/>
      <c r="FF154" s="221"/>
      <c r="FG154" s="221"/>
      <c r="FH154" s="221"/>
      <c r="FI154" s="221"/>
      <c r="FJ154" s="221"/>
      <c r="FK154" s="221"/>
      <c r="FL154" s="221"/>
      <c r="FM154" s="221"/>
      <c r="FN154" s="221"/>
      <c r="FO154" s="221"/>
      <c r="FP154" s="221"/>
      <c r="FQ154" s="221"/>
      <c r="FR154" s="221"/>
      <c r="FS154" s="221"/>
      <c r="FT154" s="221"/>
      <c r="FU154" s="221"/>
      <c r="FV154" s="221"/>
      <c r="FW154" s="221"/>
      <c r="FX154" s="221"/>
      <c r="FY154" s="221"/>
      <c r="FZ154" s="221"/>
      <c r="GA154" s="221"/>
      <c r="GB154" s="221"/>
      <c r="GC154" s="221"/>
      <c r="GD154" s="221"/>
      <c r="GE154" s="221"/>
      <c r="GF154" s="221"/>
      <c r="GG154" s="221"/>
      <c r="GH154" s="221"/>
      <c r="GI154" s="221"/>
      <c r="GJ154" s="221"/>
      <c r="GK154" s="221"/>
      <c r="GL154" s="221"/>
      <c r="GM154" s="221"/>
      <c r="GN154" s="221"/>
      <c r="GO154" s="221"/>
      <c r="GP154" s="221"/>
      <c r="GQ154" s="221"/>
      <c r="GR154" s="221"/>
      <c r="GS154" s="221"/>
      <c r="GT154" s="221"/>
      <c r="GU154" s="221"/>
      <c r="GV154" s="221"/>
      <c r="GW154" s="221"/>
      <c r="GX154" s="221"/>
      <c r="GY154" s="221"/>
      <c r="GZ154" s="221"/>
      <c r="HA154" s="221"/>
      <c r="HB154" s="221"/>
      <c r="HC154" s="221"/>
      <c r="HD154" s="221"/>
      <c r="HE154" s="221"/>
      <c r="HF154" s="221"/>
      <c r="HG154" s="221"/>
      <c r="HH154" s="221"/>
      <c r="HI154" s="221"/>
      <c r="HJ154" s="221"/>
      <c r="HK154" s="221"/>
      <c r="HL154" s="221"/>
      <c r="HM154" s="221"/>
      <c r="HN154" s="221"/>
      <c r="HO154" s="221"/>
      <c r="HP154" s="221"/>
      <c r="HQ154" s="221"/>
      <c r="HR154" s="221"/>
      <c r="HS154" s="221"/>
      <c r="HT154" s="221"/>
      <c r="HU154" s="221"/>
      <c r="HV154" s="221"/>
      <c r="HW154" s="221"/>
      <c r="HX154" s="221"/>
      <c r="HY154" s="221"/>
      <c r="HZ154" s="221"/>
      <c r="IA154" s="221"/>
      <c r="IB154" s="221"/>
      <c r="IC154" s="221"/>
      <c r="ID154" s="221"/>
      <c r="IE154" s="221"/>
      <c r="IF154" s="221"/>
      <c r="IG154" s="221"/>
      <c r="IH154" s="221"/>
      <c r="II154" s="221"/>
      <c r="IJ154" s="221"/>
      <c r="IK154" s="221"/>
      <c r="IL154" s="221"/>
      <c r="IM154" s="221"/>
      <c r="IN154" s="221"/>
      <c r="IO154" s="221"/>
      <c r="IP154" s="221"/>
      <c r="IQ154" s="221"/>
      <c r="IR154" s="221"/>
      <c r="IS154" s="221"/>
      <c r="IT154" s="221"/>
      <c r="IU154" s="221"/>
      <c r="IV154" s="221"/>
      <c r="IW154" s="221"/>
      <c r="IX154" s="221"/>
      <c r="IY154" s="221"/>
      <c r="IZ154" s="221"/>
      <c r="JA154" s="221"/>
      <c r="JB154" s="221"/>
      <c r="JC154" s="221"/>
      <c r="JD154" s="221"/>
      <c r="JE154" s="221"/>
      <c r="JF154" s="221"/>
      <c r="JG154" s="221"/>
      <c r="JH154" s="221"/>
      <c r="JI154" s="221"/>
      <c r="JJ154" s="221"/>
      <c r="JK154" s="221"/>
      <c r="JL154" s="221"/>
      <c r="JM154" s="221"/>
      <c r="JN154" s="221"/>
      <c r="JO154" s="221"/>
      <c r="JP154" s="221"/>
      <c r="JQ154" s="221"/>
      <c r="JR154" s="221"/>
      <c r="JS154" s="221"/>
      <c r="JT154" s="221"/>
      <c r="JU154" s="221"/>
      <c r="JV154" s="221"/>
      <c r="JW154" s="221"/>
      <c r="JX154" s="221"/>
      <c r="JY154" s="221"/>
      <c r="JZ154" s="221"/>
      <c r="KA154" s="221"/>
      <c r="KB154" s="221"/>
      <c r="KC154" s="221"/>
      <c r="KD154" s="221"/>
      <c r="KE154" s="221"/>
      <c r="KF154" s="221"/>
      <c r="KG154" s="221"/>
      <c r="KH154" s="221"/>
      <c r="KI154" s="221"/>
      <c r="KJ154" s="221"/>
      <c r="KK154" s="221"/>
      <c r="KL154" s="221"/>
      <c r="KM154" s="221"/>
      <c r="KN154" s="221"/>
      <c r="KO154" s="221"/>
      <c r="KP154" s="221"/>
      <c r="KQ154" s="221"/>
      <c r="KR154" s="221"/>
      <c r="KS154" s="221"/>
      <c r="KT154" s="221"/>
      <c r="KU154" s="221"/>
    </row>
    <row r="155" spans="1:307" s="235" customFormat="1" ht="15.75" customHeight="1">
      <c r="A155" s="266" t="s">
        <v>70</v>
      </c>
      <c r="B155" s="232" t="s">
        <v>343</v>
      </c>
      <c r="C155" s="107" t="s">
        <v>128</v>
      </c>
      <c r="D155" s="231">
        <v>0.30000000000000004</v>
      </c>
      <c r="E155" s="111"/>
      <c r="F155" s="202">
        <f>ROUNDUP(D155*$E155,2)</f>
        <v>0</v>
      </c>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1"/>
      <c r="BA155" s="221"/>
      <c r="BB155" s="221"/>
      <c r="BC155" s="221"/>
      <c r="BD155" s="221"/>
      <c r="BE155" s="221"/>
      <c r="BF155" s="221"/>
      <c r="BG155" s="221"/>
      <c r="BH155" s="221"/>
      <c r="BI155" s="221"/>
      <c r="BJ155" s="221"/>
      <c r="BK155" s="221"/>
      <c r="BL155" s="221"/>
      <c r="BM155" s="221"/>
      <c r="BN155" s="221"/>
      <c r="BO155" s="221"/>
      <c r="BP155" s="221"/>
      <c r="BQ155" s="221"/>
      <c r="BR155" s="221"/>
      <c r="BS155" s="221"/>
      <c r="BT155" s="221"/>
      <c r="BU155" s="221"/>
      <c r="BV155" s="221"/>
      <c r="BW155" s="221"/>
      <c r="BX155" s="221"/>
      <c r="BY155" s="221"/>
      <c r="BZ155" s="221"/>
      <c r="CA155" s="221"/>
      <c r="CB155" s="221"/>
      <c r="CC155" s="221"/>
      <c r="CD155" s="221"/>
      <c r="CE155" s="221"/>
      <c r="CF155" s="221"/>
      <c r="CG155" s="221"/>
      <c r="CH155" s="221"/>
      <c r="CI155" s="221"/>
      <c r="CJ155" s="221"/>
      <c r="CK155" s="221"/>
      <c r="CL155" s="221"/>
      <c r="CM155" s="221"/>
      <c r="CN155" s="221"/>
      <c r="CO155" s="221"/>
      <c r="CP155" s="221"/>
      <c r="CQ155" s="221"/>
      <c r="CR155" s="221"/>
      <c r="CS155" s="221"/>
      <c r="CT155" s="221"/>
      <c r="CU155" s="221"/>
      <c r="CV155" s="221"/>
      <c r="CW155" s="221"/>
      <c r="CX155" s="221"/>
      <c r="CY155" s="221"/>
      <c r="CZ155" s="221"/>
      <c r="DA155" s="221"/>
      <c r="DB155" s="221"/>
      <c r="DC155" s="221"/>
      <c r="DD155" s="221"/>
      <c r="DE155" s="221"/>
      <c r="DF155" s="221"/>
      <c r="DG155" s="221"/>
      <c r="DH155" s="221"/>
      <c r="DI155" s="221"/>
      <c r="DJ155" s="221"/>
      <c r="DK155" s="221"/>
      <c r="DL155" s="221"/>
      <c r="DM155" s="221"/>
      <c r="DN155" s="221"/>
      <c r="DO155" s="221"/>
      <c r="DP155" s="221"/>
      <c r="DQ155" s="221"/>
      <c r="DR155" s="221"/>
      <c r="DS155" s="221"/>
      <c r="DT155" s="221"/>
      <c r="DU155" s="221"/>
      <c r="DV155" s="221"/>
      <c r="DW155" s="221"/>
      <c r="DX155" s="221"/>
      <c r="DY155" s="221"/>
      <c r="DZ155" s="221"/>
      <c r="EA155" s="221"/>
      <c r="EB155" s="221"/>
      <c r="EC155" s="221"/>
      <c r="ED155" s="221"/>
      <c r="EE155" s="221"/>
      <c r="EF155" s="221"/>
      <c r="EG155" s="221"/>
      <c r="EH155" s="221"/>
      <c r="EI155" s="221"/>
      <c r="EJ155" s="221"/>
      <c r="EK155" s="221"/>
      <c r="EL155" s="221"/>
      <c r="EM155" s="221"/>
      <c r="EN155" s="221"/>
      <c r="EO155" s="221"/>
      <c r="EP155" s="221"/>
      <c r="EQ155" s="221"/>
      <c r="ER155" s="221"/>
      <c r="ES155" s="221"/>
      <c r="ET155" s="221"/>
      <c r="EU155" s="221"/>
      <c r="EV155" s="221"/>
      <c r="EW155" s="221"/>
      <c r="EX155" s="221"/>
      <c r="EY155" s="221"/>
      <c r="EZ155" s="221"/>
      <c r="FA155" s="221"/>
      <c r="FB155" s="221"/>
      <c r="FC155" s="221"/>
      <c r="FD155" s="221"/>
      <c r="FE155" s="221"/>
      <c r="FF155" s="221"/>
      <c r="FG155" s="221"/>
      <c r="FH155" s="221"/>
      <c r="FI155" s="221"/>
      <c r="FJ155" s="221"/>
      <c r="FK155" s="221"/>
      <c r="FL155" s="221"/>
      <c r="FM155" s="221"/>
      <c r="FN155" s="221"/>
      <c r="FO155" s="221"/>
      <c r="FP155" s="221"/>
      <c r="FQ155" s="221"/>
      <c r="FR155" s="221"/>
      <c r="FS155" s="221"/>
      <c r="FT155" s="221"/>
      <c r="FU155" s="221"/>
      <c r="FV155" s="221"/>
      <c r="FW155" s="221"/>
      <c r="FX155" s="221"/>
      <c r="FY155" s="221"/>
      <c r="FZ155" s="221"/>
      <c r="GA155" s="221"/>
      <c r="GB155" s="221"/>
      <c r="GC155" s="221"/>
      <c r="GD155" s="221"/>
      <c r="GE155" s="221"/>
      <c r="GF155" s="221"/>
      <c r="GG155" s="221"/>
      <c r="GH155" s="221"/>
      <c r="GI155" s="221"/>
      <c r="GJ155" s="221"/>
      <c r="GK155" s="221"/>
      <c r="GL155" s="221"/>
      <c r="GM155" s="221"/>
      <c r="GN155" s="221"/>
      <c r="GO155" s="221"/>
      <c r="GP155" s="221"/>
      <c r="GQ155" s="221"/>
      <c r="GR155" s="221"/>
      <c r="GS155" s="221"/>
      <c r="GT155" s="221"/>
      <c r="GU155" s="221"/>
      <c r="GV155" s="221"/>
      <c r="GW155" s="221"/>
      <c r="GX155" s="221"/>
      <c r="GY155" s="221"/>
      <c r="GZ155" s="221"/>
      <c r="HA155" s="221"/>
      <c r="HB155" s="221"/>
      <c r="HC155" s="221"/>
      <c r="HD155" s="221"/>
      <c r="HE155" s="221"/>
      <c r="HF155" s="221"/>
      <c r="HG155" s="221"/>
      <c r="HH155" s="221"/>
      <c r="HI155" s="221"/>
      <c r="HJ155" s="221"/>
      <c r="HK155" s="221"/>
      <c r="HL155" s="221"/>
      <c r="HM155" s="221"/>
      <c r="HN155" s="221"/>
      <c r="HO155" s="221"/>
      <c r="HP155" s="221"/>
      <c r="HQ155" s="221"/>
      <c r="HR155" s="221"/>
      <c r="HS155" s="221"/>
      <c r="HT155" s="221"/>
      <c r="HU155" s="221"/>
      <c r="HV155" s="221"/>
      <c r="HW155" s="221"/>
      <c r="HX155" s="221"/>
      <c r="HY155" s="221"/>
      <c r="HZ155" s="221"/>
      <c r="IA155" s="221"/>
      <c r="IB155" s="221"/>
      <c r="IC155" s="221"/>
      <c r="ID155" s="221"/>
      <c r="IE155" s="221"/>
      <c r="IF155" s="221"/>
      <c r="IG155" s="221"/>
      <c r="IH155" s="221"/>
      <c r="II155" s="221"/>
      <c r="IJ155" s="221"/>
      <c r="IK155" s="221"/>
      <c r="IL155" s="221"/>
      <c r="IM155" s="221"/>
      <c r="IN155" s="221"/>
      <c r="IO155" s="221"/>
      <c r="IP155" s="221"/>
      <c r="IQ155" s="221"/>
      <c r="IR155" s="221"/>
      <c r="IS155" s="221"/>
      <c r="IT155" s="221"/>
      <c r="IU155" s="221"/>
      <c r="IV155" s="221"/>
      <c r="IW155" s="221"/>
      <c r="IX155" s="221"/>
      <c r="IY155" s="221"/>
      <c r="IZ155" s="221"/>
      <c r="JA155" s="221"/>
      <c r="JB155" s="221"/>
      <c r="JC155" s="221"/>
      <c r="JD155" s="221"/>
      <c r="JE155" s="221"/>
      <c r="JF155" s="221"/>
      <c r="JG155" s="221"/>
      <c r="JH155" s="221"/>
      <c r="JI155" s="221"/>
      <c r="JJ155" s="221"/>
      <c r="JK155" s="221"/>
      <c r="JL155" s="221"/>
      <c r="JM155" s="221"/>
      <c r="JN155" s="221"/>
      <c r="JO155" s="221"/>
      <c r="JP155" s="221"/>
      <c r="JQ155" s="221"/>
      <c r="JR155" s="221"/>
      <c r="JS155" s="221"/>
      <c r="JT155" s="221"/>
      <c r="JU155" s="221"/>
      <c r="JV155" s="221"/>
      <c r="JW155" s="221"/>
      <c r="JX155" s="221"/>
      <c r="JY155" s="221"/>
      <c r="JZ155" s="221"/>
      <c r="KA155" s="221"/>
      <c r="KB155" s="221"/>
      <c r="KC155" s="221"/>
      <c r="KD155" s="221"/>
      <c r="KE155" s="221"/>
      <c r="KF155" s="221"/>
      <c r="KG155" s="221"/>
      <c r="KH155" s="221"/>
      <c r="KI155" s="221"/>
      <c r="KJ155" s="221"/>
      <c r="KK155" s="221"/>
      <c r="KL155" s="221"/>
      <c r="KM155" s="221"/>
      <c r="KN155" s="221"/>
      <c r="KO155" s="221"/>
      <c r="KP155" s="221"/>
      <c r="KQ155" s="221"/>
      <c r="KR155" s="221"/>
      <c r="KS155" s="221"/>
      <c r="KT155" s="221"/>
      <c r="KU155" s="221"/>
    </row>
    <row r="156" spans="1:307" s="235" customFormat="1" ht="15.75" customHeight="1">
      <c r="A156" s="266" t="s">
        <v>70</v>
      </c>
      <c r="B156" s="232" t="s">
        <v>344</v>
      </c>
      <c r="C156" s="107" t="s">
        <v>128</v>
      </c>
      <c r="D156" s="231">
        <v>0.2</v>
      </c>
      <c r="E156" s="111"/>
      <c r="F156" s="202">
        <f>ROUNDUP(D156*$E156,2)</f>
        <v>0</v>
      </c>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21"/>
      <c r="AN156" s="221"/>
      <c r="AO156" s="221"/>
      <c r="AP156" s="221"/>
      <c r="AQ156" s="221"/>
      <c r="AR156" s="221"/>
      <c r="AS156" s="221"/>
      <c r="AT156" s="221"/>
      <c r="AU156" s="221"/>
      <c r="AV156" s="221"/>
      <c r="AW156" s="221"/>
      <c r="AX156" s="221"/>
      <c r="AY156" s="221"/>
      <c r="AZ156" s="221"/>
      <c r="BA156" s="221"/>
      <c r="BB156" s="221"/>
      <c r="BC156" s="221"/>
      <c r="BD156" s="221"/>
      <c r="BE156" s="221"/>
      <c r="BF156" s="221"/>
      <c r="BG156" s="221"/>
      <c r="BH156" s="221"/>
      <c r="BI156" s="221"/>
      <c r="BJ156" s="221"/>
      <c r="BK156" s="221"/>
      <c r="BL156" s="221"/>
      <c r="BM156" s="221"/>
      <c r="BN156" s="221"/>
      <c r="BO156" s="221"/>
      <c r="BP156" s="221"/>
      <c r="BQ156" s="221"/>
      <c r="BR156" s="221"/>
      <c r="BS156" s="221"/>
      <c r="BT156" s="221"/>
      <c r="BU156" s="221"/>
      <c r="BV156" s="221"/>
      <c r="BW156" s="221"/>
      <c r="BX156" s="221"/>
      <c r="BY156" s="221"/>
      <c r="BZ156" s="221"/>
      <c r="CA156" s="221"/>
      <c r="CB156" s="221"/>
      <c r="CC156" s="221"/>
      <c r="CD156" s="221"/>
      <c r="CE156" s="221"/>
      <c r="CF156" s="221"/>
      <c r="CG156" s="221"/>
      <c r="CH156" s="221"/>
      <c r="CI156" s="221"/>
      <c r="CJ156" s="221"/>
      <c r="CK156" s="221"/>
      <c r="CL156" s="221"/>
      <c r="CM156" s="221"/>
      <c r="CN156" s="221"/>
      <c r="CO156" s="221"/>
      <c r="CP156" s="221"/>
      <c r="CQ156" s="221"/>
      <c r="CR156" s="221"/>
      <c r="CS156" s="221"/>
      <c r="CT156" s="221"/>
      <c r="CU156" s="221"/>
      <c r="CV156" s="221"/>
      <c r="CW156" s="221"/>
      <c r="CX156" s="221"/>
      <c r="CY156" s="221"/>
      <c r="CZ156" s="221"/>
      <c r="DA156" s="221"/>
      <c r="DB156" s="221"/>
      <c r="DC156" s="221"/>
      <c r="DD156" s="221"/>
      <c r="DE156" s="221"/>
      <c r="DF156" s="221"/>
      <c r="DG156" s="221"/>
      <c r="DH156" s="221"/>
      <c r="DI156" s="221"/>
      <c r="DJ156" s="221"/>
      <c r="DK156" s="221"/>
      <c r="DL156" s="221"/>
      <c r="DM156" s="221"/>
      <c r="DN156" s="221"/>
      <c r="DO156" s="221"/>
      <c r="DP156" s="221"/>
      <c r="DQ156" s="221"/>
      <c r="DR156" s="221"/>
      <c r="DS156" s="221"/>
      <c r="DT156" s="221"/>
      <c r="DU156" s="221"/>
      <c r="DV156" s="221"/>
      <c r="DW156" s="221"/>
      <c r="DX156" s="221"/>
      <c r="DY156" s="221"/>
      <c r="DZ156" s="221"/>
      <c r="EA156" s="221"/>
      <c r="EB156" s="221"/>
      <c r="EC156" s="221"/>
      <c r="ED156" s="221"/>
      <c r="EE156" s="221"/>
      <c r="EF156" s="221"/>
      <c r="EG156" s="221"/>
      <c r="EH156" s="221"/>
      <c r="EI156" s="221"/>
      <c r="EJ156" s="221"/>
      <c r="EK156" s="221"/>
      <c r="EL156" s="221"/>
      <c r="EM156" s="221"/>
      <c r="EN156" s="221"/>
      <c r="EO156" s="221"/>
      <c r="EP156" s="221"/>
      <c r="EQ156" s="221"/>
      <c r="ER156" s="221"/>
      <c r="ES156" s="221"/>
      <c r="ET156" s="221"/>
      <c r="EU156" s="221"/>
      <c r="EV156" s="221"/>
      <c r="EW156" s="221"/>
      <c r="EX156" s="221"/>
      <c r="EY156" s="221"/>
      <c r="EZ156" s="221"/>
      <c r="FA156" s="221"/>
      <c r="FB156" s="221"/>
      <c r="FC156" s="221"/>
      <c r="FD156" s="221"/>
      <c r="FE156" s="221"/>
      <c r="FF156" s="221"/>
      <c r="FG156" s="221"/>
      <c r="FH156" s="221"/>
      <c r="FI156" s="221"/>
      <c r="FJ156" s="221"/>
      <c r="FK156" s="221"/>
      <c r="FL156" s="221"/>
      <c r="FM156" s="221"/>
      <c r="FN156" s="221"/>
      <c r="FO156" s="221"/>
      <c r="FP156" s="221"/>
      <c r="FQ156" s="221"/>
      <c r="FR156" s="221"/>
      <c r="FS156" s="221"/>
      <c r="FT156" s="221"/>
      <c r="FU156" s="221"/>
      <c r="FV156" s="221"/>
      <c r="FW156" s="221"/>
      <c r="FX156" s="221"/>
      <c r="FY156" s="221"/>
      <c r="FZ156" s="221"/>
      <c r="GA156" s="221"/>
      <c r="GB156" s="221"/>
      <c r="GC156" s="221"/>
      <c r="GD156" s="221"/>
      <c r="GE156" s="221"/>
      <c r="GF156" s="221"/>
      <c r="GG156" s="221"/>
      <c r="GH156" s="221"/>
      <c r="GI156" s="221"/>
      <c r="GJ156" s="221"/>
      <c r="GK156" s="221"/>
      <c r="GL156" s="221"/>
      <c r="GM156" s="221"/>
      <c r="GN156" s="221"/>
      <c r="GO156" s="221"/>
      <c r="GP156" s="221"/>
      <c r="GQ156" s="221"/>
      <c r="GR156" s="221"/>
      <c r="GS156" s="221"/>
      <c r="GT156" s="221"/>
      <c r="GU156" s="221"/>
      <c r="GV156" s="221"/>
      <c r="GW156" s="221"/>
      <c r="GX156" s="221"/>
      <c r="GY156" s="221"/>
      <c r="GZ156" s="221"/>
      <c r="HA156" s="221"/>
      <c r="HB156" s="221"/>
      <c r="HC156" s="221"/>
      <c r="HD156" s="221"/>
      <c r="HE156" s="221"/>
      <c r="HF156" s="221"/>
      <c r="HG156" s="221"/>
      <c r="HH156" s="221"/>
      <c r="HI156" s="221"/>
      <c r="HJ156" s="221"/>
      <c r="HK156" s="221"/>
      <c r="HL156" s="221"/>
      <c r="HM156" s="221"/>
      <c r="HN156" s="221"/>
      <c r="HO156" s="221"/>
      <c r="HP156" s="221"/>
      <c r="HQ156" s="221"/>
      <c r="HR156" s="221"/>
      <c r="HS156" s="221"/>
      <c r="HT156" s="221"/>
      <c r="HU156" s="221"/>
      <c r="HV156" s="221"/>
      <c r="HW156" s="221"/>
      <c r="HX156" s="221"/>
      <c r="HY156" s="221"/>
      <c r="HZ156" s="221"/>
      <c r="IA156" s="221"/>
      <c r="IB156" s="221"/>
      <c r="IC156" s="221"/>
      <c r="ID156" s="221"/>
      <c r="IE156" s="221"/>
      <c r="IF156" s="221"/>
      <c r="IG156" s="221"/>
      <c r="IH156" s="221"/>
      <c r="II156" s="221"/>
      <c r="IJ156" s="221"/>
      <c r="IK156" s="221"/>
      <c r="IL156" s="221"/>
      <c r="IM156" s="221"/>
      <c r="IN156" s="221"/>
      <c r="IO156" s="221"/>
      <c r="IP156" s="221"/>
      <c r="IQ156" s="221"/>
      <c r="IR156" s="221"/>
      <c r="IS156" s="221"/>
      <c r="IT156" s="221"/>
      <c r="IU156" s="221"/>
      <c r="IV156" s="221"/>
      <c r="IW156" s="221"/>
      <c r="IX156" s="221"/>
      <c r="IY156" s="221"/>
      <c r="IZ156" s="221"/>
      <c r="JA156" s="221"/>
      <c r="JB156" s="221"/>
      <c r="JC156" s="221"/>
      <c r="JD156" s="221"/>
      <c r="JE156" s="221"/>
      <c r="JF156" s="221"/>
      <c r="JG156" s="221"/>
      <c r="JH156" s="221"/>
      <c r="JI156" s="221"/>
      <c r="JJ156" s="221"/>
      <c r="JK156" s="221"/>
      <c r="JL156" s="221"/>
      <c r="JM156" s="221"/>
      <c r="JN156" s="221"/>
      <c r="JO156" s="221"/>
      <c r="JP156" s="221"/>
      <c r="JQ156" s="221"/>
      <c r="JR156" s="221"/>
      <c r="JS156" s="221"/>
      <c r="JT156" s="221"/>
      <c r="JU156" s="221"/>
      <c r="JV156" s="221"/>
      <c r="JW156" s="221"/>
      <c r="JX156" s="221"/>
      <c r="JY156" s="221"/>
      <c r="JZ156" s="221"/>
      <c r="KA156" s="221"/>
      <c r="KB156" s="221"/>
      <c r="KC156" s="221"/>
      <c r="KD156" s="221"/>
      <c r="KE156" s="221"/>
      <c r="KF156" s="221"/>
      <c r="KG156" s="221"/>
      <c r="KH156" s="221"/>
      <c r="KI156" s="221"/>
      <c r="KJ156" s="221"/>
      <c r="KK156" s="221"/>
      <c r="KL156" s="221"/>
      <c r="KM156" s="221"/>
      <c r="KN156" s="221"/>
      <c r="KO156" s="221"/>
      <c r="KP156" s="221"/>
      <c r="KQ156" s="221"/>
      <c r="KR156" s="221"/>
      <c r="KS156" s="221"/>
      <c r="KT156" s="221"/>
      <c r="KU156" s="221"/>
    </row>
    <row r="157" spans="1:307">
      <c r="B157" s="265"/>
      <c r="C157" s="55"/>
      <c r="D157" s="57"/>
      <c r="E157" s="217"/>
      <c r="F157" s="229"/>
    </row>
    <row r="158" spans="1:307">
      <c r="B158" s="265"/>
      <c r="C158" s="55"/>
      <c r="D158" s="57"/>
      <c r="E158" s="217"/>
      <c r="F158" s="229"/>
    </row>
    <row r="159" spans="1:307" ht="109.5" customHeight="1">
      <c r="A159" s="263">
        <f>A151+0.01</f>
        <v>3.1099999999999977</v>
      </c>
      <c r="B159" s="265" t="s">
        <v>449</v>
      </c>
      <c r="C159" s="55"/>
      <c r="D159" s="57"/>
      <c r="E159" s="217"/>
      <c r="F159" s="229"/>
    </row>
    <row r="160" spans="1:307">
      <c r="B160" s="265"/>
      <c r="C160" s="55"/>
      <c r="D160" s="57"/>
      <c r="E160" s="217"/>
      <c r="F160" s="229"/>
    </row>
    <row r="161" spans="1:307" s="235" customFormat="1" ht="15.75" customHeight="1">
      <c r="A161" s="266" t="s">
        <v>70</v>
      </c>
      <c r="B161" s="232" t="s">
        <v>377</v>
      </c>
      <c r="C161" s="107" t="s">
        <v>128</v>
      </c>
      <c r="D161" s="231">
        <v>1.3</v>
      </c>
      <c r="E161" s="111"/>
      <c r="F161" s="202">
        <f>ROUNDUP(D161*$E161,2)</f>
        <v>0</v>
      </c>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c r="AL161" s="221"/>
      <c r="AM161" s="221"/>
      <c r="AN161" s="221"/>
      <c r="AO161" s="221"/>
      <c r="AP161" s="221"/>
      <c r="AQ161" s="221"/>
      <c r="AR161" s="221"/>
      <c r="AS161" s="221"/>
      <c r="AT161" s="221"/>
      <c r="AU161" s="221"/>
      <c r="AV161" s="221"/>
      <c r="AW161" s="221"/>
      <c r="AX161" s="221"/>
      <c r="AY161" s="221"/>
      <c r="AZ161" s="221"/>
      <c r="BA161" s="221"/>
      <c r="BB161" s="221"/>
      <c r="BC161" s="221"/>
      <c r="BD161" s="221"/>
      <c r="BE161" s="221"/>
      <c r="BF161" s="221"/>
      <c r="BG161" s="221"/>
      <c r="BH161" s="221"/>
      <c r="BI161" s="221"/>
      <c r="BJ161" s="221"/>
      <c r="BK161" s="221"/>
      <c r="BL161" s="221"/>
      <c r="BM161" s="221"/>
      <c r="BN161" s="221"/>
      <c r="BO161" s="221"/>
      <c r="BP161" s="221"/>
      <c r="BQ161" s="221"/>
      <c r="BR161" s="221"/>
      <c r="BS161" s="221"/>
      <c r="BT161" s="221"/>
      <c r="BU161" s="221"/>
      <c r="BV161" s="221"/>
      <c r="BW161" s="221"/>
      <c r="BX161" s="221"/>
      <c r="BY161" s="221"/>
      <c r="BZ161" s="221"/>
      <c r="CA161" s="221"/>
      <c r="CB161" s="221"/>
      <c r="CC161" s="221"/>
      <c r="CD161" s="221"/>
      <c r="CE161" s="221"/>
      <c r="CF161" s="221"/>
      <c r="CG161" s="221"/>
      <c r="CH161" s="221"/>
      <c r="CI161" s="221"/>
      <c r="CJ161" s="221"/>
      <c r="CK161" s="221"/>
      <c r="CL161" s="221"/>
      <c r="CM161" s="221"/>
      <c r="CN161" s="221"/>
      <c r="CO161" s="221"/>
      <c r="CP161" s="221"/>
      <c r="CQ161" s="221"/>
      <c r="CR161" s="221"/>
      <c r="CS161" s="221"/>
      <c r="CT161" s="221"/>
      <c r="CU161" s="221"/>
      <c r="CV161" s="221"/>
      <c r="CW161" s="221"/>
      <c r="CX161" s="221"/>
      <c r="CY161" s="221"/>
      <c r="CZ161" s="221"/>
      <c r="DA161" s="221"/>
      <c r="DB161" s="221"/>
      <c r="DC161" s="221"/>
      <c r="DD161" s="221"/>
      <c r="DE161" s="221"/>
      <c r="DF161" s="221"/>
      <c r="DG161" s="221"/>
      <c r="DH161" s="221"/>
      <c r="DI161" s="221"/>
      <c r="DJ161" s="221"/>
      <c r="DK161" s="221"/>
      <c r="DL161" s="221"/>
      <c r="DM161" s="221"/>
      <c r="DN161" s="221"/>
      <c r="DO161" s="221"/>
      <c r="DP161" s="221"/>
      <c r="DQ161" s="221"/>
      <c r="DR161" s="221"/>
      <c r="DS161" s="221"/>
      <c r="DT161" s="221"/>
      <c r="DU161" s="221"/>
      <c r="DV161" s="221"/>
      <c r="DW161" s="221"/>
      <c r="DX161" s="221"/>
      <c r="DY161" s="221"/>
      <c r="DZ161" s="221"/>
      <c r="EA161" s="221"/>
      <c r="EB161" s="221"/>
      <c r="EC161" s="221"/>
      <c r="ED161" s="221"/>
      <c r="EE161" s="221"/>
      <c r="EF161" s="221"/>
      <c r="EG161" s="221"/>
      <c r="EH161" s="221"/>
      <c r="EI161" s="221"/>
      <c r="EJ161" s="221"/>
      <c r="EK161" s="221"/>
      <c r="EL161" s="221"/>
      <c r="EM161" s="221"/>
      <c r="EN161" s="221"/>
      <c r="EO161" s="221"/>
      <c r="EP161" s="221"/>
      <c r="EQ161" s="221"/>
      <c r="ER161" s="221"/>
      <c r="ES161" s="221"/>
      <c r="ET161" s="221"/>
      <c r="EU161" s="221"/>
      <c r="EV161" s="221"/>
      <c r="EW161" s="221"/>
      <c r="EX161" s="221"/>
      <c r="EY161" s="221"/>
      <c r="EZ161" s="221"/>
      <c r="FA161" s="221"/>
      <c r="FB161" s="221"/>
      <c r="FC161" s="221"/>
      <c r="FD161" s="221"/>
      <c r="FE161" s="221"/>
      <c r="FF161" s="221"/>
      <c r="FG161" s="221"/>
      <c r="FH161" s="221"/>
      <c r="FI161" s="221"/>
      <c r="FJ161" s="221"/>
      <c r="FK161" s="221"/>
      <c r="FL161" s="221"/>
      <c r="FM161" s="221"/>
      <c r="FN161" s="221"/>
      <c r="FO161" s="221"/>
      <c r="FP161" s="221"/>
      <c r="FQ161" s="221"/>
      <c r="FR161" s="221"/>
      <c r="FS161" s="221"/>
      <c r="FT161" s="221"/>
      <c r="FU161" s="221"/>
      <c r="FV161" s="221"/>
      <c r="FW161" s="221"/>
      <c r="FX161" s="221"/>
      <c r="FY161" s="221"/>
      <c r="FZ161" s="221"/>
      <c r="GA161" s="221"/>
      <c r="GB161" s="221"/>
      <c r="GC161" s="221"/>
      <c r="GD161" s="221"/>
      <c r="GE161" s="221"/>
      <c r="GF161" s="221"/>
      <c r="GG161" s="221"/>
      <c r="GH161" s="221"/>
      <c r="GI161" s="221"/>
      <c r="GJ161" s="221"/>
      <c r="GK161" s="221"/>
      <c r="GL161" s="221"/>
      <c r="GM161" s="221"/>
      <c r="GN161" s="221"/>
      <c r="GO161" s="221"/>
      <c r="GP161" s="221"/>
      <c r="GQ161" s="221"/>
      <c r="GR161" s="221"/>
      <c r="GS161" s="221"/>
      <c r="GT161" s="221"/>
      <c r="GU161" s="221"/>
      <c r="GV161" s="221"/>
      <c r="GW161" s="221"/>
      <c r="GX161" s="221"/>
      <c r="GY161" s="221"/>
      <c r="GZ161" s="221"/>
      <c r="HA161" s="221"/>
      <c r="HB161" s="221"/>
      <c r="HC161" s="221"/>
      <c r="HD161" s="221"/>
      <c r="HE161" s="221"/>
      <c r="HF161" s="221"/>
      <c r="HG161" s="221"/>
      <c r="HH161" s="221"/>
      <c r="HI161" s="221"/>
      <c r="HJ161" s="221"/>
      <c r="HK161" s="221"/>
      <c r="HL161" s="221"/>
      <c r="HM161" s="221"/>
      <c r="HN161" s="221"/>
      <c r="HO161" s="221"/>
      <c r="HP161" s="221"/>
      <c r="HQ161" s="221"/>
      <c r="HR161" s="221"/>
      <c r="HS161" s="221"/>
      <c r="HT161" s="221"/>
      <c r="HU161" s="221"/>
      <c r="HV161" s="221"/>
      <c r="HW161" s="221"/>
      <c r="HX161" s="221"/>
      <c r="HY161" s="221"/>
      <c r="HZ161" s="221"/>
      <c r="IA161" s="221"/>
      <c r="IB161" s="221"/>
      <c r="IC161" s="221"/>
      <c r="ID161" s="221"/>
      <c r="IE161" s="221"/>
      <c r="IF161" s="221"/>
      <c r="IG161" s="221"/>
      <c r="IH161" s="221"/>
      <c r="II161" s="221"/>
      <c r="IJ161" s="221"/>
      <c r="IK161" s="221"/>
      <c r="IL161" s="221"/>
      <c r="IM161" s="221"/>
      <c r="IN161" s="221"/>
      <c r="IO161" s="221"/>
      <c r="IP161" s="221"/>
      <c r="IQ161" s="221"/>
      <c r="IR161" s="221"/>
      <c r="IS161" s="221"/>
      <c r="IT161" s="221"/>
      <c r="IU161" s="221"/>
      <c r="IV161" s="221"/>
      <c r="IW161" s="221"/>
      <c r="IX161" s="221"/>
      <c r="IY161" s="221"/>
      <c r="IZ161" s="221"/>
      <c r="JA161" s="221"/>
      <c r="JB161" s="221"/>
      <c r="JC161" s="221"/>
      <c r="JD161" s="221"/>
      <c r="JE161" s="221"/>
      <c r="JF161" s="221"/>
      <c r="JG161" s="221"/>
      <c r="JH161" s="221"/>
      <c r="JI161" s="221"/>
      <c r="JJ161" s="221"/>
      <c r="JK161" s="221"/>
      <c r="JL161" s="221"/>
      <c r="JM161" s="221"/>
      <c r="JN161" s="221"/>
      <c r="JO161" s="221"/>
      <c r="JP161" s="221"/>
      <c r="JQ161" s="221"/>
      <c r="JR161" s="221"/>
      <c r="JS161" s="221"/>
      <c r="JT161" s="221"/>
      <c r="JU161" s="221"/>
      <c r="JV161" s="221"/>
      <c r="JW161" s="221"/>
      <c r="JX161" s="221"/>
      <c r="JY161" s="221"/>
      <c r="JZ161" s="221"/>
      <c r="KA161" s="221"/>
      <c r="KB161" s="221"/>
      <c r="KC161" s="221"/>
      <c r="KD161" s="221"/>
      <c r="KE161" s="221"/>
      <c r="KF161" s="221"/>
      <c r="KG161" s="221"/>
      <c r="KH161" s="221"/>
      <c r="KI161" s="221"/>
      <c r="KJ161" s="221"/>
      <c r="KK161" s="221"/>
      <c r="KL161" s="221"/>
      <c r="KM161" s="221"/>
      <c r="KN161" s="221"/>
      <c r="KO161" s="221"/>
      <c r="KP161" s="221"/>
      <c r="KQ161" s="221"/>
      <c r="KR161" s="221"/>
      <c r="KS161" s="221"/>
      <c r="KT161" s="221"/>
      <c r="KU161" s="221"/>
    </row>
    <row r="162" spans="1:307">
      <c r="B162" s="265"/>
      <c r="C162" s="55"/>
      <c r="D162" s="57"/>
      <c r="E162" s="217"/>
      <c r="F162" s="229"/>
    </row>
    <row r="163" spans="1:307">
      <c r="B163" s="265"/>
      <c r="C163" s="55"/>
      <c r="D163" s="57"/>
      <c r="E163" s="217"/>
      <c r="F163" s="229"/>
    </row>
    <row r="164" spans="1:307" ht="72.75" customHeight="1">
      <c r="A164" s="263">
        <f>A159+0.01</f>
        <v>3.1199999999999974</v>
      </c>
      <c r="B164" s="220" t="s">
        <v>379</v>
      </c>
      <c r="C164" s="55"/>
      <c r="D164" s="57"/>
      <c r="E164" s="217"/>
      <c r="F164" s="229"/>
    </row>
    <row r="165" spans="1:307">
      <c r="B165" s="220"/>
      <c r="C165" s="55"/>
      <c r="D165" s="57"/>
      <c r="E165" s="217"/>
      <c r="F165" s="229"/>
    </row>
    <row r="166" spans="1:307" s="235" customFormat="1" ht="15">
      <c r="A166" s="266" t="s">
        <v>70</v>
      </c>
      <c r="B166" s="203" t="s">
        <v>378</v>
      </c>
      <c r="C166" s="107" t="s">
        <v>130</v>
      </c>
      <c r="D166" s="231">
        <v>13.5</v>
      </c>
      <c r="E166" s="111"/>
      <c r="F166" s="202">
        <f>ROUNDUP(D166*$E166,2)</f>
        <v>0</v>
      </c>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c r="AL166" s="221"/>
      <c r="AM166" s="221"/>
      <c r="AN166" s="221"/>
      <c r="AO166" s="221"/>
      <c r="AP166" s="221"/>
      <c r="AQ166" s="221"/>
      <c r="AR166" s="221"/>
      <c r="AS166" s="221"/>
      <c r="AT166" s="221"/>
      <c r="AU166" s="221"/>
      <c r="AV166" s="221"/>
      <c r="AW166" s="221"/>
      <c r="AX166" s="221"/>
      <c r="AY166" s="221"/>
      <c r="AZ166" s="221"/>
      <c r="BA166" s="221"/>
      <c r="BB166" s="221"/>
      <c r="BC166" s="221"/>
      <c r="BD166" s="221"/>
      <c r="BE166" s="221"/>
      <c r="BF166" s="221"/>
      <c r="BG166" s="221"/>
      <c r="BH166" s="221"/>
      <c r="BI166" s="221"/>
      <c r="BJ166" s="221"/>
      <c r="BK166" s="221"/>
      <c r="BL166" s="221"/>
      <c r="BM166" s="221"/>
      <c r="BN166" s="221"/>
      <c r="BO166" s="221"/>
      <c r="BP166" s="221"/>
      <c r="BQ166" s="221"/>
      <c r="BR166" s="221"/>
      <c r="BS166" s="221"/>
      <c r="BT166" s="221"/>
      <c r="BU166" s="221"/>
      <c r="BV166" s="221"/>
      <c r="BW166" s="221"/>
      <c r="BX166" s="221"/>
      <c r="BY166" s="221"/>
      <c r="BZ166" s="221"/>
      <c r="CA166" s="221"/>
      <c r="CB166" s="221"/>
      <c r="CC166" s="221"/>
      <c r="CD166" s="221"/>
      <c r="CE166" s="221"/>
      <c r="CF166" s="221"/>
      <c r="CG166" s="221"/>
      <c r="CH166" s="221"/>
      <c r="CI166" s="221"/>
      <c r="CJ166" s="221"/>
      <c r="CK166" s="221"/>
      <c r="CL166" s="221"/>
      <c r="CM166" s="221"/>
      <c r="CN166" s="221"/>
      <c r="CO166" s="221"/>
      <c r="CP166" s="221"/>
      <c r="CQ166" s="221"/>
      <c r="CR166" s="221"/>
      <c r="CS166" s="221"/>
      <c r="CT166" s="221"/>
      <c r="CU166" s="221"/>
      <c r="CV166" s="221"/>
      <c r="CW166" s="221"/>
      <c r="CX166" s="221"/>
      <c r="CY166" s="221"/>
      <c r="CZ166" s="221"/>
      <c r="DA166" s="221"/>
      <c r="DB166" s="221"/>
      <c r="DC166" s="221"/>
      <c r="DD166" s="221"/>
      <c r="DE166" s="221"/>
      <c r="DF166" s="221"/>
      <c r="DG166" s="221"/>
      <c r="DH166" s="221"/>
      <c r="DI166" s="221"/>
      <c r="DJ166" s="221"/>
      <c r="DK166" s="221"/>
      <c r="DL166" s="221"/>
      <c r="DM166" s="221"/>
      <c r="DN166" s="221"/>
      <c r="DO166" s="221"/>
      <c r="DP166" s="221"/>
      <c r="DQ166" s="221"/>
      <c r="DR166" s="221"/>
      <c r="DS166" s="221"/>
      <c r="DT166" s="221"/>
      <c r="DU166" s="221"/>
      <c r="DV166" s="221"/>
      <c r="DW166" s="221"/>
      <c r="DX166" s="221"/>
      <c r="DY166" s="221"/>
      <c r="DZ166" s="221"/>
      <c r="EA166" s="221"/>
      <c r="EB166" s="221"/>
      <c r="EC166" s="221"/>
      <c r="ED166" s="221"/>
      <c r="EE166" s="221"/>
      <c r="EF166" s="221"/>
      <c r="EG166" s="221"/>
      <c r="EH166" s="221"/>
      <c r="EI166" s="221"/>
      <c r="EJ166" s="221"/>
      <c r="EK166" s="221"/>
      <c r="EL166" s="221"/>
      <c r="EM166" s="221"/>
      <c r="EN166" s="221"/>
      <c r="EO166" s="221"/>
      <c r="EP166" s="221"/>
      <c r="EQ166" s="221"/>
      <c r="ER166" s="221"/>
      <c r="ES166" s="221"/>
      <c r="ET166" s="221"/>
      <c r="EU166" s="221"/>
      <c r="EV166" s="221"/>
      <c r="EW166" s="221"/>
      <c r="EX166" s="221"/>
      <c r="EY166" s="221"/>
      <c r="EZ166" s="221"/>
      <c r="FA166" s="221"/>
      <c r="FB166" s="221"/>
      <c r="FC166" s="221"/>
      <c r="FD166" s="221"/>
      <c r="FE166" s="221"/>
      <c r="FF166" s="221"/>
      <c r="FG166" s="221"/>
      <c r="FH166" s="221"/>
      <c r="FI166" s="221"/>
      <c r="FJ166" s="221"/>
      <c r="FK166" s="221"/>
      <c r="FL166" s="221"/>
      <c r="FM166" s="221"/>
      <c r="FN166" s="221"/>
      <c r="FO166" s="221"/>
      <c r="FP166" s="221"/>
      <c r="FQ166" s="221"/>
      <c r="FR166" s="221"/>
      <c r="FS166" s="221"/>
      <c r="FT166" s="221"/>
      <c r="FU166" s="221"/>
      <c r="FV166" s="221"/>
      <c r="FW166" s="221"/>
      <c r="FX166" s="221"/>
      <c r="FY166" s="221"/>
      <c r="FZ166" s="221"/>
      <c r="GA166" s="221"/>
      <c r="GB166" s="221"/>
      <c r="GC166" s="221"/>
      <c r="GD166" s="221"/>
      <c r="GE166" s="221"/>
      <c r="GF166" s="221"/>
      <c r="GG166" s="221"/>
      <c r="GH166" s="221"/>
      <c r="GI166" s="221"/>
      <c r="GJ166" s="221"/>
      <c r="GK166" s="221"/>
      <c r="GL166" s="221"/>
      <c r="GM166" s="221"/>
      <c r="GN166" s="221"/>
      <c r="GO166" s="221"/>
      <c r="GP166" s="221"/>
      <c r="GQ166" s="221"/>
      <c r="GR166" s="221"/>
      <c r="GS166" s="221"/>
      <c r="GT166" s="221"/>
      <c r="GU166" s="221"/>
      <c r="GV166" s="221"/>
      <c r="GW166" s="221"/>
      <c r="GX166" s="221"/>
      <c r="GY166" s="221"/>
      <c r="GZ166" s="221"/>
      <c r="HA166" s="221"/>
      <c r="HB166" s="221"/>
      <c r="HC166" s="221"/>
      <c r="HD166" s="221"/>
      <c r="HE166" s="221"/>
      <c r="HF166" s="221"/>
      <c r="HG166" s="221"/>
      <c r="HH166" s="221"/>
      <c r="HI166" s="221"/>
      <c r="HJ166" s="221"/>
      <c r="HK166" s="221"/>
      <c r="HL166" s="221"/>
      <c r="HM166" s="221"/>
      <c r="HN166" s="221"/>
      <c r="HO166" s="221"/>
      <c r="HP166" s="221"/>
      <c r="HQ166" s="221"/>
      <c r="HR166" s="221"/>
      <c r="HS166" s="221"/>
      <c r="HT166" s="221"/>
      <c r="HU166" s="221"/>
      <c r="HV166" s="221"/>
      <c r="HW166" s="221"/>
      <c r="HX166" s="221"/>
      <c r="HY166" s="221"/>
      <c r="HZ166" s="221"/>
      <c r="IA166" s="221"/>
      <c r="IB166" s="221"/>
      <c r="IC166" s="221"/>
      <c r="ID166" s="221"/>
      <c r="IE166" s="221"/>
      <c r="IF166" s="221"/>
      <c r="IG166" s="221"/>
      <c r="IH166" s="221"/>
      <c r="II166" s="221"/>
      <c r="IJ166" s="221"/>
      <c r="IK166" s="221"/>
      <c r="IL166" s="221"/>
      <c r="IM166" s="221"/>
      <c r="IN166" s="221"/>
      <c r="IO166" s="221"/>
      <c r="IP166" s="221"/>
      <c r="IQ166" s="221"/>
      <c r="IR166" s="221"/>
      <c r="IS166" s="221"/>
      <c r="IT166" s="221"/>
      <c r="IU166" s="221"/>
      <c r="IV166" s="221"/>
      <c r="IW166" s="221"/>
      <c r="IX166" s="221"/>
      <c r="IY166" s="221"/>
      <c r="IZ166" s="221"/>
      <c r="JA166" s="221"/>
      <c r="JB166" s="221"/>
      <c r="JC166" s="221"/>
      <c r="JD166" s="221"/>
      <c r="JE166" s="221"/>
      <c r="JF166" s="221"/>
      <c r="JG166" s="221"/>
      <c r="JH166" s="221"/>
      <c r="JI166" s="221"/>
      <c r="JJ166" s="221"/>
      <c r="JK166" s="221"/>
      <c r="JL166" s="221"/>
      <c r="JM166" s="221"/>
      <c r="JN166" s="221"/>
      <c r="JO166" s="221"/>
      <c r="JP166" s="221"/>
      <c r="JQ166" s="221"/>
      <c r="JR166" s="221"/>
      <c r="JS166" s="221"/>
      <c r="JT166" s="221"/>
      <c r="JU166" s="221"/>
      <c r="JV166" s="221"/>
      <c r="JW166" s="221"/>
      <c r="JX166" s="221"/>
      <c r="JY166" s="221"/>
      <c r="JZ166" s="221"/>
      <c r="KA166" s="221"/>
      <c r="KB166" s="221"/>
      <c r="KC166" s="221"/>
      <c r="KD166" s="221"/>
      <c r="KE166" s="221"/>
      <c r="KF166" s="221"/>
      <c r="KG166" s="221"/>
      <c r="KH166" s="221"/>
      <c r="KI166" s="221"/>
      <c r="KJ166" s="221"/>
      <c r="KK166" s="221"/>
      <c r="KL166" s="221"/>
      <c r="KM166" s="221"/>
      <c r="KN166" s="221"/>
      <c r="KO166" s="221"/>
      <c r="KP166" s="221"/>
      <c r="KQ166" s="221"/>
      <c r="KR166" s="221"/>
      <c r="KS166" s="221"/>
      <c r="KT166" s="221"/>
      <c r="KU166" s="221"/>
    </row>
    <row r="167" spans="1:307">
      <c r="B167" s="265"/>
      <c r="C167" s="55"/>
      <c r="D167" s="57"/>
      <c r="E167" s="217"/>
      <c r="F167" s="229"/>
    </row>
    <row r="168" spans="1:307">
      <c r="B168" s="265"/>
      <c r="C168" s="55"/>
      <c r="D168" s="57"/>
      <c r="E168" s="217"/>
      <c r="F168" s="229"/>
    </row>
    <row r="169" spans="1:307" ht="57.75" customHeight="1">
      <c r="A169" s="263">
        <f>A164+0.01</f>
        <v>3.1299999999999972</v>
      </c>
      <c r="B169" s="220" t="s">
        <v>135</v>
      </c>
      <c r="C169" s="55"/>
      <c r="D169" s="57"/>
      <c r="E169" s="217"/>
      <c r="F169" s="229"/>
    </row>
    <row r="170" spans="1:307">
      <c r="B170" s="220"/>
      <c r="C170" s="55"/>
      <c r="D170" s="57"/>
      <c r="E170" s="217"/>
      <c r="F170" s="229"/>
    </row>
    <row r="171" spans="1:307" s="235" customFormat="1" ht="15">
      <c r="A171" s="266" t="s">
        <v>70</v>
      </c>
      <c r="B171" s="205" t="s">
        <v>334</v>
      </c>
      <c r="C171" s="54" t="s">
        <v>129</v>
      </c>
      <c r="D171" s="215">
        <v>437.8</v>
      </c>
      <c r="E171" s="99"/>
      <c r="F171" s="226">
        <f>ROUNDUP(D171*$E171,2)</f>
        <v>0</v>
      </c>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1"/>
      <c r="AZ171" s="221"/>
      <c r="BA171" s="221"/>
      <c r="BB171" s="221"/>
      <c r="BC171" s="221"/>
      <c r="BD171" s="221"/>
      <c r="BE171" s="221"/>
      <c r="BF171" s="221"/>
      <c r="BG171" s="221"/>
      <c r="BH171" s="221"/>
      <c r="BI171" s="221"/>
      <c r="BJ171" s="221"/>
      <c r="BK171" s="221"/>
      <c r="BL171" s="221"/>
      <c r="BM171" s="221"/>
      <c r="BN171" s="221"/>
      <c r="BO171" s="221"/>
      <c r="BP171" s="221"/>
      <c r="BQ171" s="221"/>
      <c r="BR171" s="221"/>
      <c r="BS171" s="221"/>
      <c r="BT171" s="221"/>
      <c r="BU171" s="221"/>
      <c r="BV171" s="221"/>
      <c r="BW171" s="221"/>
      <c r="BX171" s="221"/>
      <c r="BY171" s="221"/>
      <c r="BZ171" s="221"/>
      <c r="CA171" s="221"/>
      <c r="CB171" s="221"/>
      <c r="CC171" s="221"/>
      <c r="CD171" s="221"/>
      <c r="CE171" s="221"/>
      <c r="CF171" s="221"/>
      <c r="CG171" s="221"/>
      <c r="CH171" s="221"/>
      <c r="CI171" s="221"/>
      <c r="CJ171" s="221"/>
      <c r="CK171" s="221"/>
      <c r="CL171" s="221"/>
      <c r="CM171" s="221"/>
      <c r="CN171" s="221"/>
      <c r="CO171" s="221"/>
      <c r="CP171" s="221"/>
      <c r="CQ171" s="221"/>
      <c r="CR171" s="221"/>
      <c r="CS171" s="221"/>
      <c r="CT171" s="221"/>
      <c r="CU171" s="221"/>
      <c r="CV171" s="221"/>
      <c r="CW171" s="221"/>
      <c r="CX171" s="221"/>
      <c r="CY171" s="221"/>
      <c r="CZ171" s="221"/>
      <c r="DA171" s="221"/>
      <c r="DB171" s="221"/>
      <c r="DC171" s="221"/>
      <c r="DD171" s="221"/>
      <c r="DE171" s="221"/>
      <c r="DF171" s="221"/>
      <c r="DG171" s="221"/>
      <c r="DH171" s="221"/>
      <c r="DI171" s="221"/>
      <c r="DJ171" s="221"/>
      <c r="DK171" s="221"/>
      <c r="DL171" s="221"/>
      <c r="DM171" s="221"/>
      <c r="DN171" s="221"/>
      <c r="DO171" s="221"/>
      <c r="DP171" s="221"/>
      <c r="DQ171" s="221"/>
      <c r="DR171" s="221"/>
      <c r="DS171" s="221"/>
      <c r="DT171" s="221"/>
      <c r="DU171" s="221"/>
      <c r="DV171" s="221"/>
      <c r="DW171" s="221"/>
      <c r="DX171" s="221"/>
      <c r="DY171" s="221"/>
      <c r="DZ171" s="221"/>
      <c r="EA171" s="221"/>
      <c r="EB171" s="221"/>
      <c r="EC171" s="221"/>
      <c r="ED171" s="221"/>
      <c r="EE171" s="221"/>
      <c r="EF171" s="221"/>
      <c r="EG171" s="221"/>
      <c r="EH171" s="221"/>
      <c r="EI171" s="221"/>
      <c r="EJ171" s="221"/>
      <c r="EK171" s="221"/>
      <c r="EL171" s="221"/>
      <c r="EM171" s="221"/>
      <c r="EN171" s="221"/>
      <c r="EO171" s="221"/>
      <c r="EP171" s="221"/>
      <c r="EQ171" s="221"/>
      <c r="ER171" s="221"/>
      <c r="ES171" s="221"/>
      <c r="ET171" s="221"/>
      <c r="EU171" s="221"/>
      <c r="EV171" s="221"/>
      <c r="EW171" s="221"/>
      <c r="EX171" s="221"/>
      <c r="EY171" s="221"/>
      <c r="EZ171" s="221"/>
      <c r="FA171" s="221"/>
      <c r="FB171" s="221"/>
      <c r="FC171" s="221"/>
      <c r="FD171" s="221"/>
      <c r="FE171" s="221"/>
      <c r="FF171" s="221"/>
      <c r="FG171" s="221"/>
      <c r="FH171" s="221"/>
      <c r="FI171" s="221"/>
      <c r="FJ171" s="221"/>
      <c r="FK171" s="221"/>
      <c r="FL171" s="221"/>
      <c r="FM171" s="221"/>
      <c r="FN171" s="221"/>
      <c r="FO171" s="221"/>
      <c r="FP171" s="221"/>
      <c r="FQ171" s="221"/>
      <c r="FR171" s="221"/>
      <c r="FS171" s="221"/>
      <c r="FT171" s="221"/>
      <c r="FU171" s="221"/>
      <c r="FV171" s="221"/>
      <c r="FW171" s="221"/>
      <c r="FX171" s="221"/>
      <c r="FY171" s="221"/>
      <c r="FZ171" s="221"/>
      <c r="GA171" s="221"/>
      <c r="GB171" s="221"/>
      <c r="GC171" s="221"/>
      <c r="GD171" s="221"/>
      <c r="GE171" s="221"/>
      <c r="GF171" s="221"/>
      <c r="GG171" s="221"/>
      <c r="GH171" s="221"/>
      <c r="GI171" s="221"/>
      <c r="GJ171" s="221"/>
      <c r="GK171" s="221"/>
      <c r="GL171" s="221"/>
      <c r="GM171" s="221"/>
      <c r="GN171" s="221"/>
      <c r="GO171" s="221"/>
      <c r="GP171" s="221"/>
      <c r="GQ171" s="221"/>
      <c r="GR171" s="221"/>
      <c r="GS171" s="221"/>
      <c r="GT171" s="221"/>
      <c r="GU171" s="221"/>
      <c r="GV171" s="221"/>
      <c r="GW171" s="221"/>
      <c r="GX171" s="221"/>
      <c r="GY171" s="221"/>
      <c r="GZ171" s="221"/>
      <c r="HA171" s="221"/>
      <c r="HB171" s="221"/>
      <c r="HC171" s="221"/>
      <c r="HD171" s="221"/>
      <c r="HE171" s="221"/>
      <c r="HF171" s="221"/>
      <c r="HG171" s="221"/>
      <c r="HH171" s="221"/>
      <c r="HI171" s="221"/>
      <c r="HJ171" s="221"/>
      <c r="HK171" s="221"/>
      <c r="HL171" s="221"/>
      <c r="HM171" s="221"/>
      <c r="HN171" s="221"/>
      <c r="HO171" s="221"/>
      <c r="HP171" s="221"/>
      <c r="HQ171" s="221"/>
      <c r="HR171" s="221"/>
      <c r="HS171" s="221"/>
      <c r="HT171" s="221"/>
      <c r="HU171" s="221"/>
      <c r="HV171" s="221"/>
      <c r="HW171" s="221"/>
      <c r="HX171" s="221"/>
      <c r="HY171" s="221"/>
      <c r="HZ171" s="221"/>
      <c r="IA171" s="221"/>
      <c r="IB171" s="221"/>
      <c r="IC171" s="221"/>
      <c r="ID171" s="221"/>
      <c r="IE171" s="221"/>
      <c r="IF171" s="221"/>
      <c r="IG171" s="221"/>
      <c r="IH171" s="221"/>
      <c r="II171" s="221"/>
      <c r="IJ171" s="221"/>
      <c r="IK171" s="221"/>
      <c r="IL171" s="221"/>
      <c r="IM171" s="221"/>
      <c r="IN171" s="221"/>
      <c r="IO171" s="221"/>
      <c r="IP171" s="221"/>
      <c r="IQ171" s="221"/>
      <c r="IR171" s="221"/>
      <c r="IS171" s="221"/>
      <c r="IT171" s="221"/>
      <c r="IU171" s="221"/>
      <c r="IV171" s="221"/>
      <c r="IW171" s="221"/>
      <c r="IX171" s="221"/>
      <c r="IY171" s="221"/>
      <c r="IZ171" s="221"/>
      <c r="JA171" s="221"/>
      <c r="JB171" s="221"/>
      <c r="JC171" s="221"/>
      <c r="JD171" s="221"/>
      <c r="JE171" s="221"/>
      <c r="JF171" s="221"/>
      <c r="JG171" s="221"/>
      <c r="JH171" s="221"/>
      <c r="JI171" s="221"/>
      <c r="JJ171" s="221"/>
      <c r="JK171" s="221"/>
      <c r="JL171" s="221"/>
      <c r="JM171" s="221"/>
      <c r="JN171" s="221"/>
      <c r="JO171" s="221"/>
      <c r="JP171" s="221"/>
      <c r="JQ171" s="221"/>
      <c r="JR171" s="221"/>
      <c r="JS171" s="221"/>
      <c r="JT171" s="221"/>
      <c r="JU171" s="221"/>
      <c r="JV171" s="221"/>
      <c r="JW171" s="221"/>
      <c r="JX171" s="221"/>
      <c r="JY171" s="221"/>
      <c r="JZ171" s="221"/>
      <c r="KA171" s="221"/>
      <c r="KB171" s="221"/>
      <c r="KC171" s="221"/>
      <c r="KD171" s="221"/>
      <c r="KE171" s="221"/>
      <c r="KF171" s="221"/>
      <c r="KG171" s="221"/>
      <c r="KH171" s="221"/>
      <c r="KI171" s="221"/>
      <c r="KJ171" s="221"/>
      <c r="KK171" s="221"/>
      <c r="KL171" s="221"/>
      <c r="KM171" s="221"/>
      <c r="KN171" s="221"/>
      <c r="KO171" s="221"/>
      <c r="KP171" s="221"/>
      <c r="KQ171" s="221"/>
      <c r="KR171" s="221"/>
      <c r="KS171" s="221"/>
      <c r="KT171" s="221"/>
      <c r="KU171" s="221"/>
    </row>
    <row r="172" spans="1:307">
      <c r="B172" s="265"/>
      <c r="C172" s="55"/>
      <c r="D172" s="57"/>
      <c r="E172" s="217"/>
      <c r="F172" s="229"/>
    </row>
    <row r="173" spans="1:307">
      <c r="B173" s="265"/>
      <c r="C173" s="55"/>
      <c r="D173" s="57"/>
      <c r="E173" s="217"/>
      <c r="F173" s="229"/>
    </row>
    <row r="174" spans="1:307" ht="93.75" customHeight="1">
      <c r="A174" s="263">
        <f>A169+0.01</f>
        <v>3.139999999999997</v>
      </c>
      <c r="B174" s="61" t="s">
        <v>191</v>
      </c>
      <c r="C174" s="54"/>
      <c r="D174" s="64"/>
      <c r="E174" s="204"/>
      <c r="F174" s="201"/>
    </row>
    <row r="175" spans="1:307">
      <c r="A175" s="282"/>
      <c r="B175" s="287"/>
      <c r="C175" s="54"/>
      <c r="D175" s="304"/>
      <c r="E175" s="204"/>
      <c r="F175" s="201"/>
    </row>
    <row r="176" spans="1:307" s="267" customFormat="1" ht="15">
      <c r="A176" s="266" t="s">
        <v>70</v>
      </c>
      <c r="B176" s="349" t="s">
        <v>192</v>
      </c>
      <c r="C176" s="107" t="s">
        <v>129</v>
      </c>
      <c r="D176" s="231">
        <v>232.5</v>
      </c>
      <c r="E176" s="108"/>
      <c r="F176" s="202">
        <f>ROUNDUP(D176*$E176,2)</f>
        <v>0</v>
      </c>
    </row>
    <row r="177" spans="1:6" s="267" customFormat="1" ht="25.5">
      <c r="A177" s="266" t="s">
        <v>70</v>
      </c>
      <c r="B177" s="349" t="s">
        <v>207</v>
      </c>
      <c r="C177" s="107" t="s">
        <v>129</v>
      </c>
      <c r="D177" s="231">
        <v>9.1</v>
      </c>
      <c r="E177" s="108"/>
      <c r="F177" s="202">
        <f>ROUNDUP(D177*$E177,2)</f>
        <v>0</v>
      </c>
    </row>
    <row r="178" spans="1:6">
      <c r="A178" s="282"/>
      <c r="B178" s="65"/>
      <c r="C178" s="54"/>
      <c r="D178" s="304"/>
      <c r="E178" s="196"/>
      <c r="F178" s="197"/>
    </row>
    <row r="179" spans="1:6">
      <c r="A179" s="282"/>
      <c r="B179" s="65"/>
      <c r="C179" s="54"/>
      <c r="D179" s="304"/>
      <c r="E179" s="196"/>
      <c r="F179" s="197"/>
    </row>
    <row r="180" spans="1:6" ht="81" customHeight="1">
      <c r="A180" s="263">
        <f>A174+0.01</f>
        <v>3.1499999999999968</v>
      </c>
      <c r="B180" s="265" t="s">
        <v>380</v>
      </c>
      <c r="C180" s="55"/>
      <c r="D180" s="57"/>
      <c r="E180" s="217"/>
      <c r="F180" s="229"/>
    </row>
    <row r="181" spans="1:6">
      <c r="A181" s="211"/>
      <c r="B181" s="58"/>
      <c r="C181" s="55"/>
      <c r="D181" s="57"/>
      <c r="E181" s="214"/>
      <c r="F181" s="229"/>
    </row>
    <row r="182" spans="1:6" s="289" customFormat="1" ht="15">
      <c r="A182" s="266" t="s">
        <v>70</v>
      </c>
      <c r="B182" s="210" t="s">
        <v>381</v>
      </c>
      <c r="C182" s="107" t="s">
        <v>129</v>
      </c>
      <c r="D182" s="231">
        <v>231</v>
      </c>
      <c r="E182" s="111"/>
      <c r="F182" s="202">
        <f>ROUNDUP(D182*$E182,2)</f>
        <v>0</v>
      </c>
    </row>
    <row r="183" spans="1:6">
      <c r="A183" s="211"/>
      <c r="B183" s="287"/>
      <c r="C183" s="55"/>
      <c r="D183" s="57"/>
      <c r="E183" s="217"/>
      <c r="F183" s="229"/>
    </row>
    <row r="184" spans="1:6">
      <c r="A184" s="211"/>
      <c r="B184" s="287"/>
      <c r="C184" s="55"/>
      <c r="D184" s="57"/>
      <c r="E184" s="217"/>
      <c r="F184" s="229"/>
    </row>
    <row r="185" spans="1:6" ht="160.5" customHeight="1">
      <c r="A185" s="263">
        <f>A180+0.01</f>
        <v>3.1599999999999966</v>
      </c>
      <c r="B185" s="265" t="s">
        <v>189</v>
      </c>
      <c r="C185" s="55"/>
      <c r="D185" s="57"/>
      <c r="E185" s="217"/>
      <c r="F185" s="229"/>
    </row>
    <row r="186" spans="1:6">
      <c r="A186" s="211"/>
      <c r="B186" s="58"/>
      <c r="C186" s="55"/>
      <c r="D186" s="57"/>
      <c r="E186" s="214"/>
      <c r="F186" s="229"/>
    </row>
    <row r="187" spans="1:6" s="289" customFormat="1" ht="15">
      <c r="A187" s="266" t="s">
        <v>70</v>
      </c>
      <c r="B187" s="210" t="s">
        <v>188</v>
      </c>
      <c r="C187" s="107" t="s">
        <v>129</v>
      </c>
      <c r="D187" s="231">
        <v>232.5</v>
      </c>
      <c r="E187" s="111"/>
      <c r="F187" s="202">
        <f>ROUNDUP(D187*$E187,2)</f>
        <v>0</v>
      </c>
    </row>
    <row r="188" spans="1:6" s="289" customFormat="1" ht="15">
      <c r="A188" s="266" t="s">
        <v>70</v>
      </c>
      <c r="B188" s="210" t="s">
        <v>208</v>
      </c>
      <c r="C188" s="107" t="s">
        <v>129</v>
      </c>
      <c r="D188" s="231">
        <v>9.1</v>
      </c>
      <c r="E188" s="111"/>
      <c r="F188" s="202">
        <f>ROUNDUP(D188*$E188,2)</f>
        <v>0</v>
      </c>
    </row>
    <row r="189" spans="1:6" s="289" customFormat="1">
      <c r="A189" s="288"/>
      <c r="B189" s="209"/>
      <c r="C189" s="55"/>
      <c r="D189" s="57"/>
      <c r="E189" s="217"/>
      <c r="F189" s="229"/>
    </row>
    <row r="190" spans="1:6" ht="42.75" customHeight="1">
      <c r="A190" s="263">
        <f>A185+0.01</f>
        <v>3.1699999999999964</v>
      </c>
      <c r="B190" s="219" t="s">
        <v>336</v>
      </c>
      <c r="C190" s="54"/>
      <c r="D190" s="64"/>
      <c r="E190" s="241"/>
      <c r="F190" s="241"/>
    </row>
    <row r="191" spans="1:6">
      <c r="A191" s="263"/>
      <c r="B191" s="219"/>
      <c r="C191" s="54"/>
      <c r="D191" s="64"/>
      <c r="E191" s="241"/>
      <c r="F191" s="241"/>
    </row>
    <row r="192" spans="1:6" s="267" customFormat="1" ht="15">
      <c r="A192" s="266" t="s">
        <v>70</v>
      </c>
      <c r="B192" s="350" t="s">
        <v>335</v>
      </c>
      <c r="C192" s="107" t="s">
        <v>129</v>
      </c>
      <c r="D192" s="231">
        <v>119.33</v>
      </c>
      <c r="E192" s="108"/>
      <c r="F192" s="202">
        <f>ROUNDUP(D192*$E192,2)</f>
        <v>0</v>
      </c>
    </row>
    <row r="193" spans="1:307">
      <c r="A193" s="268"/>
      <c r="B193" s="265"/>
      <c r="C193" s="54"/>
      <c r="D193" s="57"/>
      <c r="E193" s="213"/>
      <c r="F193" s="229"/>
    </row>
    <row r="194" spans="1:307" ht="12">
      <c r="A194" s="283"/>
      <c r="B194" s="63"/>
      <c r="C194" s="54"/>
      <c r="D194" s="302"/>
      <c r="E194" s="241"/>
      <c r="F194" s="241"/>
    </row>
    <row r="195" spans="1:307" ht="54" customHeight="1">
      <c r="A195" s="263">
        <f>A190+0.01</f>
        <v>3.1799999999999962</v>
      </c>
      <c r="B195" s="220" t="s">
        <v>410</v>
      </c>
      <c r="C195" s="55"/>
      <c r="D195" s="57"/>
      <c r="E195" s="217"/>
      <c r="F195" s="229"/>
    </row>
    <row r="196" spans="1:307">
      <c r="B196" s="265" t="s">
        <v>413</v>
      </c>
      <c r="C196" s="55"/>
      <c r="D196" s="57"/>
      <c r="E196" s="217"/>
      <c r="F196" s="229"/>
    </row>
    <row r="197" spans="1:307" s="224" customFormat="1" ht="15.75" customHeight="1">
      <c r="A197" s="266" t="s">
        <v>70</v>
      </c>
      <c r="B197" s="232" t="s">
        <v>411</v>
      </c>
      <c r="C197" s="107" t="s">
        <v>131</v>
      </c>
      <c r="D197" s="231">
        <v>52</v>
      </c>
      <c r="E197" s="111"/>
      <c r="F197" s="202">
        <f>ROUNDUP(D197*$E197,2)</f>
        <v>0</v>
      </c>
      <c r="G197" s="218"/>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18"/>
      <c r="BI197" s="218"/>
      <c r="BJ197" s="218"/>
      <c r="BK197" s="218"/>
      <c r="BL197" s="218"/>
      <c r="BM197" s="218"/>
      <c r="BN197" s="218"/>
      <c r="BO197" s="218"/>
      <c r="BP197" s="218"/>
      <c r="BQ197" s="218"/>
      <c r="BR197" s="218"/>
      <c r="BS197" s="218"/>
      <c r="BT197" s="218"/>
      <c r="BU197" s="218"/>
      <c r="BV197" s="218"/>
      <c r="BW197" s="218"/>
      <c r="BX197" s="218"/>
      <c r="BY197" s="218"/>
      <c r="BZ197" s="218"/>
      <c r="CA197" s="218"/>
      <c r="CB197" s="218"/>
      <c r="CC197" s="218"/>
      <c r="CD197" s="218"/>
      <c r="CE197" s="218"/>
      <c r="CF197" s="218"/>
      <c r="CG197" s="218"/>
      <c r="CH197" s="218"/>
      <c r="CI197" s="218"/>
      <c r="CJ197" s="218"/>
      <c r="CK197" s="218"/>
      <c r="CL197" s="218"/>
      <c r="CM197" s="218"/>
      <c r="CN197" s="218"/>
      <c r="CO197" s="218"/>
      <c r="CP197" s="218"/>
      <c r="CQ197" s="218"/>
      <c r="CR197" s="218"/>
      <c r="CS197" s="218"/>
      <c r="CT197" s="218"/>
      <c r="CU197" s="218"/>
      <c r="CV197" s="218"/>
      <c r="CW197" s="218"/>
      <c r="CX197" s="218"/>
      <c r="CY197" s="218"/>
      <c r="CZ197" s="218"/>
      <c r="DA197" s="218"/>
      <c r="DB197" s="218"/>
      <c r="DC197" s="218"/>
      <c r="DD197" s="218"/>
      <c r="DE197" s="218"/>
      <c r="DF197" s="218"/>
      <c r="DG197" s="218"/>
      <c r="DH197" s="218"/>
      <c r="DI197" s="218"/>
      <c r="DJ197" s="218"/>
      <c r="DK197" s="218"/>
      <c r="DL197" s="218"/>
      <c r="DM197" s="218"/>
      <c r="DN197" s="218"/>
      <c r="DO197" s="218"/>
      <c r="DP197" s="218"/>
      <c r="DQ197" s="218"/>
      <c r="DR197" s="218"/>
      <c r="DS197" s="218"/>
      <c r="DT197" s="218"/>
      <c r="DU197" s="218"/>
      <c r="DV197" s="218"/>
      <c r="DW197" s="218"/>
      <c r="DX197" s="218"/>
      <c r="DY197" s="218"/>
      <c r="DZ197" s="218"/>
      <c r="EA197" s="218"/>
      <c r="EB197" s="218"/>
      <c r="EC197" s="218"/>
      <c r="ED197" s="218"/>
      <c r="EE197" s="218"/>
      <c r="EF197" s="218"/>
      <c r="EG197" s="218"/>
      <c r="EH197" s="218"/>
      <c r="EI197" s="218"/>
      <c r="EJ197" s="218"/>
      <c r="EK197" s="218"/>
      <c r="EL197" s="218"/>
      <c r="EM197" s="218"/>
      <c r="EN197" s="218"/>
      <c r="EO197" s="218"/>
      <c r="EP197" s="218"/>
      <c r="EQ197" s="218"/>
      <c r="ER197" s="218"/>
      <c r="ES197" s="218"/>
      <c r="ET197" s="218"/>
      <c r="EU197" s="218"/>
      <c r="EV197" s="218"/>
      <c r="EW197" s="218"/>
      <c r="EX197" s="218"/>
      <c r="EY197" s="218"/>
      <c r="EZ197" s="218"/>
      <c r="FA197" s="218"/>
      <c r="FB197" s="218"/>
      <c r="FC197" s="218"/>
      <c r="FD197" s="218"/>
      <c r="FE197" s="218"/>
      <c r="FF197" s="218"/>
      <c r="FG197" s="218"/>
      <c r="FH197" s="218"/>
      <c r="FI197" s="218"/>
      <c r="FJ197" s="218"/>
      <c r="FK197" s="218"/>
      <c r="FL197" s="218"/>
      <c r="FM197" s="218"/>
      <c r="FN197" s="218"/>
      <c r="FO197" s="218"/>
      <c r="FP197" s="218"/>
      <c r="FQ197" s="218"/>
      <c r="FR197" s="218"/>
      <c r="FS197" s="218"/>
      <c r="FT197" s="218"/>
      <c r="FU197" s="218"/>
      <c r="FV197" s="218"/>
      <c r="FW197" s="218"/>
      <c r="FX197" s="218"/>
      <c r="FY197" s="218"/>
      <c r="FZ197" s="218"/>
      <c r="GA197" s="218"/>
      <c r="GB197" s="218"/>
      <c r="GC197" s="218"/>
      <c r="GD197" s="218"/>
      <c r="GE197" s="218"/>
      <c r="GF197" s="218"/>
      <c r="GG197" s="218"/>
      <c r="GH197" s="218"/>
      <c r="GI197" s="218"/>
      <c r="GJ197" s="218"/>
      <c r="GK197" s="218"/>
      <c r="GL197" s="218"/>
      <c r="GM197" s="218"/>
      <c r="GN197" s="218"/>
      <c r="GO197" s="218"/>
      <c r="GP197" s="218"/>
      <c r="GQ197" s="218"/>
      <c r="GR197" s="218"/>
      <c r="GS197" s="218"/>
      <c r="GT197" s="218"/>
      <c r="GU197" s="218"/>
      <c r="GV197" s="218"/>
      <c r="GW197" s="218"/>
      <c r="GX197" s="218"/>
      <c r="GY197" s="218"/>
      <c r="GZ197" s="218"/>
      <c r="HA197" s="218"/>
      <c r="HB197" s="218"/>
      <c r="HC197" s="218"/>
      <c r="HD197" s="218"/>
      <c r="HE197" s="218"/>
      <c r="HF197" s="218"/>
      <c r="HG197" s="218"/>
      <c r="HH197" s="218"/>
      <c r="HI197" s="218"/>
      <c r="HJ197" s="218"/>
      <c r="HK197" s="218"/>
      <c r="HL197" s="218"/>
      <c r="HM197" s="218"/>
      <c r="HN197" s="218"/>
      <c r="HO197" s="218"/>
      <c r="HP197" s="218"/>
      <c r="HQ197" s="218"/>
      <c r="HR197" s="218"/>
      <c r="HS197" s="218"/>
      <c r="HT197" s="218"/>
      <c r="HU197" s="218"/>
      <c r="HV197" s="218"/>
      <c r="HW197" s="218"/>
      <c r="HX197" s="218"/>
      <c r="HY197" s="218"/>
      <c r="HZ197" s="218"/>
      <c r="IA197" s="218"/>
      <c r="IB197" s="218"/>
      <c r="IC197" s="218"/>
      <c r="ID197" s="218"/>
      <c r="IE197" s="218"/>
      <c r="IF197" s="218"/>
      <c r="IG197" s="218"/>
      <c r="IH197" s="218"/>
      <c r="II197" s="218"/>
      <c r="IJ197" s="218"/>
      <c r="IK197" s="218"/>
      <c r="IL197" s="218"/>
      <c r="IM197" s="218"/>
      <c r="IN197" s="218"/>
      <c r="IO197" s="218"/>
      <c r="IP197" s="218"/>
      <c r="IQ197" s="218"/>
      <c r="IR197" s="218"/>
      <c r="IS197" s="218"/>
      <c r="IT197" s="218"/>
      <c r="IU197" s="218"/>
      <c r="IV197" s="218"/>
      <c r="IW197" s="218"/>
      <c r="IX197" s="218"/>
      <c r="IY197" s="218"/>
      <c r="IZ197" s="218"/>
      <c r="JA197" s="218"/>
      <c r="JB197" s="218"/>
      <c r="JC197" s="218"/>
      <c r="JD197" s="218"/>
      <c r="JE197" s="218"/>
      <c r="JF197" s="218"/>
      <c r="JG197" s="218"/>
      <c r="JH197" s="218"/>
      <c r="JI197" s="218"/>
      <c r="JJ197" s="218"/>
      <c r="JK197" s="218"/>
      <c r="JL197" s="218"/>
      <c r="JM197" s="218"/>
      <c r="JN197" s="218"/>
      <c r="JO197" s="218"/>
      <c r="JP197" s="218"/>
      <c r="JQ197" s="218"/>
      <c r="JR197" s="218"/>
      <c r="JS197" s="218"/>
      <c r="JT197" s="218"/>
      <c r="JU197" s="218"/>
      <c r="JV197" s="218"/>
      <c r="JW197" s="218"/>
      <c r="JX197" s="218"/>
      <c r="JY197" s="218"/>
      <c r="JZ197" s="218"/>
      <c r="KA197" s="218"/>
      <c r="KB197" s="218"/>
      <c r="KC197" s="218"/>
      <c r="KD197" s="218"/>
      <c r="KE197" s="218"/>
      <c r="KF197" s="218"/>
      <c r="KG197" s="218"/>
      <c r="KH197" s="218"/>
      <c r="KI197" s="218"/>
      <c r="KJ197" s="218"/>
      <c r="KK197" s="218"/>
      <c r="KL197" s="218"/>
      <c r="KM197" s="218"/>
      <c r="KN197" s="218"/>
      <c r="KO197" s="218"/>
      <c r="KP197" s="218"/>
      <c r="KQ197" s="218"/>
      <c r="KR197" s="218"/>
      <c r="KS197" s="218"/>
      <c r="KT197" s="218"/>
      <c r="KU197" s="218"/>
    </row>
    <row r="198" spans="1:307" ht="11.25" customHeight="1">
      <c r="B198" s="273"/>
      <c r="C198" s="55"/>
      <c r="E198" s="217"/>
    </row>
    <row r="199" spans="1:307" ht="11.25" customHeight="1">
      <c r="B199" s="273"/>
      <c r="C199" s="55"/>
      <c r="E199" s="217"/>
    </row>
    <row r="200" spans="1:307" ht="42.75" customHeight="1">
      <c r="A200" s="263">
        <f>A195+0.01</f>
        <v>3.1899999999999959</v>
      </c>
      <c r="B200" s="220" t="s">
        <v>151</v>
      </c>
      <c r="C200" s="55"/>
      <c r="D200" s="57"/>
      <c r="E200" s="217"/>
      <c r="F200" s="229"/>
    </row>
    <row r="201" spans="1:307">
      <c r="B201" s="265" t="s">
        <v>412</v>
      </c>
      <c r="C201" s="55"/>
      <c r="D201" s="57"/>
      <c r="E201" s="217"/>
      <c r="F201" s="229"/>
    </row>
    <row r="202" spans="1:307" s="224" customFormat="1" ht="15.75" customHeight="1">
      <c r="A202" s="266" t="s">
        <v>70</v>
      </c>
      <c r="B202" s="232" t="s">
        <v>98</v>
      </c>
      <c r="C202" s="107" t="s">
        <v>129</v>
      </c>
      <c r="D202" s="231">
        <v>434</v>
      </c>
      <c r="E202" s="111"/>
      <c r="F202" s="202">
        <f>ROUNDUP(D202*$E202,2)</f>
        <v>0</v>
      </c>
      <c r="G202" s="218"/>
      <c r="H202" s="218"/>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8"/>
      <c r="AM202" s="218"/>
      <c r="AN202" s="218"/>
      <c r="AO202" s="218"/>
      <c r="AP202" s="218"/>
      <c r="AQ202" s="218"/>
      <c r="AR202" s="218"/>
      <c r="AS202" s="218"/>
      <c r="AT202" s="218"/>
      <c r="AU202" s="218"/>
      <c r="AV202" s="218"/>
      <c r="AW202" s="218"/>
      <c r="AX202" s="218"/>
      <c r="AY202" s="218"/>
      <c r="AZ202" s="218"/>
      <c r="BA202" s="218"/>
      <c r="BB202" s="218"/>
      <c r="BC202" s="218"/>
      <c r="BD202" s="218"/>
      <c r="BE202" s="218"/>
      <c r="BF202" s="218"/>
      <c r="BG202" s="218"/>
      <c r="BH202" s="218"/>
      <c r="BI202" s="218"/>
      <c r="BJ202" s="218"/>
      <c r="BK202" s="218"/>
      <c r="BL202" s="218"/>
      <c r="BM202" s="218"/>
      <c r="BN202" s="218"/>
      <c r="BO202" s="218"/>
      <c r="BP202" s="218"/>
      <c r="BQ202" s="218"/>
      <c r="BR202" s="218"/>
      <c r="BS202" s="218"/>
      <c r="BT202" s="218"/>
      <c r="BU202" s="218"/>
      <c r="BV202" s="218"/>
      <c r="BW202" s="218"/>
      <c r="BX202" s="218"/>
      <c r="BY202" s="218"/>
      <c r="BZ202" s="218"/>
      <c r="CA202" s="218"/>
      <c r="CB202" s="218"/>
      <c r="CC202" s="218"/>
      <c r="CD202" s="218"/>
      <c r="CE202" s="218"/>
      <c r="CF202" s="218"/>
      <c r="CG202" s="218"/>
      <c r="CH202" s="218"/>
      <c r="CI202" s="218"/>
      <c r="CJ202" s="218"/>
      <c r="CK202" s="218"/>
      <c r="CL202" s="218"/>
      <c r="CM202" s="218"/>
      <c r="CN202" s="218"/>
      <c r="CO202" s="218"/>
      <c r="CP202" s="218"/>
      <c r="CQ202" s="218"/>
      <c r="CR202" s="218"/>
      <c r="CS202" s="218"/>
      <c r="CT202" s="218"/>
      <c r="CU202" s="218"/>
      <c r="CV202" s="218"/>
      <c r="CW202" s="218"/>
      <c r="CX202" s="218"/>
      <c r="CY202" s="218"/>
      <c r="CZ202" s="218"/>
      <c r="DA202" s="218"/>
      <c r="DB202" s="218"/>
      <c r="DC202" s="218"/>
      <c r="DD202" s="218"/>
      <c r="DE202" s="218"/>
      <c r="DF202" s="218"/>
      <c r="DG202" s="218"/>
      <c r="DH202" s="218"/>
      <c r="DI202" s="218"/>
      <c r="DJ202" s="218"/>
      <c r="DK202" s="218"/>
      <c r="DL202" s="218"/>
      <c r="DM202" s="218"/>
      <c r="DN202" s="218"/>
      <c r="DO202" s="218"/>
      <c r="DP202" s="218"/>
      <c r="DQ202" s="218"/>
      <c r="DR202" s="218"/>
      <c r="DS202" s="218"/>
      <c r="DT202" s="218"/>
      <c r="DU202" s="218"/>
      <c r="DV202" s="218"/>
      <c r="DW202" s="218"/>
      <c r="DX202" s="218"/>
      <c r="DY202" s="218"/>
      <c r="DZ202" s="218"/>
      <c r="EA202" s="218"/>
      <c r="EB202" s="218"/>
      <c r="EC202" s="218"/>
      <c r="ED202" s="218"/>
      <c r="EE202" s="218"/>
      <c r="EF202" s="218"/>
      <c r="EG202" s="218"/>
      <c r="EH202" s="218"/>
      <c r="EI202" s="218"/>
      <c r="EJ202" s="218"/>
      <c r="EK202" s="218"/>
      <c r="EL202" s="218"/>
      <c r="EM202" s="218"/>
      <c r="EN202" s="218"/>
      <c r="EO202" s="218"/>
      <c r="EP202" s="218"/>
      <c r="EQ202" s="218"/>
      <c r="ER202" s="218"/>
      <c r="ES202" s="218"/>
      <c r="ET202" s="218"/>
      <c r="EU202" s="218"/>
      <c r="EV202" s="218"/>
      <c r="EW202" s="218"/>
      <c r="EX202" s="218"/>
      <c r="EY202" s="218"/>
      <c r="EZ202" s="218"/>
      <c r="FA202" s="218"/>
      <c r="FB202" s="218"/>
      <c r="FC202" s="218"/>
      <c r="FD202" s="218"/>
      <c r="FE202" s="218"/>
      <c r="FF202" s="218"/>
      <c r="FG202" s="218"/>
      <c r="FH202" s="218"/>
      <c r="FI202" s="218"/>
      <c r="FJ202" s="218"/>
      <c r="FK202" s="218"/>
      <c r="FL202" s="218"/>
      <c r="FM202" s="218"/>
      <c r="FN202" s="218"/>
      <c r="FO202" s="218"/>
      <c r="FP202" s="218"/>
      <c r="FQ202" s="218"/>
      <c r="FR202" s="218"/>
      <c r="FS202" s="218"/>
      <c r="FT202" s="218"/>
      <c r="FU202" s="218"/>
      <c r="FV202" s="218"/>
      <c r="FW202" s="218"/>
      <c r="FX202" s="218"/>
      <c r="FY202" s="218"/>
      <c r="FZ202" s="218"/>
      <c r="GA202" s="218"/>
      <c r="GB202" s="218"/>
      <c r="GC202" s="218"/>
      <c r="GD202" s="218"/>
      <c r="GE202" s="218"/>
      <c r="GF202" s="218"/>
      <c r="GG202" s="218"/>
      <c r="GH202" s="218"/>
      <c r="GI202" s="218"/>
      <c r="GJ202" s="218"/>
      <c r="GK202" s="218"/>
      <c r="GL202" s="218"/>
      <c r="GM202" s="218"/>
      <c r="GN202" s="218"/>
      <c r="GO202" s="218"/>
      <c r="GP202" s="218"/>
      <c r="GQ202" s="218"/>
      <c r="GR202" s="218"/>
      <c r="GS202" s="218"/>
      <c r="GT202" s="218"/>
      <c r="GU202" s="218"/>
      <c r="GV202" s="218"/>
      <c r="GW202" s="218"/>
      <c r="GX202" s="218"/>
      <c r="GY202" s="218"/>
      <c r="GZ202" s="218"/>
      <c r="HA202" s="218"/>
      <c r="HB202" s="218"/>
      <c r="HC202" s="218"/>
      <c r="HD202" s="218"/>
      <c r="HE202" s="218"/>
      <c r="HF202" s="218"/>
      <c r="HG202" s="218"/>
      <c r="HH202" s="218"/>
      <c r="HI202" s="218"/>
      <c r="HJ202" s="218"/>
      <c r="HK202" s="218"/>
      <c r="HL202" s="218"/>
      <c r="HM202" s="218"/>
      <c r="HN202" s="218"/>
      <c r="HO202" s="218"/>
      <c r="HP202" s="218"/>
      <c r="HQ202" s="218"/>
      <c r="HR202" s="218"/>
      <c r="HS202" s="218"/>
      <c r="HT202" s="218"/>
      <c r="HU202" s="218"/>
      <c r="HV202" s="218"/>
      <c r="HW202" s="218"/>
      <c r="HX202" s="218"/>
      <c r="HY202" s="218"/>
      <c r="HZ202" s="218"/>
      <c r="IA202" s="218"/>
      <c r="IB202" s="218"/>
      <c r="IC202" s="218"/>
      <c r="ID202" s="218"/>
      <c r="IE202" s="218"/>
      <c r="IF202" s="218"/>
      <c r="IG202" s="218"/>
      <c r="IH202" s="218"/>
      <c r="II202" s="218"/>
      <c r="IJ202" s="218"/>
      <c r="IK202" s="218"/>
      <c r="IL202" s="218"/>
      <c r="IM202" s="218"/>
      <c r="IN202" s="218"/>
      <c r="IO202" s="218"/>
      <c r="IP202" s="218"/>
      <c r="IQ202" s="218"/>
      <c r="IR202" s="218"/>
      <c r="IS202" s="218"/>
      <c r="IT202" s="218"/>
      <c r="IU202" s="218"/>
      <c r="IV202" s="218"/>
      <c r="IW202" s="218"/>
      <c r="IX202" s="218"/>
      <c r="IY202" s="218"/>
      <c r="IZ202" s="218"/>
      <c r="JA202" s="218"/>
      <c r="JB202" s="218"/>
      <c r="JC202" s="218"/>
      <c r="JD202" s="218"/>
      <c r="JE202" s="218"/>
      <c r="JF202" s="218"/>
      <c r="JG202" s="218"/>
      <c r="JH202" s="218"/>
      <c r="JI202" s="218"/>
      <c r="JJ202" s="218"/>
      <c r="JK202" s="218"/>
      <c r="JL202" s="218"/>
      <c r="JM202" s="218"/>
      <c r="JN202" s="218"/>
      <c r="JO202" s="218"/>
      <c r="JP202" s="218"/>
      <c r="JQ202" s="218"/>
      <c r="JR202" s="218"/>
      <c r="JS202" s="218"/>
      <c r="JT202" s="218"/>
      <c r="JU202" s="218"/>
      <c r="JV202" s="218"/>
      <c r="JW202" s="218"/>
      <c r="JX202" s="218"/>
      <c r="JY202" s="218"/>
      <c r="JZ202" s="218"/>
      <c r="KA202" s="218"/>
      <c r="KB202" s="218"/>
      <c r="KC202" s="218"/>
      <c r="KD202" s="218"/>
      <c r="KE202" s="218"/>
      <c r="KF202" s="218"/>
      <c r="KG202" s="218"/>
      <c r="KH202" s="218"/>
      <c r="KI202" s="218"/>
      <c r="KJ202" s="218"/>
      <c r="KK202" s="218"/>
      <c r="KL202" s="218"/>
      <c r="KM202" s="218"/>
      <c r="KN202" s="218"/>
      <c r="KO202" s="218"/>
      <c r="KP202" s="218"/>
      <c r="KQ202" s="218"/>
      <c r="KR202" s="218"/>
      <c r="KS202" s="218"/>
      <c r="KT202" s="218"/>
      <c r="KU202" s="218"/>
    </row>
    <row r="203" spans="1:307" ht="11.25" customHeight="1">
      <c r="B203" s="273"/>
      <c r="C203" s="55"/>
      <c r="E203" s="217"/>
    </row>
    <row r="204" spans="1:307" ht="11.25" customHeight="1">
      <c r="B204" s="273"/>
      <c r="C204" s="55"/>
      <c r="E204" s="217"/>
    </row>
    <row r="205" spans="1:307" s="257" customFormat="1" ht="15.75" thickBot="1">
      <c r="A205" s="276">
        <v>3</v>
      </c>
      <c r="B205" s="966" t="s">
        <v>51</v>
      </c>
      <c r="C205" s="966"/>
      <c r="D205" s="966"/>
      <c r="E205" s="195"/>
      <c r="F205" s="228">
        <f>SUM(F104:F204)</f>
        <v>0</v>
      </c>
    </row>
    <row r="206" spans="1:307" s="257" customFormat="1" ht="15.75" thickTop="1">
      <c r="A206" s="271"/>
      <c r="B206" s="343"/>
      <c r="C206" s="272"/>
      <c r="D206" s="259"/>
      <c r="E206" s="217"/>
      <c r="F206" s="233"/>
    </row>
    <row r="207" spans="1:307" s="257" customFormat="1" ht="15">
      <c r="A207" s="271"/>
      <c r="B207" s="343"/>
      <c r="C207" s="272"/>
      <c r="D207" s="259"/>
      <c r="E207" s="217"/>
      <c r="F207" s="233"/>
    </row>
    <row r="208" spans="1:307" s="270" customFormat="1" ht="16.5" customHeight="1">
      <c r="A208" s="260">
        <v>4</v>
      </c>
      <c r="B208" s="964" t="s">
        <v>52</v>
      </c>
      <c r="C208" s="964"/>
      <c r="D208" s="964"/>
      <c r="E208" s="217"/>
      <c r="F208" s="229"/>
    </row>
    <row r="209" spans="1:6">
      <c r="B209" s="967"/>
      <c r="C209" s="967"/>
      <c r="D209" s="967"/>
      <c r="E209" s="217"/>
      <c r="F209" s="229"/>
    </row>
    <row r="210" spans="1:6" ht="90" customHeight="1">
      <c r="B210" s="287" t="s">
        <v>119</v>
      </c>
      <c r="C210" s="55"/>
      <c r="D210" s="57"/>
      <c r="E210" s="217"/>
      <c r="F210" s="229"/>
    </row>
    <row r="211" spans="1:6" ht="93.75" customHeight="1">
      <c r="A211" s="261"/>
      <c r="B211" s="346" t="s">
        <v>358</v>
      </c>
      <c r="C211" s="52"/>
      <c r="D211" s="53"/>
      <c r="F211" s="229"/>
    </row>
    <row r="212" spans="1:6">
      <c r="B212" s="287"/>
      <c r="C212" s="55"/>
      <c r="D212" s="57"/>
      <c r="E212" s="217"/>
      <c r="F212" s="229"/>
    </row>
    <row r="213" spans="1:6">
      <c r="B213" s="287"/>
      <c r="C213" s="55"/>
      <c r="D213" s="57"/>
      <c r="E213" s="240"/>
      <c r="F213" s="230"/>
    </row>
    <row r="214" spans="1:6" ht="38.25">
      <c r="A214" s="263">
        <f>A208+0.01</f>
        <v>4.01</v>
      </c>
      <c r="B214" s="265" t="s">
        <v>238</v>
      </c>
      <c r="C214" s="52"/>
      <c r="D214" s="53"/>
      <c r="E214" s="213"/>
      <c r="F214" s="229"/>
    </row>
    <row r="215" spans="1:6">
      <c r="A215" s="261"/>
      <c r="B215" s="265"/>
      <c r="C215" s="52"/>
      <c r="D215" s="53"/>
      <c r="E215" s="213"/>
      <c r="F215" s="229"/>
    </row>
    <row r="216" spans="1:6" ht="15">
      <c r="A216" s="266" t="s">
        <v>70</v>
      </c>
      <c r="B216" s="350" t="s">
        <v>237</v>
      </c>
      <c r="C216" s="107" t="s">
        <v>176</v>
      </c>
      <c r="D216" s="231">
        <v>1</v>
      </c>
      <c r="E216" s="112"/>
      <c r="F216" s="202">
        <f>ROUNDUP(D216*$E216,2)</f>
        <v>0</v>
      </c>
    </row>
    <row r="217" spans="1:6">
      <c r="A217" s="261"/>
      <c r="B217" s="265"/>
      <c r="C217" s="52"/>
      <c r="D217" s="53"/>
      <c r="F217" s="229"/>
    </row>
    <row r="218" spans="1:6">
      <c r="A218" s="261"/>
      <c r="B218" s="265"/>
      <c r="C218" s="52"/>
      <c r="D218" s="53"/>
      <c r="F218" s="229"/>
    </row>
    <row r="219" spans="1:6" ht="25.5">
      <c r="A219" s="263">
        <f>A214+0.01</f>
        <v>4.0199999999999996</v>
      </c>
      <c r="B219" s="265" t="s">
        <v>363</v>
      </c>
      <c r="C219" s="52"/>
      <c r="D219" s="53"/>
      <c r="E219" s="213"/>
      <c r="F219" s="229"/>
    </row>
    <row r="220" spans="1:6">
      <c r="A220" s="261"/>
      <c r="B220" s="265"/>
      <c r="C220" s="52"/>
      <c r="D220" s="53"/>
      <c r="E220" s="213"/>
      <c r="F220" s="229"/>
    </row>
    <row r="221" spans="1:6" ht="15">
      <c r="A221" s="266" t="s">
        <v>70</v>
      </c>
      <c r="B221" s="350" t="s">
        <v>364</v>
      </c>
      <c r="C221" s="107" t="s">
        <v>176</v>
      </c>
      <c r="D221" s="231">
        <v>1</v>
      </c>
      <c r="E221" s="112"/>
      <c r="F221" s="202">
        <f>ROUNDUP(D221*$E221,2)</f>
        <v>0</v>
      </c>
    </row>
    <row r="222" spans="1:6">
      <c r="A222" s="261"/>
      <c r="B222" s="265"/>
      <c r="C222" s="52"/>
      <c r="D222" s="53"/>
      <c r="F222" s="229"/>
    </row>
    <row r="223" spans="1:6">
      <c r="A223" s="261"/>
      <c r="B223" s="265"/>
      <c r="C223" s="52"/>
      <c r="D223" s="53"/>
      <c r="F223" s="229"/>
    </row>
    <row r="224" spans="1:6" ht="119.25" customHeight="1">
      <c r="A224" s="263">
        <f>A219+0.01</f>
        <v>4.0299999999999994</v>
      </c>
      <c r="B224" s="265" t="s">
        <v>360</v>
      </c>
      <c r="C224" s="52"/>
      <c r="D224" s="53"/>
      <c r="E224" s="212"/>
      <c r="F224" s="230"/>
    </row>
    <row r="225" spans="1:6">
      <c r="A225" s="261"/>
      <c r="B225" s="265" t="s">
        <v>451</v>
      </c>
      <c r="C225" s="52"/>
      <c r="D225" s="53"/>
      <c r="E225" s="212"/>
      <c r="F225" s="230"/>
    </row>
    <row r="226" spans="1:6" ht="15">
      <c r="A226" s="266" t="s">
        <v>70</v>
      </c>
      <c r="B226" s="350" t="s">
        <v>206</v>
      </c>
      <c r="C226" s="107" t="s">
        <v>444</v>
      </c>
      <c r="D226" s="231">
        <v>231</v>
      </c>
      <c r="E226" s="112"/>
      <c r="F226" s="202">
        <f>ROUNDUP(D226*$E226,2)</f>
        <v>0</v>
      </c>
    </row>
    <row r="227" spans="1:6" ht="13.5" customHeight="1">
      <c r="A227" s="261"/>
      <c r="B227" s="265"/>
      <c r="C227" s="52"/>
      <c r="D227" s="53"/>
      <c r="F227" s="230"/>
    </row>
    <row r="228" spans="1:6">
      <c r="A228" s="261"/>
      <c r="B228" s="265"/>
      <c r="C228" s="52"/>
      <c r="D228" s="53"/>
      <c r="F228" s="229"/>
    </row>
    <row r="229" spans="1:6" ht="41.25" customHeight="1">
      <c r="A229" s="263">
        <f>A224+0.01</f>
        <v>4.0399999999999991</v>
      </c>
      <c r="B229" s="265" t="s">
        <v>450</v>
      </c>
      <c r="C229" s="52"/>
      <c r="D229" s="53"/>
      <c r="E229" s="212"/>
      <c r="F229" s="230"/>
    </row>
    <row r="230" spans="1:6">
      <c r="A230" s="261"/>
      <c r="B230" s="265"/>
      <c r="C230" s="52"/>
      <c r="D230" s="53"/>
      <c r="E230" s="212"/>
      <c r="F230" s="230"/>
    </row>
    <row r="231" spans="1:6" ht="15">
      <c r="A231" s="266" t="s">
        <v>70</v>
      </c>
      <c r="B231" s="350" t="s">
        <v>453</v>
      </c>
      <c r="C231" s="107" t="s">
        <v>12</v>
      </c>
      <c r="D231" s="231">
        <v>1</v>
      </c>
      <c r="E231" s="112"/>
      <c r="F231" s="202">
        <f>ROUNDUP(D231*$E231,2)</f>
        <v>0</v>
      </c>
    </row>
    <row r="232" spans="1:6" ht="13.5" customHeight="1">
      <c r="A232" s="261"/>
      <c r="B232" s="265"/>
      <c r="C232" s="52"/>
      <c r="D232" s="53"/>
      <c r="F232" s="230"/>
    </row>
    <row r="233" spans="1:6">
      <c r="A233" s="261"/>
      <c r="B233" s="265"/>
      <c r="C233" s="52"/>
      <c r="D233" s="53"/>
      <c r="F233" s="229"/>
    </row>
    <row r="234" spans="1:6" ht="41.25" customHeight="1">
      <c r="A234" s="263">
        <f>A229+0.01</f>
        <v>4.0499999999999989</v>
      </c>
      <c r="B234" s="265" t="s">
        <v>452</v>
      </c>
      <c r="C234" s="52"/>
      <c r="D234" s="53"/>
      <c r="E234" s="212"/>
      <c r="F234" s="230"/>
    </row>
    <row r="235" spans="1:6">
      <c r="A235" s="261"/>
      <c r="B235" s="265"/>
      <c r="C235" s="52"/>
      <c r="D235" s="53"/>
      <c r="E235" s="212"/>
      <c r="F235" s="230"/>
    </row>
    <row r="236" spans="1:6" ht="15">
      <c r="A236" s="266" t="s">
        <v>70</v>
      </c>
      <c r="B236" s="350" t="s">
        <v>454</v>
      </c>
      <c r="C236" s="107" t="s">
        <v>12</v>
      </c>
      <c r="D236" s="231">
        <v>1</v>
      </c>
      <c r="E236" s="112"/>
      <c r="F236" s="202">
        <f>ROUNDUP(D236*$E236,2)</f>
        <v>0</v>
      </c>
    </row>
    <row r="237" spans="1:6" ht="13.5" customHeight="1">
      <c r="A237" s="261"/>
      <c r="B237" s="265"/>
      <c r="C237" s="52"/>
      <c r="D237" s="53"/>
      <c r="F237" s="230"/>
    </row>
    <row r="238" spans="1:6">
      <c r="A238" s="261"/>
      <c r="B238" s="265"/>
      <c r="C238" s="52"/>
      <c r="D238" s="53"/>
      <c r="F238" s="229"/>
    </row>
    <row r="239" spans="1:6" ht="87.75" customHeight="1">
      <c r="A239" s="263">
        <f>A234+0.01</f>
        <v>4.0599999999999987</v>
      </c>
      <c r="B239" s="58" t="s">
        <v>194</v>
      </c>
      <c r="C239" s="55"/>
      <c r="D239" s="57"/>
      <c r="E239" s="217"/>
      <c r="F239" s="229"/>
    </row>
    <row r="240" spans="1:6">
      <c r="B240" s="58"/>
      <c r="C240" s="55"/>
      <c r="D240" s="57"/>
      <c r="E240" s="217"/>
      <c r="F240" s="229"/>
    </row>
    <row r="241" spans="1:6" ht="13.5" customHeight="1">
      <c r="A241" s="266" t="s">
        <v>70</v>
      </c>
      <c r="B241" s="351" t="s">
        <v>419</v>
      </c>
      <c r="C241" s="107" t="s">
        <v>128</v>
      </c>
      <c r="D241" s="231">
        <v>13.3</v>
      </c>
      <c r="E241" s="111"/>
      <c r="F241" s="202">
        <f>ROUNDUP(D241*$E241,2)</f>
        <v>0</v>
      </c>
    </row>
    <row r="242" spans="1:6">
      <c r="A242" s="211"/>
      <c r="B242" s="287"/>
      <c r="C242" s="55"/>
      <c r="D242" s="57"/>
      <c r="E242" s="217"/>
      <c r="F242" s="229"/>
    </row>
    <row r="243" spans="1:6">
      <c r="A243" s="211"/>
      <c r="B243" s="287"/>
      <c r="C243" s="55"/>
      <c r="D243" s="57"/>
      <c r="E243" s="217"/>
      <c r="F243" s="229"/>
    </row>
    <row r="244" spans="1:6" ht="59.25" customHeight="1">
      <c r="A244" s="263">
        <f>A239+0.01</f>
        <v>4.0699999999999985</v>
      </c>
      <c r="B244" s="58" t="s">
        <v>438</v>
      </c>
      <c r="C244" s="55"/>
      <c r="D244" s="57"/>
      <c r="E244" s="217"/>
      <c r="F244" s="229"/>
    </row>
    <row r="245" spans="1:6">
      <c r="B245" s="58"/>
      <c r="C245" s="55"/>
      <c r="D245" s="57"/>
      <c r="E245" s="217"/>
      <c r="F245" s="229"/>
    </row>
    <row r="246" spans="1:6" ht="13.5" customHeight="1">
      <c r="A246" s="266" t="s">
        <v>70</v>
      </c>
      <c r="B246" s="351" t="s">
        <v>439</v>
      </c>
      <c r="C246" s="107" t="s">
        <v>129</v>
      </c>
      <c r="D246" s="231">
        <v>1.143</v>
      </c>
      <c r="E246" s="111"/>
      <c r="F246" s="202">
        <f>ROUNDUP(D246*$E246,2)</f>
        <v>0</v>
      </c>
    </row>
    <row r="247" spans="1:6">
      <c r="A247" s="211"/>
      <c r="B247" s="287"/>
      <c r="C247" s="55"/>
      <c r="D247" s="57"/>
      <c r="E247" s="217"/>
      <c r="F247" s="229"/>
    </row>
    <row r="248" spans="1:6">
      <c r="A248" s="211"/>
      <c r="B248" s="287"/>
      <c r="C248" s="55"/>
      <c r="D248" s="57"/>
      <c r="E248" s="217"/>
      <c r="F248" s="229"/>
    </row>
    <row r="249" spans="1:6" ht="54" customHeight="1">
      <c r="A249" s="263">
        <f>A244+0.01</f>
        <v>4.0799999999999983</v>
      </c>
      <c r="B249" s="265" t="s">
        <v>72</v>
      </c>
      <c r="C249" s="55"/>
      <c r="D249" s="57"/>
      <c r="E249" s="240"/>
      <c r="F249" s="230"/>
    </row>
    <row r="250" spans="1:6">
      <c r="A250" s="211"/>
      <c r="B250" s="287"/>
      <c r="C250" s="55"/>
      <c r="D250" s="57"/>
      <c r="E250" s="240"/>
      <c r="F250" s="230"/>
    </row>
    <row r="251" spans="1:6" s="289" customFormat="1" ht="15">
      <c r="A251" s="266" t="s">
        <v>70</v>
      </c>
      <c r="B251" s="210" t="s">
        <v>141</v>
      </c>
      <c r="C251" s="107" t="s">
        <v>129</v>
      </c>
      <c r="D251" s="231">
        <v>69.3</v>
      </c>
      <c r="E251" s="117"/>
      <c r="F251" s="202">
        <f>ROUNDUP(D251*$E251,2)</f>
        <v>0</v>
      </c>
    </row>
    <row r="252" spans="1:6">
      <c r="A252" s="211"/>
      <c r="B252" s="287"/>
      <c r="C252" s="55"/>
      <c r="D252" s="57"/>
      <c r="E252" s="240"/>
      <c r="F252" s="230"/>
    </row>
    <row r="253" spans="1:6">
      <c r="A253" s="211"/>
      <c r="B253" s="287"/>
      <c r="C253" s="55"/>
      <c r="D253" s="57"/>
      <c r="E253" s="240"/>
      <c r="F253" s="230"/>
    </row>
    <row r="254" spans="1:6" ht="68.25" customHeight="1">
      <c r="A254" s="263">
        <f>A249+0.01</f>
        <v>4.0899999999999981</v>
      </c>
      <c r="B254" s="265" t="s">
        <v>304</v>
      </c>
      <c r="C254" s="55"/>
      <c r="D254" s="57"/>
      <c r="E254" s="240"/>
      <c r="F254" s="230"/>
    </row>
    <row r="255" spans="1:6">
      <c r="A255" s="211"/>
      <c r="B255" s="287"/>
      <c r="C255" s="55"/>
      <c r="D255" s="57"/>
      <c r="E255" s="240"/>
      <c r="F255" s="230"/>
    </row>
    <row r="256" spans="1:6" s="289" customFormat="1" ht="15">
      <c r="A256" s="266" t="s">
        <v>70</v>
      </c>
      <c r="B256" s="210" t="s">
        <v>305</v>
      </c>
      <c r="C256" s="107" t="s">
        <v>129</v>
      </c>
      <c r="D256" s="231">
        <v>10</v>
      </c>
      <c r="E256" s="117"/>
      <c r="F256" s="202">
        <f>ROUNDUP(D256*$E256,2)</f>
        <v>0</v>
      </c>
    </row>
    <row r="257" spans="1:6">
      <c r="A257" s="211"/>
      <c r="B257" s="287"/>
      <c r="C257" s="55"/>
      <c r="D257" s="57"/>
      <c r="E257" s="240"/>
      <c r="F257" s="230"/>
    </row>
    <row r="258" spans="1:6">
      <c r="A258" s="211"/>
      <c r="B258" s="287"/>
      <c r="C258" s="55"/>
      <c r="D258" s="57"/>
      <c r="E258" s="240"/>
      <c r="F258" s="230"/>
    </row>
    <row r="259" spans="1:6" ht="69" customHeight="1">
      <c r="A259" s="263">
        <f>A254+0.01</f>
        <v>4.0999999999999979</v>
      </c>
      <c r="B259" s="265" t="s">
        <v>140</v>
      </c>
      <c r="C259" s="55"/>
      <c r="D259" s="57"/>
      <c r="E259" s="217"/>
      <c r="F259" s="229"/>
    </row>
    <row r="260" spans="1:6">
      <c r="B260" s="269"/>
      <c r="C260" s="55"/>
      <c r="D260" s="57"/>
      <c r="E260" s="217"/>
      <c r="F260" s="229"/>
    </row>
    <row r="261" spans="1:6" s="289" customFormat="1" ht="13.5" customHeight="1">
      <c r="A261" s="266" t="s">
        <v>70</v>
      </c>
      <c r="B261" s="210" t="s">
        <v>406</v>
      </c>
      <c r="C261" s="107" t="s">
        <v>129</v>
      </c>
      <c r="D261" s="231">
        <v>11.5</v>
      </c>
      <c r="E261" s="111"/>
      <c r="F261" s="202">
        <f>ROUNDUP(D261*$E261,2)</f>
        <v>0</v>
      </c>
    </row>
    <row r="262" spans="1:6">
      <c r="A262" s="211"/>
      <c r="B262" s="287"/>
      <c r="C262" s="55"/>
      <c r="D262" s="57"/>
      <c r="E262" s="217"/>
      <c r="F262" s="229"/>
    </row>
    <row r="263" spans="1:6">
      <c r="A263" s="211"/>
      <c r="B263" s="287"/>
      <c r="C263" s="55"/>
      <c r="D263" s="57"/>
      <c r="E263" s="217"/>
      <c r="F263" s="229"/>
    </row>
    <row r="264" spans="1:6">
      <c r="A264" s="263">
        <f>A259+0.01</f>
        <v>4.1099999999999977</v>
      </c>
      <c r="B264" s="265" t="s">
        <v>36</v>
      </c>
      <c r="C264" s="55"/>
      <c r="D264" s="57"/>
      <c r="E264" s="217"/>
      <c r="F264" s="229"/>
    </row>
    <row r="265" spans="1:6">
      <c r="A265" s="211"/>
      <c r="B265" s="287"/>
      <c r="C265" s="55"/>
      <c r="D265" s="57"/>
      <c r="E265" s="217"/>
      <c r="F265" s="229"/>
    </row>
    <row r="266" spans="1:6" s="289" customFormat="1" ht="15">
      <c r="A266" s="266" t="s">
        <v>70</v>
      </c>
      <c r="B266" s="210" t="s">
        <v>148</v>
      </c>
      <c r="C266" s="107" t="s">
        <v>129</v>
      </c>
      <c r="D266" s="231">
        <v>12</v>
      </c>
      <c r="E266" s="111"/>
      <c r="F266" s="202">
        <f>ROUNDUP(D266*$E266,2)</f>
        <v>0</v>
      </c>
    </row>
    <row r="267" spans="1:6">
      <c r="A267" s="211"/>
      <c r="B267" s="287"/>
      <c r="C267" s="55"/>
      <c r="D267" s="57"/>
      <c r="E267" s="217"/>
      <c r="F267" s="229"/>
    </row>
    <row r="268" spans="1:6">
      <c r="A268" s="211"/>
      <c r="B268" s="287"/>
      <c r="C268" s="55"/>
      <c r="D268" s="57"/>
      <c r="E268" s="217"/>
      <c r="F268" s="229"/>
    </row>
    <row r="269" spans="1:6" ht="69.75" customHeight="1">
      <c r="A269" s="263">
        <f>A264+0.01</f>
        <v>4.1199999999999974</v>
      </c>
      <c r="B269" s="265" t="s">
        <v>408</v>
      </c>
      <c r="C269" s="55"/>
      <c r="D269" s="57"/>
      <c r="E269" s="217"/>
      <c r="F269" s="229"/>
    </row>
    <row r="270" spans="1:6">
      <c r="A270" s="211"/>
      <c r="B270" s="58"/>
      <c r="C270" s="55"/>
      <c r="D270" s="57"/>
      <c r="E270" s="214"/>
      <c r="F270" s="229"/>
    </row>
    <row r="271" spans="1:6" s="289" customFormat="1" ht="15">
      <c r="A271" s="266" t="s">
        <v>70</v>
      </c>
      <c r="B271" s="210" t="s">
        <v>407</v>
      </c>
      <c r="C271" s="107" t="s">
        <v>130</v>
      </c>
      <c r="D271" s="231">
        <v>20.6</v>
      </c>
      <c r="E271" s="111"/>
      <c r="F271" s="202">
        <f>ROUNDUP(D271*$E271,2)</f>
        <v>0</v>
      </c>
    </row>
    <row r="272" spans="1:6">
      <c r="A272" s="211"/>
      <c r="B272" s="287"/>
      <c r="C272" s="55"/>
      <c r="D272" s="57"/>
      <c r="E272" s="217"/>
      <c r="F272" s="229"/>
    </row>
    <row r="273" spans="1:6">
      <c r="A273" s="211"/>
      <c r="B273" s="287"/>
      <c r="C273" s="55"/>
      <c r="D273" s="57"/>
      <c r="E273" s="217"/>
      <c r="F273" s="229"/>
    </row>
    <row r="274" spans="1:6" ht="58.5" customHeight="1">
      <c r="A274" s="263">
        <f>A269+0.01</f>
        <v>4.1299999999999972</v>
      </c>
      <c r="B274" s="265" t="s">
        <v>464</v>
      </c>
      <c r="C274" s="55"/>
      <c r="D274" s="57"/>
      <c r="E274" s="217"/>
      <c r="F274" s="229"/>
    </row>
    <row r="275" spans="1:6">
      <c r="A275" s="211"/>
      <c r="B275" s="58"/>
      <c r="C275" s="55"/>
      <c r="D275" s="57"/>
      <c r="E275" s="214"/>
      <c r="F275" s="229"/>
    </row>
    <row r="276" spans="1:6" s="289" customFormat="1" ht="15">
      <c r="A276" s="266" t="s">
        <v>70</v>
      </c>
      <c r="B276" s="210" t="s">
        <v>409</v>
      </c>
      <c r="C276" s="107" t="s">
        <v>12</v>
      </c>
      <c r="D276" s="231">
        <v>1</v>
      </c>
      <c r="E276" s="111"/>
      <c r="F276" s="202">
        <f>ROUNDUP(D276*$E276,2)</f>
        <v>0</v>
      </c>
    </row>
    <row r="277" spans="1:6">
      <c r="A277" s="211"/>
      <c r="B277" s="287"/>
      <c r="C277" s="55"/>
      <c r="D277" s="57"/>
      <c r="E277" s="217"/>
      <c r="F277" s="229"/>
    </row>
    <row r="278" spans="1:6">
      <c r="A278" s="211"/>
      <c r="B278" s="287"/>
      <c r="C278" s="55"/>
      <c r="D278" s="57"/>
      <c r="E278" s="217"/>
      <c r="F278" s="229"/>
    </row>
    <row r="279" spans="1:6" ht="100.5" customHeight="1">
      <c r="A279" s="263">
        <f>A274+0.01</f>
        <v>4.139999999999997</v>
      </c>
      <c r="B279" s="265" t="s">
        <v>475</v>
      </c>
      <c r="C279" s="55"/>
      <c r="D279" s="57"/>
      <c r="E279" s="217"/>
      <c r="F279" s="229"/>
    </row>
    <row r="280" spans="1:6">
      <c r="A280" s="211"/>
      <c r="B280" s="58"/>
      <c r="C280" s="55"/>
      <c r="D280" s="57"/>
      <c r="E280" s="214"/>
      <c r="F280" s="229"/>
    </row>
    <row r="281" spans="1:6" s="289" customFormat="1" ht="15">
      <c r="A281" s="266" t="s">
        <v>70</v>
      </c>
      <c r="B281" s="210" t="s">
        <v>466</v>
      </c>
      <c r="C281" s="107" t="s">
        <v>130</v>
      </c>
      <c r="D281" s="231">
        <v>15</v>
      </c>
      <c r="E281" s="111"/>
      <c r="F281" s="202">
        <f>ROUNDUP(D281*$E281,2)</f>
        <v>0</v>
      </c>
    </row>
    <row r="282" spans="1:6">
      <c r="A282" s="211"/>
      <c r="B282" s="287"/>
      <c r="C282" s="55"/>
      <c r="D282" s="57"/>
      <c r="E282" s="217"/>
      <c r="F282" s="229"/>
    </row>
    <row r="283" spans="1:6">
      <c r="A283" s="211"/>
      <c r="B283" s="287"/>
      <c r="C283" s="55"/>
      <c r="D283" s="57"/>
      <c r="E283" s="217"/>
      <c r="F283" s="229"/>
    </row>
    <row r="284" spans="1:6" ht="105.75" customHeight="1">
      <c r="A284" s="263">
        <f>A279+0.01</f>
        <v>4.1499999999999968</v>
      </c>
      <c r="B284" s="265" t="s">
        <v>476</v>
      </c>
      <c r="C284" s="55"/>
      <c r="D284" s="57"/>
      <c r="E284" s="217"/>
      <c r="F284" s="229"/>
    </row>
    <row r="285" spans="1:6">
      <c r="A285" s="211"/>
      <c r="B285" s="58"/>
      <c r="C285" s="55"/>
      <c r="D285" s="57"/>
      <c r="E285" s="214"/>
      <c r="F285" s="229"/>
    </row>
    <row r="286" spans="1:6" s="289" customFormat="1" ht="15">
      <c r="A286" s="266" t="s">
        <v>70</v>
      </c>
      <c r="B286" s="210" t="s">
        <v>465</v>
      </c>
      <c r="C286" s="107" t="s">
        <v>12</v>
      </c>
      <c r="D286" s="231">
        <v>1</v>
      </c>
      <c r="E286" s="111"/>
      <c r="F286" s="202">
        <f>ROUNDUP(D286*$E286,2)</f>
        <v>0</v>
      </c>
    </row>
    <row r="287" spans="1:6">
      <c r="A287" s="211"/>
      <c r="B287" s="287"/>
      <c r="C287" s="55"/>
      <c r="D287" s="57"/>
      <c r="E287" s="217"/>
      <c r="F287" s="229"/>
    </row>
    <row r="288" spans="1:6">
      <c r="A288" s="211"/>
      <c r="B288" s="287"/>
      <c r="C288" s="55"/>
      <c r="D288" s="57"/>
      <c r="E288" s="217"/>
      <c r="F288" s="229"/>
    </row>
    <row r="289" spans="1:7" s="625" customFormat="1" ht="51" customHeight="1">
      <c r="A289" s="263">
        <f>A284+0.01</f>
        <v>4.1599999999999966</v>
      </c>
      <c r="B289" s="620" t="s">
        <v>969</v>
      </c>
      <c r="C289" s="621"/>
      <c r="D289" s="622"/>
      <c r="E289" s="623"/>
      <c r="F289" s="624"/>
      <c r="G289" s="620"/>
    </row>
    <row r="290" spans="1:7" s="625" customFormat="1">
      <c r="A290" s="626"/>
      <c r="B290" s="620"/>
      <c r="C290" s="621"/>
      <c r="D290" s="622"/>
      <c r="E290" s="623"/>
      <c r="F290" s="624"/>
      <c r="G290" s="620"/>
    </row>
    <row r="291" spans="1:7" s="625" customFormat="1" ht="15">
      <c r="A291" s="266" t="s">
        <v>70</v>
      </c>
      <c r="B291" s="210" t="s">
        <v>973</v>
      </c>
      <c r="C291" s="107" t="s">
        <v>129</v>
      </c>
      <c r="D291" s="231">
        <v>270</v>
      </c>
      <c r="E291" s="117"/>
      <c r="F291" s="202">
        <f>ROUNDUP(D291*$E291,2)</f>
        <v>0</v>
      </c>
      <c r="G291" s="620"/>
    </row>
    <row r="292" spans="1:7" s="625" customFormat="1">
      <c r="A292" s="627"/>
      <c r="B292" s="620"/>
      <c r="C292" s="621"/>
      <c r="D292" s="622"/>
      <c r="E292" s="623"/>
      <c r="F292" s="624"/>
      <c r="G292" s="620"/>
    </row>
    <row r="293" spans="1:7" s="625" customFormat="1">
      <c r="A293" s="627"/>
      <c r="B293" s="620"/>
      <c r="C293" s="621"/>
      <c r="D293" s="622"/>
      <c r="E293" s="623"/>
      <c r="F293" s="624"/>
      <c r="G293" s="620"/>
    </row>
    <row r="294" spans="1:7" s="625" customFormat="1" ht="75.75" customHeight="1">
      <c r="A294" s="263"/>
      <c r="B294" s="620" t="s">
        <v>473</v>
      </c>
      <c r="C294" s="628"/>
      <c r="D294" s="629"/>
      <c r="E294" s="630"/>
      <c r="F294" s="631"/>
      <c r="G294" s="620"/>
    </row>
    <row r="295" spans="1:7" s="625" customFormat="1" ht="25.5">
      <c r="A295" s="632"/>
      <c r="B295" s="620" t="s">
        <v>472</v>
      </c>
      <c r="C295" s="628"/>
      <c r="D295" s="629"/>
      <c r="E295" s="630"/>
      <c r="F295" s="631"/>
      <c r="G295" s="620"/>
    </row>
    <row r="296" spans="1:7" s="625" customFormat="1" ht="42" customHeight="1">
      <c r="A296" s="632"/>
      <c r="B296" s="633" t="s">
        <v>470</v>
      </c>
      <c r="C296" s="628"/>
      <c r="D296" s="629"/>
      <c r="E296" s="630"/>
      <c r="F296" s="631"/>
      <c r="G296" s="620"/>
    </row>
    <row r="297" spans="1:7" s="625" customFormat="1">
      <c r="A297" s="634"/>
      <c r="B297" s="620"/>
      <c r="C297" s="621"/>
      <c r="D297" s="629"/>
      <c r="E297" s="623"/>
      <c r="F297" s="624"/>
      <c r="G297" s="620"/>
    </row>
    <row r="298" spans="1:7" s="625" customFormat="1" ht="18.75" customHeight="1">
      <c r="A298" s="632"/>
      <c r="B298" s="635" t="s">
        <v>474</v>
      </c>
      <c r="C298" s="621"/>
      <c r="D298" s="629"/>
      <c r="E298" s="623"/>
      <c r="F298" s="624"/>
      <c r="G298" s="620"/>
    </row>
    <row r="299" spans="1:7" s="625" customFormat="1" ht="38.25">
      <c r="A299" s="263">
        <f>A289+0.01</f>
        <v>4.1699999999999964</v>
      </c>
      <c r="B299" s="620" t="s">
        <v>972</v>
      </c>
      <c r="C299" s="628"/>
      <c r="D299" s="629"/>
      <c r="E299" s="630"/>
      <c r="F299" s="631"/>
      <c r="G299" s="620"/>
    </row>
    <row r="300" spans="1:7" s="625" customFormat="1">
      <c r="A300" s="634"/>
      <c r="B300" s="620"/>
      <c r="C300" s="628"/>
      <c r="D300" s="629"/>
      <c r="E300" s="630"/>
      <c r="F300" s="631"/>
      <c r="G300" s="620"/>
    </row>
    <row r="301" spans="1:7" s="625" customFormat="1">
      <c r="A301" s="634"/>
      <c r="B301" s="620"/>
      <c r="C301" s="628"/>
      <c r="D301" s="629"/>
      <c r="E301" s="630"/>
      <c r="F301" s="631"/>
      <c r="G301" s="620"/>
    </row>
    <row r="302" spans="1:7" s="625" customFormat="1" ht="15">
      <c r="A302" s="268" t="s">
        <v>70</v>
      </c>
      <c r="B302" s="636"/>
      <c r="C302" s="113" t="s">
        <v>984</v>
      </c>
      <c r="D302" s="231">
        <f>D291</f>
        <v>270</v>
      </c>
      <c r="E302" s="637"/>
      <c r="F302" s="638">
        <f>E302*D302</f>
        <v>0</v>
      </c>
      <c r="G302" s="620"/>
    </row>
    <row r="303" spans="1:7" s="625" customFormat="1">
      <c r="A303" s="634"/>
      <c r="B303" s="620"/>
      <c r="C303" s="621"/>
      <c r="D303" s="629"/>
      <c r="E303" s="623"/>
      <c r="F303" s="624"/>
      <c r="G303" s="620"/>
    </row>
    <row r="304" spans="1:7" s="625" customFormat="1">
      <c r="A304" s="632"/>
      <c r="B304" s="635" t="s">
        <v>469</v>
      </c>
      <c r="C304" s="628"/>
      <c r="D304" s="629"/>
      <c r="E304" s="630"/>
      <c r="F304" s="631"/>
      <c r="G304" s="620"/>
    </row>
    <row r="305" spans="1:7" s="625" customFormat="1">
      <c r="A305" s="632"/>
      <c r="B305" s="620"/>
      <c r="C305" s="628"/>
      <c r="D305" s="629"/>
      <c r="E305" s="630"/>
      <c r="F305" s="631"/>
      <c r="G305" s="620"/>
    </row>
    <row r="306" spans="1:7" s="625" customFormat="1" ht="51">
      <c r="A306" s="263">
        <f>A299+0.01</f>
        <v>4.1799999999999962</v>
      </c>
      <c r="B306" s="620" t="s">
        <v>971</v>
      </c>
      <c r="C306" s="628"/>
      <c r="D306" s="629"/>
      <c r="E306" s="630"/>
      <c r="F306" s="631"/>
      <c r="G306" s="620"/>
    </row>
    <row r="307" spans="1:7" s="625" customFormat="1" ht="15">
      <c r="A307" s="268" t="s">
        <v>70</v>
      </c>
      <c r="B307" s="636"/>
      <c r="C307" s="113" t="s">
        <v>984</v>
      </c>
      <c r="D307" s="231">
        <f>D291</f>
        <v>270</v>
      </c>
      <c r="E307" s="117"/>
      <c r="F307" s="202">
        <f>ROUNDUP(D307*$E307,2)</f>
        <v>0</v>
      </c>
      <c r="G307" s="620"/>
    </row>
    <row r="308" spans="1:7" s="625" customFormat="1">
      <c r="A308" s="634"/>
      <c r="B308" s="639"/>
      <c r="C308" s="628"/>
      <c r="D308" s="629"/>
      <c r="E308" s="630"/>
      <c r="F308" s="631"/>
      <c r="G308" s="620"/>
    </row>
    <row r="309" spans="1:7" s="625" customFormat="1" ht="38.25">
      <c r="A309" s="263">
        <f>A306+0.01</f>
        <v>4.1899999999999959</v>
      </c>
      <c r="B309" s="620" t="s">
        <v>970</v>
      </c>
      <c r="C309" s="628"/>
      <c r="D309" s="629"/>
      <c r="E309" s="630"/>
      <c r="F309" s="631"/>
      <c r="G309" s="620"/>
    </row>
    <row r="310" spans="1:7" s="625" customFormat="1" ht="15">
      <c r="A310" s="268"/>
      <c r="B310" s="620" t="s">
        <v>491</v>
      </c>
      <c r="C310" s="640"/>
      <c r="D310" s="215"/>
      <c r="E310" s="641"/>
      <c r="F310" s="226"/>
      <c r="G310" s="620"/>
    </row>
    <row r="311" spans="1:7" s="625" customFormat="1" ht="15">
      <c r="A311" s="268"/>
      <c r="B311" s="620" t="s">
        <v>492</v>
      </c>
      <c r="C311" s="640"/>
      <c r="D311" s="215"/>
      <c r="E311" s="641"/>
      <c r="F311" s="226"/>
      <c r="G311" s="620"/>
    </row>
    <row r="312" spans="1:7" s="625" customFormat="1" ht="15">
      <c r="A312" s="268"/>
      <c r="B312" s="620" t="s">
        <v>493</v>
      </c>
      <c r="C312" s="640"/>
      <c r="D312" s="215"/>
      <c r="E312" s="641"/>
      <c r="F312" s="226"/>
      <c r="G312" s="620"/>
    </row>
    <row r="313" spans="1:7" s="625" customFormat="1" ht="15">
      <c r="A313" s="268"/>
      <c r="B313" s="620" t="s">
        <v>494</v>
      </c>
      <c r="C313" s="640"/>
      <c r="D313" s="215"/>
      <c r="E313" s="641"/>
      <c r="F313" s="226"/>
      <c r="G313" s="620"/>
    </row>
    <row r="314" spans="1:7" s="625" customFormat="1" ht="15">
      <c r="A314" s="268"/>
      <c r="B314" s="620"/>
      <c r="C314" s="640"/>
      <c r="D314" s="215"/>
      <c r="E314" s="641"/>
      <c r="F314" s="226"/>
      <c r="G314" s="620"/>
    </row>
    <row r="315" spans="1:7" s="625" customFormat="1" ht="15">
      <c r="A315" s="268" t="s">
        <v>70</v>
      </c>
      <c r="B315" s="636"/>
      <c r="C315" s="113" t="s">
        <v>467</v>
      </c>
      <c r="D315" s="231">
        <v>204</v>
      </c>
      <c r="E315" s="117"/>
      <c r="F315" s="202">
        <f t="shared" ref="F315" si="0">ROUNDUP(D315*$E315,2)</f>
        <v>0</v>
      </c>
      <c r="G315" s="620"/>
    </row>
    <row r="316" spans="1:7" s="625" customFormat="1">
      <c r="A316" s="634"/>
      <c r="B316" s="639"/>
      <c r="C316" s="628"/>
      <c r="D316" s="629"/>
      <c r="E316" s="630"/>
      <c r="F316" s="631"/>
      <c r="G316" s="620"/>
    </row>
    <row r="317" spans="1:7" s="625" customFormat="1" ht="51">
      <c r="A317" s="263">
        <f>A309+0.01</f>
        <v>4.1999999999999957</v>
      </c>
      <c r="B317" s="620" t="s">
        <v>495</v>
      </c>
      <c r="C317" s="54"/>
      <c r="D317" s="215"/>
      <c r="E317" s="641"/>
      <c r="F317" s="226">
        <f>ROUNDUP(D317*$E317,2)</f>
        <v>0</v>
      </c>
      <c r="G317" s="620"/>
    </row>
    <row r="318" spans="1:7" s="625" customFormat="1" ht="15">
      <c r="A318" s="263"/>
      <c r="B318" s="620"/>
      <c r="C318" s="54"/>
      <c r="D318" s="215"/>
      <c r="E318" s="641"/>
      <c r="F318" s="226"/>
      <c r="G318" s="620"/>
    </row>
    <row r="319" spans="1:7" s="625" customFormat="1" ht="15">
      <c r="A319" s="268" t="s">
        <v>70</v>
      </c>
      <c r="B319" s="636"/>
      <c r="C319" s="113" t="s">
        <v>467</v>
      </c>
      <c r="D319" s="231">
        <v>35.1</v>
      </c>
      <c r="E319" s="117"/>
      <c r="F319" s="202">
        <f t="shared" ref="F319" si="1">ROUNDUP(D319*$E319,2)</f>
        <v>0</v>
      </c>
      <c r="G319" s="620"/>
    </row>
    <row r="320" spans="1:7" s="625" customFormat="1">
      <c r="A320" s="634"/>
      <c r="B320" s="639"/>
      <c r="C320" s="628"/>
      <c r="D320" s="629"/>
      <c r="E320" s="630"/>
      <c r="F320" s="631"/>
      <c r="G320" s="620"/>
    </row>
    <row r="321" spans="1:7" s="625" customFormat="1" ht="55.5" customHeight="1">
      <c r="A321" s="263">
        <f>A317+0.01</f>
        <v>4.2099999999999955</v>
      </c>
      <c r="B321" s="620" t="s">
        <v>968</v>
      </c>
      <c r="C321" s="640"/>
      <c r="D321" s="215"/>
      <c r="E321" s="641"/>
      <c r="F321" s="226">
        <f>ROUNDUP(D321*$E321,2)</f>
        <v>0</v>
      </c>
      <c r="G321" s="620"/>
    </row>
    <row r="322" spans="1:7" s="625" customFormat="1" ht="16.5" customHeight="1">
      <c r="A322" s="263"/>
      <c r="B322" s="620"/>
      <c r="C322" s="640"/>
      <c r="D322" s="215"/>
      <c r="E322" s="641"/>
      <c r="F322" s="226"/>
      <c r="G322" s="620"/>
    </row>
    <row r="323" spans="1:7" s="625" customFormat="1" ht="15">
      <c r="A323" s="268" t="s">
        <v>70</v>
      </c>
      <c r="B323" s="636"/>
      <c r="C323" s="113" t="s">
        <v>984</v>
      </c>
      <c r="D323" s="231">
        <v>15.113000000000001</v>
      </c>
      <c r="E323" s="117"/>
      <c r="F323" s="202">
        <f>ROUNDUP(D323*$E323,2)</f>
        <v>0</v>
      </c>
      <c r="G323" s="620"/>
    </row>
    <row r="324" spans="1:7" s="625" customFormat="1">
      <c r="A324" s="634"/>
      <c r="B324" s="639"/>
      <c r="C324" s="628"/>
      <c r="D324" s="629"/>
      <c r="E324" s="630"/>
      <c r="F324" s="631"/>
      <c r="G324" s="620"/>
    </row>
    <row r="325" spans="1:7" s="625" customFormat="1" ht="81" customHeight="1">
      <c r="A325" s="263">
        <f>A321+0.01</f>
        <v>4.2199999999999953</v>
      </c>
      <c r="B325" s="620" t="s">
        <v>985</v>
      </c>
      <c r="C325" s="640"/>
      <c r="D325" s="215"/>
      <c r="E325" s="641"/>
      <c r="F325" s="226">
        <f>ROUNDUP(D325*$E325,2)</f>
        <v>0</v>
      </c>
      <c r="G325" s="620"/>
    </row>
    <row r="326" spans="1:7" s="625" customFormat="1" ht="16.5" customHeight="1">
      <c r="A326" s="263"/>
      <c r="B326" s="620"/>
      <c r="C326" s="640"/>
      <c r="D326" s="215"/>
      <c r="E326" s="641"/>
      <c r="F326" s="226"/>
      <c r="G326" s="620"/>
    </row>
    <row r="327" spans="1:7" s="625" customFormat="1" ht="15">
      <c r="A327" s="268" t="s">
        <v>70</v>
      </c>
      <c r="B327" s="636"/>
      <c r="C327" s="113" t="s">
        <v>468</v>
      </c>
      <c r="D327" s="231">
        <v>1</v>
      </c>
      <c r="E327" s="117"/>
      <c r="F327" s="202">
        <f>ROUNDUP(D327*$E327,2)</f>
        <v>0</v>
      </c>
      <c r="G327" s="620"/>
    </row>
    <row r="328" spans="1:7">
      <c r="A328" s="211"/>
      <c r="B328" s="287"/>
      <c r="C328" s="55"/>
      <c r="D328" s="57"/>
      <c r="E328" s="217"/>
      <c r="F328" s="229"/>
    </row>
    <row r="329" spans="1:7" ht="57" customHeight="1">
      <c r="A329" s="263">
        <f>A325+0.01</f>
        <v>4.2299999999999951</v>
      </c>
      <c r="B329" s="265" t="s">
        <v>986</v>
      </c>
      <c r="C329" s="55"/>
      <c r="D329" s="57"/>
      <c r="E329" s="217"/>
      <c r="F329" s="229"/>
    </row>
    <row r="330" spans="1:7">
      <c r="A330" s="211"/>
      <c r="B330" s="58"/>
      <c r="C330" s="55"/>
      <c r="D330" s="57"/>
      <c r="E330" s="214"/>
      <c r="F330" s="229"/>
    </row>
    <row r="331" spans="1:7" s="289" customFormat="1" ht="15">
      <c r="A331" s="266" t="s">
        <v>70</v>
      </c>
      <c r="B331" s="210" t="s">
        <v>987</v>
      </c>
      <c r="C331" s="107" t="s">
        <v>988</v>
      </c>
      <c r="D331" s="231">
        <v>5</v>
      </c>
      <c r="E331" s="111"/>
      <c r="F331" s="202">
        <f>ROUNDUP(D331*$E331,2)</f>
        <v>0</v>
      </c>
    </row>
    <row r="332" spans="1:7" s="208" customFormat="1">
      <c r="A332" s="356"/>
      <c r="B332" s="352"/>
      <c r="C332" s="353"/>
      <c r="D332" s="354"/>
      <c r="E332" s="237"/>
      <c r="F332" s="355"/>
      <c r="G332" s="352"/>
    </row>
    <row r="333" spans="1:7" ht="51">
      <c r="A333" s="263">
        <f>A329+0.01</f>
        <v>4.2399999999999949</v>
      </c>
      <c r="B333" s="62" t="s">
        <v>99</v>
      </c>
      <c r="C333" s="55"/>
      <c r="D333" s="57"/>
      <c r="E333" s="217"/>
      <c r="F333" s="229"/>
    </row>
    <row r="334" spans="1:7">
      <c r="B334" s="58"/>
      <c r="C334" s="55"/>
      <c r="D334" s="57"/>
      <c r="E334" s="217"/>
      <c r="F334" s="229"/>
    </row>
    <row r="335" spans="1:7" s="221" customFormat="1" ht="15">
      <c r="A335" s="266" t="s">
        <v>70</v>
      </c>
      <c r="B335" s="232" t="s">
        <v>147</v>
      </c>
      <c r="C335" s="107" t="s">
        <v>63</v>
      </c>
      <c r="D335" s="231">
        <v>16</v>
      </c>
      <c r="E335" s="111"/>
      <c r="F335" s="202">
        <f>ROUNDUP(D335*$E335,2)</f>
        <v>0</v>
      </c>
    </row>
    <row r="336" spans="1:7" s="221" customFormat="1" ht="15">
      <c r="A336" s="266" t="s">
        <v>70</v>
      </c>
      <c r="B336" s="232" t="s">
        <v>146</v>
      </c>
      <c r="C336" s="107" t="s">
        <v>63</v>
      </c>
      <c r="D336" s="231">
        <v>16</v>
      </c>
      <c r="E336" s="111"/>
      <c r="F336" s="202">
        <f>ROUNDUP(D336*$E336,2)</f>
        <v>0</v>
      </c>
    </row>
    <row r="337" spans="1:6" s="221" customFormat="1" ht="15">
      <c r="A337" s="266" t="s">
        <v>70</v>
      </c>
      <c r="B337" s="232" t="s">
        <v>145</v>
      </c>
      <c r="C337" s="107"/>
      <c r="D337" s="231"/>
      <c r="E337" s="238"/>
      <c r="F337" s="202">
        <f>ROUNDUP((SUM(F335:F336))*0.2,2)</f>
        <v>0</v>
      </c>
    </row>
    <row r="338" spans="1:6" s="221" customFormat="1">
      <c r="A338" s="200"/>
      <c r="B338" s="227"/>
      <c r="C338" s="55"/>
      <c r="D338" s="57"/>
      <c r="E338" s="217"/>
      <c r="F338" s="184"/>
    </row>
    <row r="339" spans="1:6">
      <c r="A339" s="211"/>
      <c r="B339" s="287"/>
      <c r="C339" s="55"/>
      <c r="D339" s="57"/>
      <c r="E339" s="217"/>
      <c r="F339" s="229"/>
    </row>
    <row r="340" spans="1:6" s="270" customFormat="1" ht="15.75" thickBot="1">
      <c r="A340" s="276">
        <v>4</v>
      </c>
      <c r="B340" s="969" t="s">
        <v>58</v>
      </c>
      <c r="C340" s="969"/>
      <c r="D340" s="969"/>
      <c r="E340" s="451"/>
      <c r="F340" s="206">
        <f>SUM(F208:F338)</f>
        <v>0</v>
      </c>
    </row>
    <row r="341" spans="1:6" s="270" customFormat="1" ht="15.75" thickTop="1">
      <c r="A341" s="271"/>
      <c r="B341" s="342"/>
      <c r="C341" s="272"/>
      <c r="D341" s="259"/>
      <c r="E341" s="217"/>
      <c r="F341" s="233"/>
    </row>
    <row r="342" spans="1:6" ht="13.5" thickBot="1">
      <c r="A342" s="180"/>
      <c r="B342" s="181"/>
      <c r="C342" s="182"/>
      <c r="D342" s="183"/>
      <c r="E342" s="452"/>
      <c r="F342" s="198"/>
    </row>
    <row r="343" spans="1:6" s="270" customFormat="1" ht="33.75" customHeight="1" thickBot="1">
      <c r="A343" s="179" t="s">
        <v>43</v>
      </c>
      <c r="B343" s="968" t="s">
        <v>32</v>
      </c>
      <c r="C343" s="968"/>
      <c r="D343" s="968"/>
      <c r="E343" s="178"/>
      <c r="F343" s="234">
        <f>SUM(F2:F341)*0.5</f>
        <v>0</v>
      </c>
    </row>
    <row r="344" spans="1:6" s="257" customFormat="1" ht="15.75">
      <c r="A344" s="290"/>
      <c r="B344" s="295"/>
      <c r="C344" s="291"/>
      <c r="D344" s="292"/>
      <c r="E344" s="217"/>
      <c r="F344" s="233"/>
    </row>
    <row r="345" spans="1:6">
      <c r="A345" s="241"/>
      <c r="B345" s="241"/>
      <c r="C345" s="241"/>
      <c r="D345" s="241"/>
      <c r="E345" s="217"/>
      <c r="F345" s="241"/>
    </row>
    <row r="346" spans="1:6">
      <c r="A346" s="241"/>
      <c r="B346" s="241"/>
      <c r="C346" s="241"/>
      <c r="D346" s="241"/>
      <c r="E346" s="217"/>
      <c r="F346" s="241"/>
    </row>
    <row r="347" spans="1:6">
      <c r="A347" s="241"/>
      <c r="B347" s="241"/>
      <c r="C347" s="241"/>
      <c r="D347" s="241"/>
      <c r="E347" s="217"/>
      <c r="F347" s="241"/>
    </row>
    <row r="348" spans="1:6">
      <c r="A348" s="241"/>
      <c r="B348" s="241"/>
      <c r="C348" s="241"/>
      <c r="D348" s="241"/>
      <c r="E348" s="217"/>
      <c r="F348" s="241"/>
    </row>
    <row r="349" spans="1:6">
      <c r="A349" s="241"/>
      <c r="B349" s="241"/>
      <c r="C349" s="241"/>
      <c r="D349" s="241"/>
      <c r="E349" s="217"/>
      <c r="F349" s="241"/>
    </row>
    <row r="350" spans="1:6">
      <c r="A350" s="241"/>
      <c r="B350" s="241"/>
      <c r="C350" s="241"/>
      <c r="D350" s="241"/>
      <c r="E350" s="217"/>
      <c r="F350" s="241"/>
    </row>
    <row r="351" spans="1:6">
      <c r="A351" s="241"/>
      <c r="B351" s="241"/>
      <c r="C351" s="241"/>
      <c r="D351" s="241"/>
      <c r="E351" s="213"/>
      <c r="F351" s="241"/>
    </row>
    <row r="352" spans="1:6">
      <c r="A352" s="241"/>
      <c r="B352" s="241"/>
      <c r="C352" s="241"/>
      <c r="D352" s="241"/>
      <c r="E352" s="213"/>
      <c r="F352" s="241"/>
    </row>
    <row r="353" spans="1:6">
      <c r="A353" s="241"/>
      <c r="B353" s="241"/>
      <c r="C353" s="241"/>
      <c r="D353" s="241"/>
      <c r="E353" s="213"/>
      <c r="F353" s="241"/>
    </row>
    <row r="354" spans="1:6">
      <c r="A354" s="241"/>
      <c r="B354" s="241"/>
      <c r="C354" s="241"/>
      <c r="D354" s="241"/>
      <c r="E354" s="213"/>
      <c r="F354" s="241"/>
    </row>
    <row r="355" spans="1:6">
      <c r="A355" s="241"/>
      <c r="B355" s="241"/>
      <c r="C355" s="241"/>
      <c r="D355" s="241"/>
      <c r="E355" s="213"/>
      <c r="F355" s="241"/>
    </row>
    <row r="356" spans="1:6">
      <c r="A356" s="241"/>
      <c r="B356" s="241"/>
      <c r="C356" s="241"/>
      <c r="D356" s="241"/>
      <c r="E356" s="213"/>
      <c r="F356" s="241"/>
    </row>
    <row r="357" spans="1:6">
      <c r="A357" s="241"/>
      <c r="B357" s="241"/>
      <c r="C357" s="241"/>
      <c r="D357" s="241"/>
      <c r="E357" s="213"/>
      <c r="F357" s="241"/>
    </row>
    <row r="358" spans="1:6">
      <c r="A358" s="241"/>
      <c r="B358" s="241"/>
      <c r="C358" s="241"/>
      <c r="D358" s="241"/>
      <c r="E358" s="213"/>
      <c r="F358" s="241"/>
    </row>
    <row r="359" spans="1:6">
      <c r="A359" s="241"/>
      <c r="B359" s="241"/>
      <c r="C359" s="241"/>
      <c r="D359" s="241"/>
      <c r="E359" s="213"/>
      <c r="F359" s="241"/>
    </row>
    <row r="360" spans="1:6">
      <c r="A360" s="241"/>
      <c r="B360" s="241"/>
      <c r="C360" s="241"/>
      <c r="D360" s="241"/>
      <c r="E360" s="213"/>
      <c r="F360" s="241"/>
    </row>
    <row r="361" spans="1:6">
      <c r="A361" s="241"/>
      <c r="B361" s="241"/>
      <c r="C361" s="241"/>
      <c r="D361" s="241"/>
      <c r="E361" s="213"/>
      <c r="F361" s="241"/>
    </row>
    <row r="362" spans="1:6">
      <c r="A362" s="241"/>
      <c r="B362" s="241"/>
      <c r="C362" s="241"/>
      <c r="D362" s="241"/>
      <c r="E362" s="213"/>
      <c r="F362" s="241"/>
    </row>
    <row r="363" spans="1:6">
      <c r="A363" s="241"/>
      <c r="B363" s="241"/>
      <c r="C363" s="241"/>
      <c r="D363" s="241"/>
      <c r="E363" s="213"/>
      <c r="F363" s="241"/>
    </row>
    <row r="364" spans="1:6">
      <c r="A364" s="241"/>
      <c r="B364" s="241"/>
      <c r="C364" s="241"/>
      <c r="D364" s="241"/>
      <c r="E364" s="213"/>
      <c r="F364" s="241"/>
    </row>
    <row r="365" spans="1:6">
      <c r="A365" s="241"/>
      <c r="B365" s="241"/>
      <c r="C365" s="241"/>
      <c r="D365" s="241"/>
      <c r="E365" s="213"/>
      <c r="F365" s="241"/>
    </row>
    <row r="366" spans="1:6">
      <c r="A366" s="241"/>
      <c r="B366" s="241"/>
      <c r="C366" s="241"/>
      <c r="D366" s="241"/>
      <c r="E366" s="213"/>
      <c r="F366" s="241"/>
    </row>
    <row r="367" spans="1:6">
      <c r="A367" s="241"/>
      <c r="B367" s="241"/>
      <c r="C367" s="241"/>
      <c r="D367" s="241"/>
      <c r="E367" s="213"/>
      <c r="F367" s="241"/>
    </row>
    <row r="368" spans="1:6">
      <c r="A368" s="241"/>
      <c r="B368" s="241"/>
      <c r="C368" s="241"/>
      <c r="D368" s="241"/>
      <c r="E368" s="213"/>
      <c r="F368" s="241"/>
    </row>
    <row r="369" spans="1:6">
      <c r="A369" s="241"/>
      <c r="B369" s="241"/>
      <c r="C369" s="241"/>
      <c r="D369" s="241"/>
      <c r="E369" s="213"/>
      <c r="F369" s="241"/>
    </row>
    <row r="370" spans="1:6">
      <c r="A370" s="241"/>
      <c r="B370" s="241"/>
      <c r="C370" s="241"/>
      <c r="D370" s="241"/>
      <c r="E370" s="213"/>
      <c r="F370" s="241"/>
    </row>
    <row r="371" spans="1:6">
      <c r="A371" s="241"/>
      <c r="B371" s="241"/>
      <c r="C371" s="241"/>
      <c r="D371" s="241"/>
      <c r="E371" s="213"/>
      <c r="F371" s="241"/>
    </row>
    <row r="372" spans="1:6">
      <c r="A372" s="241"/>
      <c r="B372" s="241"/>
      <c r="C372" s="241"/>
      <c r="D372" s="241"/>
      <c r="E372" s="213"/>
      <c r="F372" s="241"/>
    </row>
    <row r="373" spans="1:6">
      <c r="A373" s="241"/>
      <c r="B373" s="241"/>
      <c r="C373" s="241"/>
      <c r="D373" s="241"/>
      <c r="E373" s="213"/>
      <c r="F373" s="241"/>
    </row>
    <row r="374" spans="1:6">
      <c r="A374" s="241"/>
      <c r="B374" s="241"/>
      <c r="C374" s="241"/>
      <c r="D374" s="241"/>
      <c r="E374" s="213"/>
      <c r="F374" s="241"/>
    </row>
    <row r="375" spans="1:6">
      <c r="A375" s="241"/>
      <c r="B375" s="241"/>
      <c r="C375" s="241"/>
      <c r="D375" s="241"/>
      <c r="E375" s="213"/>
      <c r="F375" s="241"/>
    </row>
    <row r="376" spans="1:6">
      <c r="A376" s="241"/>
      <c r="B376" s="241"/>
      <c r="C376" s="241"/>
      <c r="D376" s="241"/>
      <c r="E376" s="213"/>
      <c r="F376" s="241"/>
    </row>
    <row r="377" spans="1:6">
      <c r="A377" s="241"/>
      <c r="B377" s="241"/>
      <c r="C377" s="241"/>
      <c r="D377" s="241"/>
      <c r="E377" s="213"/>
      <c r="F377" s="241"/>
    </row>
    <row r="378" spans="1:6">
      <c r="A378" s="241"/>
      <c r="B378" s="241"/>
      <c r="C378" s="241"/>
      <c r="D378" s="241"/>
      <c r="E378" s="213"/>
      <c r="F378" s="241"/>
    </row>
    <row r="379" spans="1:6">
      <c r="A379" s="241"/>
      <c r="B379" s="241"/>
      <c r="C379" s="241"/>
      <c r="D379" s="241"/>
      <c r="E379" s="213"/>
      <c r="F379" s="241"/>
    </row>
    <row r="380" spans="1:6">
      <c r="A380" s="241"/>
      <c r="B380" s="241"/>
      <c r="C380" s="241"/>
      <c r="D380" s="241"/>
      <c r="E380" s="213"/>
      <c r="F380" s="241"/>
    </row>
    <row r="381" spans="1:6">
      <c r="A381" s="241"/>
      <c r="B381" s="241"/>
      <c r="C381" s="241"/>
      <c r="D381" s="241"/>
      <c r="E381" s="213"/>
      <c r="F381" s="241"/>
    </row>
    <row r="382" spans="1:6">
      <c r="A382" s="241"/>
      <c r="B382" s="241"/>
      <c r="C382" s="241"/>
      <c r="D382" s="241"/>
      <c r="E382" s="213"/>
      <c r="F382" s="241"/>
    </row>
    <row r="383" spans="1:6">
      <c r="A383" s="241"/>
      <c r="B383" s="241"/>
      <c r="C383" s="241"/>
      <c r="D383" s="241"/>
      <c r="E383" s="213"/>
      <c r="F383" s="241"/>
    </row>
    <row r="384" spans="1:6">
      <c r="A384" s="241"/>
      <c r="B384" s="241"/>
      <c r="C384" s="241"/>
      <c r="D384" s="241"/>
      <c r="E384" s="213"/>
      <c r="F384" s="241"/>
    </row>
    <row r="385" spans="1:6">
      <c r="A385" s="241"/>
      <c r="B385" s="241"/>
      <c r="C385" s="241"/>
      <c r="D385" s="241"/>
      <c r="E385" s="213"/>
      <c r="F385" s="241"/>
    </row>
    <row r="386" spans="1:6">
      <c r="A386" s="241"/>
      <c r="B386" s="241"/>
      <c r="C386" s="241"/>
      <c r="D386" s="241"/>
      <c r="E386" s="213"/>
      <c r="F386" s="241"/>
    </row>
    <row r="387" spans="1:6">
      <c r="A387" s="241"/>
      <c r="B387" s="241"/>
      <c r="C387" s="241"/>
      <c r="D387" s="241"/>
      <c r="E387" s="213"/>
      <c r="F387" s="241"/>
    </row>
    <row r="388" spans="1:6">
      <c r="A388" s="241"/>
      <c r="B388" s="241"/>
      <c r="C388" s="241"/>
      <c r="D388" s="241"/>
      <c r="E388" s="213"/>
      <c r="F388" s="241"/>
    </row>
    <row r="389" spans="1:6">
      <c r="A389" s="241"/>
      <c r="B389" s="241"/>
      <c r="C389" s="241"/>
      <c r="D389" s="241"/>
      <c r="E389" s="213"/>
      <c r="F389" s="241"/>
    </row>
    <row r="390" spans="1:6">
      <c r="A390" s="241"/>
      <c r="B390" s="241"/>
      <c r="C390" s="241"/>
      <c r="D390" s="241"/>
      <c r="E390" s="213"/>
      <c r="F390" s="241"/>
    </row>
    <row r="391" spans="1:6">
      <c r="A391" s="241"/>
      <c r="B391" s="241"/>
      <c r="C391" s="241"/>
      <c r="D391" s="241"/>
      <c r="E391" s="213"/>
      <c r="F391" s="241"/>
    </row>
    <row r="392" spans="1:6">
      <c r="A392" s="241"/>
      <c r="B392" s="241"/>
      <c r="C392" s="241"/>
      <c r="D392" s="241"/>
      <c r="E392" s="213"/>
      <c r="F392" s="241"/>
    </row>
    <row r="393" spans="1:6">
      <c r="A393" s="241"/>
      <c r="B393" s="241"/>
      <c r="C393" s="241"/>
      <c r="D393" s="241"/>
      <c r="E393" s="213"/>
      <c r="F393" s="241"/>
    </row>
    <row r="394" spans="1:6">
      <c r="A394" s="241"/>
      <c r="B394" s="241"/>
      <c r="C394" s="241"/>
      <c r="D394" s="241"/>
      <c r="E394" s="213"/>
      <c r="F394" s="241"/>
    </row>
    <row r="395" spans="1:6">
      <c r="A395" s="241"/>
      <c r="B395" s="241"/>
      <c r="C395" s="241"/>
      <c r="D395" s="241"/>
      <c r="E395" s="213"/>
      <c r="F395" s="241"/>
    </row>
    <row r="396" spans="1:6">
      <c r="A396" s="241"/>
      <c r="B396" s="241"/>
      <c r="C396" s="241"/>
      <c r="D396" s="241"/>
      <c r="E396" s="213"/>
      <c r="F396" s="241"/>
    </row>
    <row r="397" spans="1:6">
      <c r="A397" s="241"/>
      <c r="B397" s="241"/>
      <c r="C397" s="241"/>
      <c r="D397" s="241"/>
      <c r="E397" s="213"/>
      <c r="F397" s="241"/>
    </row>
  </sheetData>
  <sheetProtection password="89CC" sheet="1" objects="1" scenarios="1" selectLockedCells="1"/>
  <mergeCells count="10">
    <mergeCell ref="B208:D208"/>
    <mergeCell ref="B205:D205"/>
    <mergeCell ref="B209:D209"/>
    <mergeCell ref="B343:D343"/>
    <mergeCell ref="B340:D340"/>
    <mergeCell ref="B99:D99"/>
    <mergeCell ref="B30:D30"/>
    <mergeCell ref="A3:F3"/>
    <mergeCell ref="B98:D98"/>
    <mergeCell ref="B8:D8"/>
  </mergeCells>
  <phoneticPr fontId="0" type="noConversion"/>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rowBreaks count="14" manualBreakCount="14">
    <brk id="27" max="5" man="1"/>
    <brk id="53" max="5" man="1"/>
    <brk id="73" max="5" man="1"/>
    <brk id="95" max="16383" man="1"/>
    <brk id="117" max="5" man="1"/>
    <brk id="132" max="5" man="1"/>
    <brk id="149" max="5" man="1"/>
    <brk id="172" max="5" man="1"/>
    <brk id="193" max="5" man="1"/>
    <brk id="206" max="16383" man="1"/>
    <brk id="227" max="5" man="1"/>
    <brk id="257" max="5" man="1"/>
    <brk id="282" max="5" man="1"/>
    <brk id="30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24"/>
  <sheetViews>
    <sheetView view="pageBreakPreview" topLeftCell="A616" zoomScaleSheetLayoutView="100" workbookViewId="0">
      <selection activeCell="D639" sqref="D639:E639"/>
    </sheetView>
  </sheetViews>
  <sheetFormatPr defaultRowHeight="12"/>
  <cols>
    <col min="1" max="1" width="7.7109375" style="282" customWidth="1"/>
    <col min="2" max="2" width="40.7109375" style="330" customWidth="1"/>
    <col min="3" max="3" width="6.42578125" style="284" customWidth="1"/>
    <col min="4" max="4" width="9.28515625" style="296" customWidth="1"/>
    <col min="5" max="5" width="12.28515625" style="286" customWidth="1"/>
    <col min="6" max="6" width="12.5703125" style="286" customWidth="1"/>
    <col min="7" max="16384" width="9.140625" style="241"/>
  </cols>
  <sheetData>
    <row r="1" spans="1:6" s="289" customFormat="1" ht="12" customHeight="1">
      <c r="A1" s="96"/>
      <c r="B1" s="222"/>
      <c r="C1" s="222"/>
      <c r="D1" s="222"/>
      <c r="E1" s="222"/>
      <c r="F1" s="222"/>
    </row>
    <row r="2" spans="1:6" s="248" customFormat="1" ht="13.5" customHeight="1">
      <c r="A2" s="97" t="s">
        <v>83</v>
      </c>
      <c r="B2" s="332" t="s">
        <v>48</v>
      </c>
      <c r="C2" s="332" t="s">
        <v>49</v>
      </c>
      <c r="D2" s="333" t="s">
        <v>50</v>
      </c>
      <c r="E2" s="334" t="s">
        <v>61</v>
      </c>
      <c r="F2" s="334" t="s">
        <v>62</v>
      </c>
    </row>
    <row r="3" spans="1:6" s="247" customFormat="1" ht="11.25" customHeight="1">
      <c r="A3" s="965"/>
      <c r="B3" s="965"/>
      <c r="C3" s="965"/>
      <c r="D3" s="965"/>
      <c r="E3" s="965"/>
      <c r="F3" s="965"/>
    </row>
    <row r="4" spans="1:6">
      <c r="B4" s="243"/>
    </row>
    <row r="5" spans="1:6" s="257" customFormat="1" ht="11.25" customHeight="1">
      <c r="A5" s="297"/>
      <c r="B5" s="298"/>
      <c r="C5" s="482"/>
      <c r="D5" s="483"/>
      <c r="E5" s="482"/>
      <c r="F5" s="482"/>
    </row>
    <row r="6" spans="1:6" s="257" customFormat="1" ht="16.5" customHeight="1">
      <c r="A6" s="299" t="s">
        <v>73</v>
      </c>
      <c r="B6" s="254" t="s">
        <v>33</v>
      </c>
      <c r="C6" s="197"/>
      <c r="D6" s="196"/>
      <c r="E6" s="197"/>
      <c r="F6" s="197"/>
    </row>
    <row r="7" spans="1:6" s="257" customFormat="1" ht="12" customHeight="1">
      <c r="A7" s="300"/>
      <c r="B7" s="343"/>
      <c r="C7" s="286"/>
      <c r="D7" s="296"/>
      <c r="E7" s="286"/>
      <c r="F7" s="286"/>
    </row>
    <row r="8" spans="1:6" s="257" customFormat="1" ht="12" customHeight="1">
      <c r="A8" s="300"/>
      <c r="B8" s="343"/>
      <c r="C8" s="286"/>
      <c r="D8" s="296"/>
      <c r="E8" s="286"/>
      <c r="F8" s="286"/>
    </row>
    <row r="9" spans="1:6" s="270" customFormat="1" ht="16.5" customHeight="1">
      <c r="A9" s="301">
        <v>1</v>
      </c>
      <c r="B9" s="270" t="s">
        <v>16</v>
      </c>
      <c r="C9" s="197"/>
      <c r="D9" s="196"/>
      <c r="E9" s="197"/>
      <c r="F9" s="197"/>
    </row>
    <row r="10" spans="1:6">
      <c r="B10" s="63"/>
      <c r="C10" s="54"/>
      <c r="D10" s="302"/>
      <c r="E10" s="196"/>
      <c r="F10" s="197"/>
    </row>
    <row r="11" spans="1:6">
      <c r="A11" s="283"/>
      <c r="B11" s="63"/>
      <c r="C11" s="54"/>
      <c r="D11" s="302"/>
      <c r="E11" s="241"/>
      <c r="F11" s="241"/>
    </row>
    <row r="12" spans="1:6" ht="105" customHeight="1">
      <c r="A12" s="261"/>
      <c r="B12" s="336" t="s">
        <v>357</v>
      </c>
      <c r="C12" s="52"/>
      <c r="D12" s="53"/>
      <c r="E12" s="246"/>
      <c r="F12" s="229"/>
    </row>
    <row r="13" spans="1:6" ht="12.75">
      <c r="A13" s="261"/>
      <c r="B13" s="336"/>
      <c r="C13" s="52"/>
      <c r="D13" s="53"/>
      <c r="E13" s="246"/>
      <c r="F13" s="229"/>
    </row>
    <row r="14" spans="1:6" ht="28.5" customHeight="1">
      <c r="A14" s="263">
        <f>A9+0.01</f>
        <v>1.01</v>
      </c>
      <c r="B14" s="219" t="s">
        <v>356</v>
      </c>
      <c r="C14" s="54"/>
      <c r="D14" s="64"/>
      <c r="E14" s="241"/>
      <c r="F14" s="241"/>
    </row>
    <row r="15" spans="1:6" ht="12.75">
      <c r="A15" s="263"/>
      <c r="B15" s="219"/>
      <c r="C15" s="54"/>
      <c r="D15" s="64"/>
      <c r="E15" s="241"/>
      <c r="F15" s="241"/>
    </row>
    <row r="16" spans="1:6" s="267" customFormat="1" ht="15">
      <c r="A16" s="266" t="s">
        <v>70</v>
      </c>
      <c r="B16" s="350" t="s">
        <v>203</v>
      </c>
      <c r="C16" s="107" t="s">
        <v>129</v>
      </c>
      <c r="D16" s="231">
        <v>437.8</v>
      </c>
      <c r="E16" s="112"/>
      <c r="F16" s="202">
        <f>ROUNDUP(D16*$E16,2)</f>
        <v>0</v>
      </c>
    </row>
    <row r="17" spans="1:6" ht="12.75">
      <c r="A17" s="303"/>
      <c r="B17" s="484"/>
      <c r="C17" s="54"/>
      <c r="D17" s="304"/>
      <c r="E17" s="241"/>
      <c r="F17" s="241"/>
    </row>
    <row r="18" spans="1:6">
      <c r="A18" s="283"/>
      <c r="B18" s="63"/>
      <c r="C18" s="54"/>
      <c r="D18" s="302"/>
      <c r="E18" s="241"/>
      <c r="F18" s="241"/>
    </row>
    <row r="19" spans="1:6" ht="29.25" customHeight="1">
      <c r="A19" s="263">
        <f>A14+0.01</f>
        <v>1.02</v>
      </c>
      <c r="B19" s="219" t="s">
        <v>204</v>
      </c>
      <c r="C19" s="54"/>
      <c r="D19" s="64"/>
      <c r="E19" s="241"/>
      <c r="F19" s="241"/>
    </row>
    <row r="20" spans="1:6" ht="12.75">
      <c r="A20" s="263"/>
      <c r="B20" s="219"/>
      <c r="C20" s="54"/>
      <c r="D20" s="64"/>
      <c r="E20" s="241"/>
      <c r="F20" s="241"/>
    </row>
    <row r="21" spans="1:6" s="267" customFormat="1" ht="15">
      <c r="A21" s="266" t="s">
        <v>70</v>
      </c>
      <c r="B21" s="350" t="s">
        <v>205</v>
      </c>
      <c r="C21" s="107" t="s">
        <v>129</v>
      </c>
      <c r="D21" s="231">
        <v>437.8</v>
      </c>
      <c r="E21" s="112"/>
      <c r="F21" s="202">
        <f>ROUNDUP(D21*$E21,2)</f>
        <v>0</v>
      </c>
    </row>
    <row r="22" spans="1:6" ht="12.75">
      <c r="A22" s="303"/>
      <c r="B22" s="484"/>
      <c r="C22" s="54"/>
      <c r="D22" s="304"/>
      <c r="E22" s="241"/>
      <c r="F22" s="241"/>
    </row>
    <row r="23" spans="1:6">
      <c r="A23" s="283"/>
      <c r="B23" s="63"/>
      <c r="C23" s="54"/>
      <c r="D23" s="302"/>
      <c r="E23" s="241"/>
      <c r="F23" s="241"/>
    </row>
    <row r="24" spans="1:6" ht="24.75" customHeight="1">
      <c r="A24" s="263">
        <f>A19+0.01</f>
        <v>1.03</v>
      </c>
      <c r="B24" s="219" t="s">
        <v>275</v>
      </c>
      <c r="C24" s="54"/>
      <c r="D24" s="64"/>
      <c r="E24" s="241"/>
      <c r="F24" s="241"/>
    </row>
    <row r="25" spans="1:6" ht="12.75">
      <c r="A25" s="263"/>
      <c r="B25" s="219"/>
      <c r="C25" s="54"/>
      <c r="D25" s="64"/>
      <c r="E25" s="241"/>
      <c r="F25" s="241"/>
    </row>
    <row r="26" spans="1:6" s="267" customFormat="1" ht="15">
      <c r="A26" s="266" t="s">
        <v>70</v>
      </c>
      <c r="B26" s="350" t="s">
        <v>276</v>
      </c>
      <c r="C26" s="107" t="s">
        <v>129</v>
      </c>
      <c r="D26" s="231">
        <v>437.77</v>
      </c>
      <c r="E26" s="112"/>
      <c r="F26" s="202">
        <f>ROUNDUP(D26*$E26,2)</f>
        <v>0</v>
      </c>
    </row>
    <row r="27" spans="1:6" ht="12.75">
      <c r="A27" s="303"/>
      <c r="B27" s="484"/>
      <c r="C27" s="54"/>
      <c r="D27" s="304"/>
      <c r="E27" s="241"/>
      <c r="F27" s="241"/>
    </row>
    <row r="28" spans="1:6">
      <c r="A28" s="283"/>
      <c r="B28" s="63"/>
      <c r="C28" s="54"/>
      <c r="D28" s="302"/>
      <c r="E28" s="241"/>
      <c r="F28" s="241"/>
    </row>
    <row r="29" spans="1:6" ht="26.25" customHeight="1">
      <c r="A29" s="263">
        <f>A24+0.01</f>
        <v>1.04</v>
      </c>
      <c r="B29" s="219" t="s">
        <v>97</v>
      </c>
      <c r="C29" s="54"/>
      <c r="D29" s="64"/>
      <c r="E29" s="241"/>
      <c r="F29" s="241"/>
    </row>
    <row r="30" spans="1:6" ht="12.75">
      <c r="A30" s="263"/>
      <c r="B30" s="219"/>
      <c r="C30" s="54"/>
      <c r="D30" s="64"/>
      <c r="E30" s="241"/>
      <c r="F30" s="241"/>
    </row>
    <row r="31" spans="1:6" s="267" customFormat="1" ht="15">
      <c r="A31" s="266" t="s">
        <v>70</v>
      </c>
      <c r="B31" s="350" t="s">
        <v>166</v>
      </c>
      <c r="C31" s="107" t="s">
        <v>131</v>
      </c>
      <c r="D31" s="231">
        <v>460</v>
      </c>
      <c r="E31" s="108"/>
      <c r="F31" s="202">
        <f>ROUNDUP(D31*$E31,2)</f>
        <v>0</v>
      </c>
    </row>
    <row r="32" spans="1:6" ht="12.75">
      <c r="A32" s="303"/>
      <c r="B32" s="484"/>
      <c r="C32" s="54"/>
      <c r="D32" s="304"/>
      <c r="E32" s="241"/>
      <c r="F32" s="241"/>
    </row>
    <row r="33" spans="1:6">
      <c r="A33" s="283"/>
      <c r="B33" s="63"/>
      <c r="C33" s="54"/>
      <c r="D33" s="302"/>
      <c r="E33" s="241"/>
      <c r="F33" s="241"/>
    </row>
    <row r="34" spans="1:6" ht="42.75" customHeight="1">
      <c r="A34" s="263">
        <f>A29+0.01</f>
        <v>1.05</v>
      </c>
      <c r="B34" s="219" t="s">
        <v>337</v>
      </c>
      <c r="C34" s="54"/>
      <c r="D34" s="64"/>
      <c r="E34" s="241"/>
      <c r="F34" s="241"/>
    </row>
    <row r="35" spans="1:6" ht="12.75">
      <c r="A35" s="263"/>
      <c r="B35" s="219"/>
      <c r="C35" s="54"/>
      <c r="D35" s="64"/>
      <c r="E35" s="241"/>
      <c r="F35" s="241"/>
    </row>
    <row r="36" spans="1:6" s="267" customFormat="1" ht="15">
      <c r="A36" s="266" t="s">
        <v>70</v>
      </c>
      <c r="B36" s="350" t="s">
        <v>103</v>
      </c>
      <c r="C36" s="107" t="s">
        <v>129</v>
      </c>
      <c r="D36" s="231">
        <v>437.77</v>
      </c>
      <c r="E36" s="108"/>
      <c r="F36" s="202">
        <f>ROUNDUP(D36*$E36,2)</f>
        <v>0</v>
      </c>
    </row>
    <row r="37" spans="1:6" ht="12.75">
      <c r="A37" s="268"/>
      <c r="B37" s="265"/>
      <c r="C37" s="54"/>
      <c r="D37" s="57"/>
      <c r="E37" s="213"/>
      <c r="F37" s="229"/>
    </row>
    <row r="38" spans="1:6">
      <c r="A38" s="283"/>
      <c r="B38" s="63"/>
      <c r="C38" s="54"/>
      <c r="D38" s="302"/>
      <c r="E38" s="241"/>
      <c r="F38" s="241"/>
    </row>
    <row r="39" spans="1:6" ht="39.75" customHeight="1">
      <c r="A39" s="263">
        <f>A34+0.01</f>
        <v>1.06</v>
      </c>
      <c r="B39" s="219" t="s">
        <v>274</v>
      </c>
      <c r="C39" s="54"/>
      <c r="D39" s="64"/>
      <c r="E39" s="241"/>
      <c r="F39" s="241"/>
    </row>
    <row r="40" spans="1:6" ht="12.75">
      <c r="A40" s="263"/>
      <c r="B40" s="219"/>
      <c r="C40" s="54"/>
      <c r="D40" s="64"/>
      <c r="E40" s="241"/>
      <c r="F40" s="241"/>
    </row>
    <row r="41" spans="1:6" s="267" customFormat="1" ht="15">
      <c r="A41" s="266" t="s">
        <v>70</v>
      </c>
      <c r="B41" s="350" t="s">
        <v>100</v>
      </c>
      <c r="C41" s="107" t="s">
        <v>129</v>
      </c>
      <c r="D41" s="231">
        <v>437.77</v>
      </c>
      <c r="E41" s="108"/>
      <c r="F41" s="202">
        <f>ROUNDUP(D41*$E41,2)</f>
        <v>0</v>
      </c>
    </row>
    <row r="42" spans="1:6" ht="12.75">
      <c r="A42" s="303"/>
      <c r="B42" s="484"/>
      <c r="C42" s="54"/>
      <c r="D42" s="304"/>
      <c r="E42" s="241"/>
      <c r="F42" s="241"/>
    </row>
    <row r="43" spans="1:6">
      <c r="A43" s="283"/>
      <c r="B43" s="63"/>
      <c r="C43" s="54"/>
      <c r="D43" s="302"/>
      <c r="E43" s="241"/>
      <c r="F43" s="241"/>
    </row>
    <row r="44" spans="1:6" ht="120" customHeight="1">
      <c r="A44" s="263">
        <f>A39+0.01</f>
        <v>1.07</v>
      </c>
      <c r="B44" s="219" t="s">
        <v>338</v>
      </c>
      <c r="C44" s="54"/>
      <c r="D44" s="64"/>
      <c r="E44" s="241"/>
      <c r="F44" s="241"/>
    </row>
    <row r="45" spans="1:6" ht="12.75">
      <c r="A45" s="263"/>
      <c r="B45" s="219"/>
      <c r="C45" s="54"/>
      <c r="D45" s="64"/>
      <c r="E45" s="241"/>
      <c r="F45" s="241"/>
    </row>
    <row r="46" spans="1:6" s="267" customFormat="1" ht="15">
      <c r="A46" s="266" t="s">
        <v>70</v>
      </c>
      <c r="B46" s="350" t="s">
        <v>102</v>
      </c>
      <c r="C46" s="107" t="s">
        <v>130</v>
      </c>
      <c r="D46" s="231">
        <v>18.28</v>
      </c>
      <c r="E46" s="108"/>
      <c r="F46" s="202">
        <f>ROUNDUP(D46*$E46,2)</f>
        <v>0</v>
      </c>
    </row>
    <row r="47" spans="1:6" s="267" customFormat="1" ht="15">
      <c r="A47" s="266" t="s">
        <v>70</v>
      </c>
      <c r="B47" s="350" t="s">
        <v>101</v>
      </c>
      <c r="C47" s="107" t="s">
        <v>130</v>
      </c>
      <c r="D47" s="231">
        <v>56.98</v>
      </c>
      <c r="E47" s="108"/>
      <c r="F47" s="202">
        <f>ROUNDUP(D47*$E47,2)</f>
        <v>0</v>
      </c>
    </row>
    <row r="48" spans="1:6" ht="12.75">
      <c r="A48" s="303"/>
      <c r="B48" s="484"/>
      <c r="C48" s="54"/>
      <c r="D48" s="304"/>
      <c r="E48" s="241"/>
      <c r="F48" s="241"/>
    </row>
    <row r="49" spans="1:6">
      <c r="A49" s="283"/>
      <c r="B49" s="63"/>
      <c r="C49" s="54"/>
      <c r="D49" s="302"/>
      <c r="E49" s="241"/>
      <c r="F49" s="241"/>
    </row>
    <row r="50" spans="1:6" ht="42.75" customHeight="1">
      <c r="A50" s="263">
        <f>A44+0.01</f>
        <v>1.08</v>
      </c>
      <c r="B50" s="219" t="s">
        <v>87</v>
      </c>
      <c r="C50" s="54"/>
      <c r="D50" s="64"/>
      <c r="E50" s="241"/>
      <c r="F50" s="241"/>
    </row>
    <row r="51" spans="1:6" ht="12.75">
      <c r="A51" s="263"/>
      <c r="B51" s="219"/>
      <c r="C51" s="54"/>
      <c r="D51" s="64"/>
      <c r="E51" s="241"/>
      <c r="F51" s="241"/>
    </row>
    <row r="52" spans="1:6" s="267" customFormat="1" ht="15">
      <c r="A52" s="266" t="s">
        <v>70</v>
      </c>
      <c r="B52" s="350" t="s">
        <v>85</v>
      </c>
      <c r="C52" s="107" t="s">
        <v>12</v>
      </c>
      <c r="D52" s="231">
        <v>6</v>
      </c>
      <c r="E52" s="108"/>
      <c r="F52" s="202">
        <f>ROUNDUP(D52*$E52,2)</f>
        <v>0</v>
      </c>
    </row>
    <row r="53" spans="1:6" s="267" customFormat="1" ht="15">
      <c r="A53" s="266" t="s">
        <v>70</v>
      </c>
      <c r="B53" s="350" t="s">
        <v>113</v>
      </c>
      <c r="C53" s="107" t="s">
        <v>12</v>
      </c>
      <c r="D53" s="231">
        <v>3</v>
      </c>
      <c r="E53" s="108"/>
      <c r="F53" s="202">
        <f>ROUNDUP(D53*$E53,2)</f>
        <v>0</v>
      </c>
    </row>
    <row r="54" spans="1:6" ht="12.75">
      <c r="A54" s="303"/>
      <c r="B54" s="63"/>
      <c r="C54" s="54"/>
      <c r="D54" s="304"/>
      <c r="E54" s="241"/>
      <c r="F54" s="241"/>
    </row>
    <row r="55" spans="1:6" ht="12.75">
      <c r="A55" s="303"/>
      <c r="B55" s="63"/>
      <c r="C55" s="54"/>
      <c r="D55" s="304"/>
      <c r="E55" s="241"/>
      <c r="F55" s="241"/>
    </row>
    <row r="56" spans="1:6" ht="33" customHeight="1">
      <c r="A56" s="263">
        <f>A50+0.01</f>
        <v>1.0900000000000001</v>
      </c>
      <c r="B56" s="219" t="s">
        <v>167</v>
      </c>
      <c r="C56" s="54"/>
      <c r="D56" s="64"/>
      <c r="E56" s="241"/>
      <c r="F56" s="241"/>
    </row>
    <row r="57" spans="1:6" ht="12.75">
      <c r="A57" s="263"/>
      <c r="B57" s="219"/>
      <c r="C57" s="54"/>
      <c r="D57" s="64"/>
      <c r="E57" s="241"/>
      <c r="F57" s="241"/>
    </row>
    <row r="58" spans="1:6" s="267" customFormat="1" ht="15">
      <c r="A58" s="266" t="s">
        <v>70</v>
      </c>
      <c r="B58" s="350" t="s">
        <v>168</v>
      </c>
      <c r="C58" s="107" t="s">
        <v>130</v>
      </c>
      <c r="D58" s="231">
        <v>114</v>
      </c>
      <c r="E58" s="108"/>
      <c r="F58" s="202">
        <f>ROUNDUP(D58*$E58,2)</f>
        <v>0</v>
      </c>
    </row>
    <row r="59" spans="1:6" ht="12.75">
      <c r="A59" s="303"/>
      <c r="B59" s="63"/>
      <c r="C59" s="54"/>
      <c r="D59" s="304"/>
      <c r="E59" s="241"/>
      <c r="F59" s="241"/>
    </row>
    <row r="60" spans="1:6" ht="12.75">
      <c r="A60" s="303"/>
      <c r="B60" s="63"/>
      <c r="C60" s="54"/>
      <c r="D60" s="304"/>
      <c r="E60" s="241"/>
      <c r="F60" s="241"/>
    </row>
    <row r="61" spans="1:6" ht="27.75" customHeight="1">
      <c r="A61" s="263">
        <f>A56+0.01</f>
        <v>1.1000000000000001</v>
      </c>
      <c r="B61" s="219" t="s">
        <v>132</v>
      </c>
      <c r="C61" s="54"/>
      <c r="D61" s="64"/>
      <c r="E61" s="241"/>
      <c r="F61" s="241"/>
    </row>
    <row r="62" spans="1:6" ht="12.75">
      <c r="A62" s="263"/>
      <c r="B62" s="219"/>
      <c r="C62" s="54"/>
      <c r="D62" s="64"/>
      <c r="E62" s="241"/>
      <c r="F62" s="241"/>
    </row>
    <row r="63" spans="1:6" s="267" customFormat="1" ht="15">
      <c r="A63" s="266" t="s">
        <v>70</v>
      </c>
      <c r="B63" s="350" t="s">
        <v>84</v>
      </c>
      <c r="C63" s="107" t="s">
        <v>104</v>
      </c>
      <c r="D63" s="231">
        <v>52</v>
      </c>
      <c r="E63" s="108"/>
      <c r="F63" s="202">
        <f>ROUNDUP(D63*$E63,2)</f>
        <v>0</v>
      </c>
    </row>
    <row r="64" spans="1:6" ht="12.75">
      <c r="A64" s="303"/>
      <c r="B64" s="63"/>
      <c r="C64" s="54"/>
      <c r="D64" s="304"/>
      <c r="E64" s="241"/>
      <c r="F64" s="241"/>
    </row>
    <row r="65" spans="1:6" ht="12.75">
      <c r="A65" s="303"/>
      <c r="B65" s="63"/>
      <c r="C65" s="54"/>
      <c r="D65" s="304"/>
      <c r="E65" s="241"/>
      <c r="F65" s="241"/>
    </row>
    <row r="66" spans="1:6" ht="42" customHeight="1">
      <c r="A66" s="263">
        <f>A61+0.01</f>
        <v>1.1100000000000001</v>
      </c>
      <c r="B66" s="219" t="s">
        <v>285</v>
      </c>
      <c r="C66" s="54"/>
      <c r="D66" s="64"/>
      <c r="E66" s="241"/>
      <c r="F66" s="241"/>
    </row>
    <row r="67" spans="1:6" ht="12.75">
      <c r="A67" s="263"/>
      <c r="B67" s="219"/>
      <c r="C67" s="54"/>
      <c r="D67" s="64"/>
      <c r="E67" s="241"/>
      <c r="F67" s="241"/>
    </row>
    <row r="68" spans="1:6" s="267" customFormat="1" ht="15">
      <c r="A68" s="266" t="s">
        <v>70</v>
      </c>
      <c r="B68" s="350" t="s">
        <v>86</v>
      </c>
      <c r="C68" s="107" t="s">
        <v>12</v>
      </c>
      <c r="D68" s="231">
        <v>438</v>
      </c>
      <c r="E68" s="108"/>
      <c r="F68" s="202">
        <f>ROUNDUP(D68*$E68,2)</f>
        <v>0</v>
      </c>
    </row>
    <row r="69" spans="1:6" ht="12.75">
      <c r="A69" s="303"/>
      <c r="B69" s="63"/>
      <c r="C69" s="54"/>
      <c r="D69" s="304"/>
      <c r="E69" s="241"/>
      <c r="F69" s="241"/>
    </row>
    <row r="70" spans="1:6" ht="12.75">
      <c r="A70" s="303"/>
      <c r="B70" s="63"/>
      <c r="C70" s="54"/>
      <c r="D70" s="304"/>
      <c r="E70" s="241"/>
      <c r="F70" s="241"/>
    </row>
    <row r="71" spans="1:6" ht="33.75" customHeight="1">
      <c r="A71" s="263">
        <f>A66+0.01</f>
        <v>1.1200000000000001</v>
      </c>
      <c r="B71" s="219" t="s">
        <v>88</v>
      </c>
      <c r="C71" s="54"/>
      <c r="D71" s="64"/>
      <c r="E71" s="241"/>
      <c r="F71" s="241"/>
    </row>
    <row r="72" spans="1:6" ht="12.75">
      <c r="A72" s="263"/>
      <c r="B72" s="263"/>
      <c r="C72" s="54"/>
      <c r="D72" s="64"/>
      <c r="E72" s="241"/>
      <c r="F72" s="241"/>
    </row>
    <row r="73" spans="1:6" s="267" customFormat="1" ht="15">
      <c r="A73" s="266" t="s">
        <v>70</v>
      </c>
      <c r="B73" s="350" t="s">
        <v>89</v>
      </c>
      <c r="C73" s="107" t="s">
        <v>130</v>
      </c>
      <c r="D73" s="231">
        <v>87</v>
      </c>
      <c r="E73" s="108"/>
      <c r="F73" s="202">
        <f>ROUNDUP(D73*$E73,2)</f>
        <v>0</v>
      </c>
    </row>
    <row r="74" spans="1:6" s="267" customFormat="1" ht="15">
      <c r="A74" s="266" t="s">
        <v>70</v>
      </c>
      <c r="B74" s="350" t="s">
        <v>90</v>
      </c>
      <c r="C74" s="107" t="s">
        <v>130</v>
      </c>
      <c r="D74" s="231">
        <v>87</v>
      </c>
      <c r="E74" s="108"/>
      <c r="F74" s="202">
        <f>ROUNDUP(D74*$E74,2)</f>
        <v>0</v>
      </c>
    </row>
    <row r="75" spans="1:6" s="267" customFormat="1" ht="15">
      <c r="A75" s="266" t="s">
        <v>70</v>
      </c>
      <c r="B75" s="350" t="s">
        <v>91</v>
      </c>
      <c r="C75" s="107" t="s">
        <v>130</v>
      </c>
      <c r="D75" s="231">
        <v>87</v>
      </c>
      <c r="E75" s="108"/>
      <c r="F75" s="202">
        <f>ROUNDUP(D75*$E75,2)</f>
        <v>0</v>
      </c>
    </row>
    <row r="76" spans="1:6" ht="12.75">
      <c r="A76" s="268"/>
      <c r="B76" s="265"/>
      <c r="C76" s="54"/>
      <c r="D76" s="64"/>
      <c r="E76" s="213"/>
      <c r="F76" s="229"/>
    </row>
    <row r="77" spans="1:6" ht="12.75">
      <c r="A77" s="303"/>
      <c r="B77" s="63"/>
      <c r="C77" s="54"/>
      <c r="D77" s="304"/>
      <c r="E77" s="241"/>
      <c r="F77" s="241"/>
    </row>
    <row r="78" spans="1:6" ht="33.75" customHeight="1">
      <c r="A78" s="263">
        <f>A71+0.01</f>
        <v>1.1300000000000001</v>
      </c>
      <c r="B78" s="219" t="s">
        <v>92</v>
      </c>
      <c r="C78" s="54"/>
      <c r="D78" s="64"/>
      <c r="E78" s="241"/>
      <c r="F78" s="241"/>
    </row>
    <row r="79" spans="1:6" ht="12.75">
      <c r="A79" s="263"/>
      <c r="B79" s="263"/>
      <c r="C79" s="54"/>
      <c r="D79" s="64"/>
      <c r="E79" s="241"/>
      <c r="F79" s="241"/>
    </row>
    <row r="80" spans="1:6" s="267" customFormat="1" ht="15">
      <c r="A80" s="266" t="s">
        <v>70</v>
      </c>
      <c r="B80" s="350" t="s">
        <v>116</v>
      </c>
      <c r="C80" s="107" t="s">
        <v>130</v>
      </c>
      <c r="D80" s="231">
        <v>19</v>
      </c>
      <c r="E80" s="108"/>
      <c r="F80" s="202">
        <f>ROUNDUP(D80*$E80,2)</f>
        <v>0</v>
      </c>
    </row>
    <row r="81" spans="1:6" ht="12.75">
      <c r="A81" s="268"/>
      <c r="B81" s="265"/>
      <c r="C81" s="54"/>
      <c r="D81" s="64"/>
      <c r="E81" s="213"/>
      <c r="F81" s="229"/>
    </row>
    <row r="82" spans="1:6" ht="12.75">
      <c r="A82" s="303"/>
      <c r="B82" s="63"/>
      <c r="C82" s="54"/>
      <c r="D82" s="304"/>
      <c r="E82" s="241"/>
      <c r="F82" s="241"/>
    </row>
    <row r="83" spans="1:6" ht="33.75" customHeight="1">
      <c r="A83" s="263">
        <f>A78+0.01</f>
        <v>1.1400000000000001</v>
      </c>
      <c r="B83" s="219" t="s">
        <v>93</v>
      </c>
      <c r="C83" s="54"/>
      <c r="D83" s="64"/>
      <c r="E83" s="241"/>
      <c r="F83" s="241"/>
    </row>
    <row r="84" spans="1:6" ht="12.75">
      <c r="A84" s="263"/>
      <c r="B84" s="263"/>
      <c r="C84" s="54"/>
      <c r="D84" s="64"/>
      <c r="E84" s="241"/>
      <c r="F84" s="241"/>
    </row>
    <row r="85" spans="1:6" s="267" customFormat="1" ht="15">
      <c r="A85" s="266" t="s">
        <v>70</v>
      </c>
      <c r="B85" s="350" t="s">
        <v>126</v>
      </c>
      <c r="C85" s="107" t="s">
        <v>12</v>
      </c>
      <c r="D85" s="231">
        <v>2</v>
      </c>
      <c r="E85" s="108"/>
      <c r="F85" s="202">
        <f>ROUNDUP(D85*$E85,2)</f>
        <v>0</v>
      </c>
    </row>
    <row r="86" spans="1:6" ht="12.75">
      <c r="A86" s="268"/>
      <c r="B86" s="265"/>
      <c r="C86" s="54"/>
      <c r="D86" s="64"/>
      <c r="E86" s="213"/>
      <c r="F86" s="229"/>
    </row>
    <row r="87" spans="1:6" ht="12.75">
      <c r="A87" s="303"/>
      <c r="B87" s="63"/>
      <c r="C87" s="54"/>
      <c r="D87" s="304"/>
      <c r="E87" s="241"/>
      <c r="F87" s="241"/>
    </row>
    <row r="88" spans="1:6" ht="33.75" customHeight="1">
      <c r="A88" s="263">
        <f>A83+0.01</f>
        <v>1.1500000000000001</v>
      </c>
      <c r="B88" s="219" t="s">
        <v>94</v>
      </c>
      <c r="C88" s="54"/>
      <c r="D88" s="64"/>
      <c r="E88" s="241"/>
      <c r="F88" s="241"/>
    </row>
    <row r="89" spans="1:6" ht="12.75">
      <c r="A89" s="263"/>
      <c r="B89" s="263"/>
      <c r="C89" s="54"/>
      <c r="D89" s="64"/>
      <c r="E89" s="241"/>
      <c r="F89" s="241"/>
    </row>
    <row r="90" spans="1:6" s="267" customFormat="1" ht="15">
      <c r="A90" s="266" t="s">
        <v>70</v>
      </c>
      <c r="B90" s="350" t="s">
        <v>127</v>
      </c>
      <c r="C90" s="107" t="s">
        <v>12</v>
      </c>
      <c r="D90" s="231">
        <v>1</v>
      </c>
      <c r="E90" s="108"/>
      <c r="F90" s="202">
        <f>ROUNDUP(D90*$E90,2)</f>
        <v>0</v>
      </c>
    </row>
    <row r="91" spans="1:6">
      <c r="A91" s="283"/>
      <c r="B91" s="63"/>
      <c r="C91" s="54"/>
      <c r="D91" s="302"/>
      <c r="E91" s="241"/>
      <c r="F91" s="241"/>
    </row>
    <row r="92" spans="1:6">
      <c r="A92" s="283"/>
      <c r="B92" s="63"/>
      <c r="C92" s="54"/>
      <c r="D92" s="302"/>
      <c r="E92" s="241"/>
      <c r="F92" s="241"/>
    </row>
    <row r="93" spans="1:6" s="257" customFormat="1" ht="15.75" thickBot="1">
      <c r="A93" s="305">
        <v>1</v>
      </c>
      <c r="B93" s="306" t="s">
        <v>13</v>
      </c>
      <c r="C93" s="307"/>
      <c r="D93" s="308"/>
      <c r="E93" s="206"/>
      <c r="F93" s="206">
        <f>SUM(F16:F91)</f>
        <v>0</v>
      </c>
    </row>
    <row r="94" spans="1:6" s="257" customFormat="1" ht="15.75" thickTop="1">
      <c r="A94" s="309"/>
      <c r="B94" s="310"/>
      <c r="C94" s="311"/>
      <c r="D94" s="312"/>
      <c r="E94" s="485"/>
      <c r="F94" s="485"/>
    </row>
    <row r="95" spans="1:6" s="257" customFormat="1" ht="15">
      <c r="A95" s="309"/>
      <c r="B95" s="310"/>
      <c r="C95" s="311"/>
      <c r="D95" s="312"/>
      <c r="E95" s="485"/>
      <c r="F95" s="485"/>
    </row>
    <row r="96" spans="1:6" s="257" customFormat="1" ht="15">
      <c r="A96" s="309"/>
      <c r="B96" s="310"/>
      <c r="C96" s="311"/>
      <c r="D96" s="312"/>
      <c r="E96" s="485"/>
      <c r="F96" s="485"/>
    </row>
    <row r="97" spans="1:6" s="257" customFormat="1" ht="16.5" customHeight="1">
      <c r="A97" s="301">
        <v>2</v>
      </c>
      <c r="B97" s="310" t="s">
        <v>14</v>
      </c>
      <c r="C97" s="311"/>
      <c r="D97" s="312"/>
      <c r="E97" s="204"/>
      <c r="F97" s="201"/>
    </row>
    <row r="98" spans="1:6" ht="12.75">
      <c r="B98" s="283"/>
      <c r="D98" s="312"/>
      <c r="E98" s="313"/>
      <c r="F98" s="313"/>
    </row>
    <row r="99" spans="1:6" s="489" customFormat="1" ht="63.75" customHeight="1">
      <c r="A99" s="200"/>
      <c r="B99" s="486" t="s">
        <v>359</v>
      </c>
      <c r="C99" s="487"/>
      <c r="D99" s="487"/>
      <c r="E99" s="488"/>
      <c r="F99" s="487"/>
    </row>
    <row r="100" spans="1:6" ht="93.75" customHeight="1">
      <c r="A100" s="261"/>
      <c r="B100" s="346" t="s">
        <v>358</v>
      </c>
      <c r="C100" s="52"/>
      <c r="D100" s="53"/>
      <c r="E100" s="246"/>
      <c r="F100" s="229"/>
    </row>
    <row r="101" spans="1:6" s="257" customFormat="1" ht="15">
      <c r="A101" s="309"/>
      <c r="B101" s="338"/>
      <c r="C101" s="197"/>
      <c r="D101" s="204"/>
      <c r="E101" s="201"/>
      <c r="F101" s="201"/>
    </row>
    <row r="102" spans="1:6" ht="33" customHeight="1">
      <c r="A102" s="263">
        <f>A97+0.01</f>
        <v>2.0099999999999998</v>
      </c>
      <c r="B102" s="262" t="s">
        <v>199</v>
      </c>
      <c r="C102" s="52"/>
      <c r="D102" s="53"/>
      <c r="E102" s="213"/>
      <c r="F102" s="229"/>
    </row>
    <row r="103" spans="1:6" ht="12.75">
      <c r="A103" s="261"/>
      <c r="B103" s="262"/>
      <c r="C103" s="52"/>
      <c r="D103" s="53"/>
      <c r="E103" s="213"/>
      <c r="F103" s="229"/>
    </row>
    <row r="104" spans="1:6" s="264" customFormat="1" ht="15">
      <c r="A104" s="266" t="s">
        <v>70</v>
      </c>
      <c r="B104" s="350" t="s">
        <v>200</v>
      </c>
      <c r="C104" s="113" t="s">
        <v>133</v>
      </c>
      <c r="D104" s="231">
        <v>130.5</v>
      </c>
      <c r="E104" s="112"/>
      <c r="F104" s="202">
        <f>ROUNDUP(D104*$E104,2)</f>
        <v>0</v>
      </c>
    </row>
    <row r="105" spans="1:6" s="264" customFormat="1" ht="15">
      <c r="A105" s="266" t="s">
        <v>70</v>
      </c>
      <c r="B105" s="350" t="s">
        <v>202</v>
      </c>
      <c r="C105" s="113" t="s">
        <v>133</v>
      </c>
      <c r="D105" s="231">
        <v>57</v>
      </c>
      <c r="E105" s="112"/>
      <c r="F105" s="202">
        <f>ROUNDUP(D105*$E105,2)</f>
        <v>0</v>
      </c>
    </row>
    <row r="106" spans="1:6" s="264" customFormat="1" ht="15">
      <c r="A106" s="266" t="s">
        <v>70</v>
      </c>
      <c r="B106" s="350" t="s">
        <v>201</v>
      </c>
      <c r="C106" s="113" t="s">
        <v>133</v>
      </c>
      <c r="D106" s="231">
        <v>11</v>
      </c>
      <c r="E106" s="112"/>
      <c r="F106" s="202">
        <f>ROUNDUP(D106*$E106,2)</f>
        <v>0</v>
      </c>
    </row>
    <row r="107" spans="1:6" ht="12.75">
      <c r="A107" s="261"/>
      <c r="B107" s="262"/>
      <c r="C107" s="52"/>
      <c r="D107" s="53"/>
      <c r="E107" s="246"/>
      <c r="F107" s="229"/>
    </row>
    <row r="108" spans="1:6" ht="12.75">
      <c r="A108" s="261"/>
      <c r="B108" s="262"/>
      <c r="C108" s="52"/>
      <c r="D108" s="53"/>
      <c r="E108" s="246"/>
      <c r="F108" s="229"/>
    </row>
    <row r="109" spans="1:6" ht="40.5" customHeight="1">
      <c r="A109" s="263">
        <f>A102+0.01</f>
        <v>2.0199999999999996</v>
      </c>
      <c r="B109" s="61" t="s">
        <v>106</v>
      </c>
      <c r="C109" s="54"/>
      <c r="D109" s="64"/>
      <c r="E109" s="204"/>
      <c r="F109" s="201"/>
    </row>
    <row r="110" spans="1:6" ht="12.75">
      <c r="B110" s="282"/>
      <c r="C110" s="282"/>
      <c r="D110" s="64"/>
      <c r="E110" s="204"/>
      <c r="F110" s="201"/>
    </row>
    <row r="111" spans="1:6" s="267" customFormat="1" ht="15">
      <c r="A111" s="266" t="s">
        <v>70</v>
      </c>
      <c r="B111" s="350" t="s">
        <v>95</v>
      </c>
      <c r="C111" s="107" t="s">
        <v>130</v>
      </c>
      <c r="D111" s="231">
        <v>87</v>
      </c>
      <c r="E111" s="108"/>
      <c r="F111" s="202">
        <f>ROUNDUP(D111*$E111,2)</f>
        <v>0</v>
      </c>
    </row>
    <row r="112" spans="1:6" ht="12.75">
      <c r="B112" s="219"/>
      <c r="C112" s="54"/>
      <c r="D112" s="64"/>
      <c r="E112" s="204"/>
      <c r="F112" s="201"/>
    </row>
    <row r="113" spans="1:6" s="257" customFormat="1" ht="15">
      <c r="A113" s="309"/>
      <c r="B113" s="314"/>
      <c r="C113" s="197"/>
      <c r="D113" s="204"/>
      <c r="E113" s="201"/>
      <c r="F113" s="201"/>
    </row>
    <row r="114" spans="1:6" ht="39.75" customHeight="1">
      <c r="A114" s="263">
        <f>A109+0.01</f>
        <v>2.0299999999999994</v>
      </c>
      <c r="B114" s="61" t="s">
        <v>107</v>
      </c>
      <c r="C114" s="54"/>
      <c r="D114" s="64"/>
      <c r="E114" s="204"/>
      <c r="F114" s="201"/>
    </row>
    <row r="115" spans="1:6" ht="12.75">
      <c r="B115" s="282"/>
      <c r="C115" s="282"/>
      <c r="D115" s="64"/>
      <c r="E115" s="204"/>
      <c r="F115" s="201"/>
    </row>
    <row r="116" spans="1:6" s="267" customFormat="1" ht="15">
      <c r="A116" s="266" t="s">
        <v>70</v>
      </c>
      <c r="B116" s="350" t="s">
        <v>69</v>
      </c>
      <c r="C116" s="107" t="s">
        <v>130</v>
      </c>
      <c r="D116" s="231">
        <v>44</v>
      </c>
      <c r="E116" s="108"/>
      <c r="F116" s="202">
        <f>ROUNDUP(D116*$E116,2)</f>
        <v>0</v>
      </c>
    </row>
    <row r="117" spans="1:6" ht="12.75">
      <c r="B117" s="219"/>
      <c r="C117" s="54"/>
      <c r="D117" s="64"/>
      <c r="E117" s="204"/>
      <c r="F117" s="201"/>
    </row>
    <row r="118" spans="1:6" ht="12.75">
      <c r="B118" s="65"/>
      <c r="C118" s="54"/>
      <c r="D118" s="304"/>
      <c r="E118" s="204"/>
      <c r="F118" s="201"/>
    </row>
    <row r="119" spans="1:6" ht="39" customHeight="1">
      <c r="A119" s="263">
        <f>A114+0.01</f>
        <v>2.0399999999999991</v>
      </c>
      <c r="B119" s="62" t="s">
        <v>108</v>
      </c>
      <c r="C119" s="54"/>
      <c r="D119" s="64"/>
      <c r="E119" s="204"/>
      <c r="F119" s="201"/>
    </row>
    <row r="120" spans="1:6" ht="12.75">
      <c r="B120" s="62"/>
      <c r="C120" s="54"/>
      <c r="D120" s="64"/>
      <c r="E120" s="204"/>
      <c r="F120" s="201"/>
    </row>
    <row r="121" spans="1:6" s="267" customFormat="1" ht="15">
      <c r="A121" s="266" t="s">
        <v>70</v>
      </c>
      <c r="B121" s="350" t="s">
        <v>71</v>
      </c>
      <c r="C121" s="107" t="s">
        <v>12</v>
      </c>
      <c r="D121" s="231">
        <v>4</v>
      </c>
      <c r="E121" s="108"/>
      <c r="F121" s="202">
        <f>ROUNDUP(D121*$E121,2)</f>
        <v>0</v>
      </c>
    </row>
    <row r="122" spans="1:6" ht="12.75">
      <c r="B122" s="62"/>
      <c r="C122" s="54"/>
      <c r="D122" s="304"/>
      <c r="E122" s="204"/>
      <c r="F122" s="201"/>
    </row>
    <row r="123" spans="1:6" ht="12.75">
      <c r="B123" s="62"/>
      <c r="C123" s="54"/>
      <c r="D123" s="304"/>
      <c r="E123" s="204"/>
      <c r="F123" s="201"/>
    </row>
    <row r="124" spans="1:6" ht="43.5" customHeight="1">
      <c r="A124" s="263">
        <f>A119+0.01</f>
        <v>2.0499999999999989</v>
      </c>
      <c r="B124" s="61" t="s">
        <v>105</v>
      </c>
      <c r="C124" s="54"/>
      <c r="D124" s="64"/>
      <c r="E124" s="241"/>
      <c r="F124" s="241"/>
    </row>
    <row r="125" spans="1:6" ht="12.75">
      <c r="A125" s="315"/>
      <c r="B125" s="61"/>
      <c r="C125" s="54"/>
      <c r="D125" s="64"/>
      <c r="E125" s="241"/>
      <c r="F125" s="241"/>
    </row>
    <row r="126" spans="1:6" s="267" customFormat="1" ht="15">
      <c r="A126" s="266" t="s">
        <v>70</v>
      </c>
      <c r="B126" s="350" t="s">
        <v>96</v>
      </c>
      <c r="C126" s="107" t="s">
        <v>130</v>
      </c>
      <c r="D126" s="231">
        <v>4</v>
      </c>
      <c r="E126" s="108"/>
      <c r="F126" s="202">
        <f>ROUNDUP(D126*$E126,2)</f>
        <v>0</v>
      </c>
    </row>
    <row r="127" spans="1:6" ht="12.75">
      <c r="A127" s="315"/>
      <c r="B127" s="65"/>
      <c r="C127" s="54"/>
      <c r="D127" s="304"/>
      <c r="E127" s="241"/>
      <c r="F127" s="241"/>
    </row>
    <row r="128" spans="1:6" ht="15" customHeight="1">
      <c r="A128" s="315"/>
      <c r="B128" s="61"/>
      <c r="C128" s="54"/>
      <c r="D128" s="64"/>
      <c r="E128" s="241"/>
      <c r="F128" s="241"/>
    </row>
    <row r="129" spans="1:6" ht="45" customHeight="1">
      <c r="A129" s="263">
        <f>A124+0.01</f>
        <v>2.0599999999999987</v>
      </c>
      <c r="B129" s="61" t="s">
        <v>105</v>
      </c>
      <c r="C129" s="54"/>
      <c r="D129" s="64"/>
      <c r="E129" s="241"/>
      <c r="F129" s="241"/>
    </row>
    <row r="130" spans="1:6" ht="12.75">
      <c r="A130" s="315"/>
      <c r="B130" s="61"/>
      <c r="C130" s="54"/>
      <c r="D130" s="64"/>
      <c r="E130" s="241"/>
      <c r="F130" s="241"/>
    </row>
    <row r="131" spans="1:6" s="267" customFormat="1" ht="15">
      <c r="A131" s="266" t="s">
        <v>70</v>
      </c>
      <c r="B131" s="350" t="s">
        <v>112</v>
      </c>
      <c r="C131" s="107" t="s">
        <v>130</v>
      </c>
      <c r="D131" s="231">
        <v>22</v>
      </c>
      <c r="E131" s="108"/>
      <c r="F131" s="202">
        <f>ROUNDUP(D131*$E131,2)</f>
        <v>0</v>
      </c>
    </row>
    <row r="132" spans="1:6" ht="12.75">
      <c r="A132" s="315"/>
      <c r="B132" s="65"/>
      <c r="C132" s="54"/>
      <c r="D132" s="304"/>
      <c r="E132" s="241"/>
      <c r="F132" s="241"/>
    </row>
    <row r="133" spans="1:6" ht="15" customHeight="1">
      <c r="A133" s="315"/>
      <c r="B133" s="61"/>
      <c r="C133" s="54"/>
      <c r="D133" s="64"/>
      <c r="E133" s="241"/>
      <c r="F133" s="241"/>
    </row>
    <row r="134" spans="1:6" ht="117.75" customHeight="1">
      <c r="A134" s="263">
        <f>A129+0.01</f>
        <v>2.0699999999999985</v>
      </c>
      <c r="B134" s="61" t="s">
        <v>318</v>
      </c>
      <c r="C134" s="54"/>
      <c r="D134" s="64"/>
      <c r="E134" s="241"/>
      <c r="F134" s="241"/>
    </row>
    <row r="135" spans="1:6" ht="12.75">
      <c r="A135" s="315"/>
      <c r="B135" s="61"/>
      <c r="C135" s="54"/>
      <c r="D135" s="64"/>
      <c r="E135" s="241"/>
      <c r="F135" s="241"/>
    </row>
    <row r="136" spans="1:6" s="267" customFormat="1" ht="15">
      <c r="A136" s="266" t="s">
        <v>70</v>
      </c>
      <c r="B136" s="350" t="s">
        <v>317</v>
      </c>
      <c r="C136" s="107" t="s">
        <v>130</v>
      </c>
      <c r="D136" s="231">
        <v>31</v>
      </c>
      <c r="E136" s="108"/>
      <c r="F136" s="202">
        <f>ROUNDUP(D136*$E136,2)</f>
        <v>0</v>
      </c>
    </row>
    <row r="137" spans="1:6" ht="12.75">
      <c r="B137" s="287"/>
      <c r="C137" s="54"/>
      <c r="D137" s="304"/>
      <c r="E137" s="204"/>
      <c r="F137" s="201"/>
    </row>
    <row r="138" spans="1:6" ht="12.75">
      <c r="B138" s="287"/>
      <c r="C138" s="54"/>
      <c r="D138" s="304"/>
      <c r="E138" s="204"/>
      <c r="F138" s="201"/>
    </row>
    <row r="139" spans="1:6" ht="104.25" customHeight="1">
      <c r="A139" s="263">
        <f>A134+0.01</f>
        <v>2.0799999999999983</v>
      </c>
      <c r="B139" s="219" t="s">
        <v>177</v>
      </c>
      <c r="C139" s="54"/>
      <c r="D139" s="64"/>
      <c r="E139" s="241"/>
      <c r="F139" s="241"/>
    </row>
    <row r="140" spans="1:6" ht="12.75">
      <c r="A140" s="263"/>
      <c r="B140" s="263"/>
      <c r="C140" s="54"/>
      <c r="D140" s="64"/>
      <c r="E140" s="241"/>
      <c r="F140" s="241"/>
    </row>
    <row r="141" spans="1:6" s="267" customFormat="1" ht="15">
      <c r="A141" s="266" t="s">
        <v>70</v>
      </c>
      <c r="B141" s="453" t="s">
        <v>178</v>
      </c>
      <c r="C141" s="107" t="s">
        <v>12</v>
      </c>
      <c r="D141" s="231">
        <v>4</v>
      </c>
      <c r="E141" s="108"/>
      <c r="F141" s="202">
        <f>ROUNDUP(D141*$E141,2)</f>
        <v>0</v>
      </c>
    </row>
    <row r="142" spans="1:6" s="267" customFormat="1" ht="15">
      <c r="A142" s="266" t="s">
        <v>70</v>
      </c>
      <c r="B142" s="453" t="s">
        <v>110</v>
      </c>
      <c r="C142" s="107" t="s">
        <v>12</v>
      </c>
      <c r="D142" s="231">
        <v>4</v>
      </c>
      <c r="E142" s="108"/>
      <c r="F142" s="202">
        <f>ROUNDUP(D142*$E142,2)</f>
        <v>0</v>
      </c>
    </row>
    <row r="143" spans="1:6" s="267" customFormat="1" ht="15">
      <c r="A143" s="266" t="s">
        <v>70</v>
      </c>
      <c r="B143" s="453" t="s">
        <v>111</v>
      </c>
      <c r="C143" s="107" t="s">
        <v>12</v>
      </c>
      <c r="D143" s="231">
        <v>4</v>
      </c>
      <c r="E143" s="108"/>
      <c r="F143" s="202">
        <f>ROUNDUP(D143*$E143,2)</f>
        <v>0</v>
      </c>
    </row>
    <row r="144" spans="1:6" s="267" customFormat="1" ht="15">
      <c r="A144" s="266" t="s">
        <v>70</v>
      </c>
      <c r="B144" s="454" t="s">
        <v>109</v>
      </c>
      <c r="C144" s="109" t="s">
        <v>12</v>
      </c>
      <c r="D144" s="455">
        <v>4</v>
      </c>
      <c r="E144" s="110"/>
      <c r="F144" s="456">
        <f>ROUNDUP(D144*$E144,2)</f>
        <v>0</v>
      </c>
    </row>
    <row r="145" spans="1:6" ht="12.75">
      <c r="A145" s="268"/>
      <c r="B145" s="265"/>
      <c r="C145" s="54"/>
      <c r="D145" s="64"/>
      <c r="E145" s="213"/>
      <c r="F145" s="229"/>
    </row>
    <row r="146" spans="1:6" ht="12.75">
      <c r="B146" s="287"/>
      <c r="C146" s="54"/>
      <c r="D146" s="304"/>
      <c r="E146" s="204"/>
      <c r="F146" s="201"/>
    </row>
    <row r="147" spans="1:6" ht="135" customHeight="1">
      <c r="A147" s="263">
        <f>A139+0.01</f>
        <v>2.0899999999999981</v>
      </c>
      <c r="B147" s="219" t="s">
        <v>415</v>
      </c>
      <c r="C147" s="54"/>
      <c r="D147" s="64"/>
      <c r="E147" s="241"/>
      <c r="F147" s="241"/>
    </row>
    <row r="148" spans="1:6" ht="12.75">
      <c r="A148" s="263"/>
      <c r="B148" s="263"/>
      <c r="C148" s="54"/>
      <c r="D148" s="64"/>
      <c r="E148" s="241"/>
      <c r="F148" s="241"/>
    </row>
    <row r="149" spans="1:6" s="267" customFormat="1" ht="15">
      <c r="A149" s="266" t="s">
        <v>70</v>
      </c>
      <c r="B149" s="453" t="s">
        <v>179</v>
      </c>
      <c r="C149" s="107" t="s">
        <v>176</v>
      </c>
      <c r="D149" s="231">
        <v>2</v>
      </c>
      <c r="E149" s="108"/>
      <c r="F149" s="202">
        <f>ROUNDUP(D149*$E149,2)</f>
        <v>0</v>
      </c>
    </row>
    <row r="150" spans="1:6" s="267" customFormat="1" ht="15">
      <c r="A150" s="266" t="s">
        <v>70</v>
      </c>
      <c r="B150" s="453" t="s">
        <v>180</v>
      </c>
      <c r="C150" s="107" t="s">
        <v>176</v>
      </c>
      <c r="D150" s="231">
        <v>2</v>
      </c>
      <c r="E150" s="108"/>
      <c r="F150" s="202">
        <f>ROUNDUP(D150*$E150,2)</f>
        <v>0</v>
      </c>
    </row>
    <row r="151" spans="1:6" s="267" customFormat="1" ht="15">
      <c r="A151" s="266" t="s">
        <v>70</v>
      </c>
      <c r="B151" s="453" t="s">
        <v>414</v>
      </c>
      <c r="C151" s="107" t="s">
        <v>176</v>
      </c>
      <c r="D151" s="231">
        <v>2</v>
      </c>
      <c r="E151" s="108"/>
      <c r="F151" s="202">
        <f>ROUNDUP(D151*$E151,2)</f>
        <v>0</v>
      </c>
    </row>
    <row r="152" spans="1:6" s="267" customFormat="1" ht="15">
      <c r="A152" s="266" t="s">
        <v>70</v>
      </c>
      <c r="B152" s="453" t="s">
        <v>181</v>
      </c>
      <c r="C152" s="107" t="s">
        <v>176</v>
      </c>
      <c r="D152" s="231">
        <v>2</v>
      </c>
      <c r="E152" s="108"/>
      <c r="F152" s="202">
        <f>ROUNDUP(D152*$E152,2)</f>
        <v>0</v>
      </c>
    </row>
    <row r="153" spans="1:6" ht="12.75">
      <c r="A153" s="268"/>
      <c r="B153" s="265"/>
      <c r="C153" s="54"/>
      <c r="D153" s="64"/>
      <c r="E153" s="213"/>
      <c r="F153" s="229"/>
    </row>
    <row r="154" spans="1:6" ht="15" customHeight="1">
      <c r="A154" s="315"/>
      <c r="B154" s="61"/>
      <c r="C154" s="54"/>
      <c r="D154" s="64"/>
      <c r="E154" s="241"/>
      <c r="F154" s="241"/>
    </row>
    <row r="155" spans="1:6" s="257" customFormat="1" ht="15.75" thickBot="1">
      <c r="A155" s="305">
        <v>2</v>
      </c>
      <c r="B155" s="316" t="s">
        <v>15</v>
      </c>
      <c r="C155" s="307"/>
      <c r="D155" s="490"/>
      <c r="E155" s="206"/>
      <c r="F155" s="206">
        <f>SUM(F102:F154)</f>
        <v>0</v>
      </c>
    </row>
    <row r="156" spans="1:6" s="257" customFormat="1" ht="15.75" thickTop="1">
      <c r="A156" s="309"/>
      <c r="B156" s="310"/>
      <c r="C156" s="311"/>
      <c r="D156" s="312"/>
      <c r="E156" s="485"/>
      <c r="F156" s="485"/>
    </row>
    <row r="157" spans="1:6" ht="15">
      <c r="A157" s="301">
        <v>3</v>
      </c>
      <c r="B157" s="310" t="s">
        <v>55</v>
      </c>
      <c r="C157" s="311"/>
      <c r="D157" s="312"/>
      <c r="E157" s="313"/>
      <c r="F157" s="313"/>
    </row>
    <row r="158" spans="1:6" s="957" customFormat="1" ht="79.5" customHeight="1">
      <c r="A158" s="956"/>
      <c r="B158" s="972" t="s">
        <v>991</v>
      </c>
      <c r="C158" s="973"/>
      <c r="D158" s="973"/>
      <c r="E158" s="973"/>
      <c r="F158" s="973"/>
    </row>
    <row r="159" spans="1:6" s="957" customFormat="1" ht="45.75" customHeight="1">
      <c r="A159" s="956"/>
      <c r="B159" s="974" t="s">
        <v>416</v>
      </c>
      <c r="C159" s="973"/>
      <c r="D159" s="973"/>
      <c r="E159" s="973"/>
      <c r="F159" s="973"/>
    </row>
    <row r="160" spans="1:6" s="957" customFormat="1" ht="76.5" customHeight="1">
      <c r="A160" s="956"/>
      <c r="B160" s="972" t="s">
        <v>992</v>
      </c>
      <c r="C160" s="973"/>
      <c r="D160" s="973"/>
      <c r="E160" s="973"/>
      <c r="F160" s="973"/>
    </row>
    <row r="161" spans="1:6" s="957" customFormat="1" ht="30.75" customHeight="1">
      <c r="A161" s="956"/>
      <c r="B161" s="975" t="s">
        <v>993</v>
      </c>
      <c r="C161" s="973"/>
      <c r="D161" s="973"/>
      <c r="E161" s="973"/>
      <c r="F161" s="973"/>
    </row>
    <row r="162" spans="1:6" s="957" customFormat="1" ht="225.75" customHeight="1">
      <c r="A162" s="956"/>
      <c r="B162" s="975" t="s">
        <v>994</v>
      </c>
      <c r="C162" s="973"/>
      <c r="D162" s="973"/>
      <c r="E162" s="973"/>
      <c r="F162" s="973"/>
    </row>
    <row r="163" spans="1:6" ht="13.5" customHeight="1">
      <c r="B163" s="287"/>
      <c r="C163" s="54"/>
      <c r="D163" s="304"/>
      <c r="E163" s="204"/>
      <c r="F163" s="201"/>
    </row>
    <row r="164" spans="1:6" ht="184.5" customHeight="1">
      <c r="A164" s="275">
        <v>3.01</v>
      </c>
      <c r="B164" s="100" t="s">
        <v>352</v>
      </c>
      <c r="C164" s="55"/>
      <c r="D164" s="57"/>
      <c r="E164" s="217"/>
      <c r="F164" s="229"/>
    </row>
    <row r="165" spans="1:6" ht="12.75">
      <c r="A165" s="242"/>
      <c r="B165" s="242"/>
      <c r="C165" s="55"/>
      <c r="D165" s="57"/>
      <c r="E165" s="217"/>
      <c r="F165" s="229"/>
    </row>
    <row r="166" spans="1:6" ht="15">
      <c r="A166" s="266" t="s">
        <v>70</v>
      </c>
      <c r="B166" s="350" t="s">
        <v>995</v>
      </c>
      <c r="C166" s="107" t="s">
        <v>11</v>
      </c>
      <c r="D166" s="231">
        <v>3198</v>
      </c>
      <c r="E166" s="111"/>
      <c r="F166" s="202">
        <f>ROUNDUP(D166*$E166,2)</f>
        <v>0</v>
      </c>
    </row>
    <row r="167" spans="1:6" ht="15">
      <c r="A167" s="266" t="s">
        <v>70</v>
      </c>
      <c r="B167" s="350" t="s">
        <v>354</v>
      </c>
      <c r="C167" s="107" t="s">
        <v>11</v>
      </c>
      <c r="D167" s="231">
        <v>1299</v>
      </c>
      <c r="E167" s="111"/>
      <c r="F167" s="202">
        <f>ROUNDUP(D167*$E167,2)</f>
        <v>0</v>
      </c>
    </row>
    <row r="168" spans="1:6" ht="15">
      <c r="A168" s="266" t="s">
        <v>70</v>
      </c>
      <c r="B168" s="350" t="s">
        <v>355</v>
      </c>
      <c r="C168" s="107" t="s">
        <v>11</v>
      </c>
      <c r="D168" s="231">
        <v>447</v>
      </c>
      <c r="E168" s="111"/>
      <c r="F168" s="202">
        <f>ROUNDUP(D168*$E168,2)</f>
        <v>0</v>
      </c>
    </row>
    <row r="169" spans="1:6" ht="15">
      <c r="A169" s="266" t="s">
        <v>70</v>
      </c>
      <c r="B169" s="350" t="s">
        <v>353</v>
      </c>
      <c r="C169" s="107" t="s">
        <v>11</v>
      </c>
      <c r="D169" s="231">
        <v>237.79</v>
      </c>
      <c r="E169" s="111"/>
      <c r="F169" s="202">
        <f>ROUNDUP(D169*$E169,2)</f>
        <v>0</v>
      </c>
    </row>
    <row r="170" spans="1:6" ht="15">
      <c r="A170" s="266" t="s">
        <v>70</v>
      </c>
      <c r="B170" s="350" t="s">
        <v>996</v>
      </c>
      <c r="C170" s="107" t="s">
        <v>11</v>
      </c>
      <c r="D170" s="231">
        <v>1000</v>
      </c>
      <c r="E170" s="111"/>
      <c r="F170" s="202">
        <f>ROUNDUP(D170*$E170,2)</f>
        <v>0</v>
      </c>
    </row>
    <row r="171" spans="1:6" ht="11.25" customHeight="1">
      <c r="A171" s="242"/>
      <c r="B171" s="273"/>
      <c r="C171" s="274"/>
      <c r="D171" s="274"/>
      <c r="E171" s="217"/>
      <c r="F171" s="229"/>
    </row>
    <row r="172" spans="1:6" ht="227.25" customHeight="1">
      <c r="A172" s="275">
        <f>A164+0.01</f>
        <v>3.0199999999999996</v>
      </c>
      <c r="B172" s="100" t="s">
        <v>351</v>
      </c>
      <c r="C172" s="55"/>
      <c r="D172" s="57"/>
      <c r="E172" s="217"/>
      <c r="F172" s="229"/>
    </row>
    <row r="173" spans="1:6" ht="25.5">
      <c r="A173" s="266" t="s">
        <v>70</v>
      </c>
      <c r="B173" s="350" t="s">
        <v>420</v>
      </c>
      <c r="C173" s="107" t="s">
        <v>176</v>
      </c>
      <c r="D173" s="231">
        <v>2</v>
      </c>
      <c r="E173" s="111"/>
      <c r="F173" s="202">
        <f>ROUNDUP(D173*$E173,2)</f>
        <v>0</v>
      </c>
    </row>
    <row r="174" spans="1:6" ht="8.25" customHeight="1">
      <c r="A174" s="266"/>
      <c r="B174" s="331"/>
      <c r="C174" s="54"/>
      <c r="D174" s="215"/>
      <c r="E174" s="239"/>
      <c r="F174" s="226"/>
    </row>
    <row r="175" spans="1:6" ht="25.5">
      <c r="A175" s="266" t="s">
        <v>70</v>
      </c>
      <c r="B175" s="350" t="s">
        <v>421</v>
      </c>
      <c r="C175" s="107" t="s">
        <v>176</v>
      </c>
      <c r="D175" s="231">
        <v>2</v>
      </c>
      <c r="E175" s="111"/>
      <c r="F175" s="202">
        <f>ROUNDUP(D175*$E175,2)</f>
        <v>0</v>
      </c>
    </row>
    <row r="176" spans="1:6" ht="5.25" customHeight="1">
      <c r="A176" s="266"/>
      <c r="B176" s="331"/>
      <c r="C176" s="54"/>
      <c r="D176" s="215"/>
      <c r="E176" s="239"/>
      <c r="F176" s="226"/>
    </row>
    <row r="177" spans="1:6" ht="25.5">
      <c r="A177" s="266" t="s">
        <v>70</v>
      </c>
      <c r="B177" s="350" t="s">
        <v>422</v>
      </c>
      <c r="C177" s="107" t="s">
        <v>176</v>
      </c>
      <c r="D177" s="231">
        <v>2</v>
      </c>
      <c r="E177" s="111"/>
      <c r="F177" s="202">
        <f>ROUNDUP(D177*$E177,2)</f>
        <v>0</v>
      </c>
    </row>
    <row r="178" spans="1:6" ht="8.25" customHeight="1">
      <c r="A178" s="266"/>
      <c r="B178" s="331"/>
      <c r="C178" s="54"/>
      <c r="D178" s="215"/>
      <c r="E178" s="239"/>
      <c r="F178" s="226"/>
    </row>
    <row r="179" spans="1:6" ht="129.75" customHeight="1">
      <c r="A179" s="263">
        <v>3.0299999999999994</v>
      </c>
      <c r="B179" s="491" t="s">
        <v>997</v>
      </c>
      <c r="C179" s="54"/>
      <c r="D179" s="64"/>
      <c r="E179" s="204"/>
      <c r="F179" s="201"/>
    </row>
    <row r="180" spans="1:6" ht="133.5" customHeight="1">
      <c r="A180" s="263"/>
      <c r="B180" s="491" t="s">
        <v>1002</v>
      </c>
      <c r="C180" s="54"/>
      <c r="D180" s="64"/>
      <c r="E180" s="204"/>
      <c r="F180" s="201"/>
    </row>
    <row r="181" spans="1:6" ht="222.75" customHeight="1">
      <c r="A181" s="263"/>
      <c r="B181" s="491" t="s">
        <v>998</v>
      </c>
      <c r="C181" s="54"/>
      <c r="D181" s="64"/>
      <c r="E181" s="204"/>
      <c r="F181" s="201"/>
    </row>
    <row r="182" spans="1:6" s="267" customFormat="1" ht="15">
      <c r="A182" s="266" t="s">
        <v>70</v>
      </c>
      <c r="B182" s="114" t="s">
        <v>195</v>
      </c>
      <c r="C182" s="107" t="s">
        <v>129</v>
      </c>
      <c r="D182" s="231">
        <v>295</v>
      </c>
      <c r="E182" s="108"/>
      <c r="F182" s="202">
        <f>ROUNDUP(D182*$E182,2)</f>
        <v>0</v>
      </c>
    </row>
    <row r="183" spans="1:6" ht="12.75">
      <c r="B183" s="66"/>
      <c r="C183" s="54"/>
      <c r="D183" s="304"/>
      <c r="E183" s="204"/>
      <c r="F183" s="201"/>
    </row>
    <row r="184" spans="1:6" ht="69.75" customHeight="1">
      <c r="A184" s="263">
        <f>A179+0.01</f>
        <v>3.0399999999999991</v>
      </c>
      <c r="B184" s="491" t="s">
        <v>385</v>
      </c>
      <c r="C184" s="54"/>
      <c r="D184" s="64"/>
      <c r="E184" s="204"/>
      <c r="F184" s="201"/>
    </row>
    <row r="185" spans="1:6" s="267" customFormat="1" ht="15">
      <c r="A185" s="266" t="s">
        <v>70</v>
      </c>
      <c r="B185" s="114" t="s">
        <v>384</v>
      </c>
      <c r="C185" s="107" t="s">
        <v>11</v>
      </c>
      <c r="D185" s="231">
        <v>25</v>
      </c>
      <c r="E185" s="108"/>
      <c r="F185" s="202">
        <f>ROUNDUP(D185*$E185,2)</f>
        <v>0</v>
      </c>
    </row>
    <row r="186" spans="1:6" ht="12.75">
      <c r="B186" s="66"/>
      <c r="C186" s="54"/>
      <c r="D186" s="304"/>
      <c r="E186" s="204"/>
      <c r="F186" s="201"/>
    </row>
    <row r="187" spans="1:6" ht="78" customHeight="1">
      <c r="A187" s="263">
        <f>A184+0.01</f>
        <v>3.0499999999999989</v>
      </c>
      <c r="B187" s="61" t="s">
        <v>286</v>
      </c>
      <c r="C187" s="54"/>
      <c r="D187" s="64"/>
      <c r="E187" s="204"/>
      <c r="F187" s="201"/>
    </row>
    <row r="188" spans="1:6" ht="12.75">
      <c r="B188" s="287"/>
      <c r="C188" s="54"/>
      <c r="D188" s="304"/>
      <c r="E188" s="204"/>
      <c r="F188" s="201"/>
    </row>
    <row r="189" spans="1:6" s="267" customFormat="1" ht="15">
      <c r="A189" s="266" t="s">
        <v>70</v>
      </c>
      <c r="B189" s="114" t="s">
        <v>287</v>
      </c>
      <c r="C189" s="107" t="s">
        <v>133</v>
      </c>
      <c r="D189" s="231">
        <v>16</v>
      </c>
      <c r="E189" s="108"/>
      <c r="F189" s="202">
        <f>ROUNDUP(D189*$E189,2)</f>
        <v>0</v>
      </c>
    </row>
    <row r="190" spans="1:6" ht="12.75">
      <c r="B190" s="293"/>
      <c r="C190" s="54"/>
      <c r="D190" s="304"/>
      <c r="E190" s="204"/>
      <c r="F190" s="201"/>
    </row>
    <row r="191" spans="1:6" ht="25.5">
      <c r="A191" s="263">
        <f>A187+0.01</f>
        <v>3.0599999999999987</v>
      </c>
      <c r="B191" s="61" t="s">
        <v>114</v>
      </c>
      <c r="C191" s="54"/>
      <c r="D191" s="64"/>
      <c r="E191" s="204"/>
      <c r="F191" s="201"/>
    </row>
    <row r="192" spans="1:6" ht="12.75">
      <c r="B192" s="287"/>
      <c r="C192" s="54"/>
      <c r="D192" s="304"/>
      <c r="E192" s="204"/>
      <c r="F192" s="201"/>
    </row>
    <row r="193" spans="1:7" s="267" customFormat="1" ht="15">
      <c r="A193" s="266" t="s">
        <v>70</v>
      </c>
      <c r="B193" s="349" t="s">
        <v>383</v>
      </c>
      <c r="C193" s="107" t="s">
        <v>12</v>
      </c>
      <c r="D193" s="231">
        <v>2</v>
      </c>
      <c r="E193" s="108"/>
      <c r="F193" s="202">
        <f>ROUNDUP(D193*$E193,2)</f>
        <v>0</v>
      </c>
    </row>
    <row r="194" spans="1:7">
      <c r="B194" s="287"/>
      <c r="C194" s="54"/>
      <c r="D194" s="302"/>
      <c r="E194" s="196"/>
      <c r="F194" s="197"/>
    </row>
    <row r="195" spans="1:7" ht="15.75" thickBot="1">
      <c r="A195" s="305">
        <v>3</v>
      </c>
      <c r="B195" s="966" t="s">
        <v>53</v>
      </c>
      <c r="C195" s="966"/>
      <c r="D195" s="966"/>
      <c r="E195" s="492"/>
      <c r="F195" s="493">
        <f>SUM(F165:F194)</f>
        <v>0</v>
      </c>
    </row>
    <row r="196" spans="1:7" ht="15.75" thickTop="1">
      <c r="A196" s="309"/>
      <c r="B196" s="343"/>
      <c r="C196" s="342"/>
      <c r="D196" s="317"/>
      <c r="E196" s="494"/>
      <c r="F196" s="494"/>
    </row>
    <row r="197" spans="1:7" ht="15">
      <c r="A197" s="309"/>
      <c r="B197" s="343"/>
      <c r="C197" s="342"/>
      <c r="D197" s="317"/>
      <c r="E197" s="494"/>
      <c r="F197" s="494"/>
    </row>
    <row r="198" spans="1:7" ht="15">
      <c r="A198" s="309"/>
      <c r="B198" s="343"/>
      <c r="C198" s="342"/>
      <c r="D198" s="317"/>
      <c r="E198" s="494"/>
      <c r="F198" s="494"/>
    </row>
    <row r="199" spans="1:7" s="257" customFormat="1" ht="16.5" customHeight="1">
      <c r="A199" s="301">
        <v>4</v>
      </c>
      <c r="B199" s="310" t="s">
        <v>46</v>
      </c>
      <c r="C199" s="311"/>
      <c r="D199" s="317"/>
      <c r="E199" s="196"/>
      <c r="F199" s="197"/>
    </row>
    <row r="200" spans="1:7">
      <c r="B200" s="283"/>
      <c r="D200" s="285"/>
    </row>
    <row r="201" spans="1:7" ht="66" customHeight="1">
      <c r="B201" s="61" t="s">
        <v>292</v>
      </c>
      <c r="C201" s="54"/>
      <c r="D201" s="64"/>
      <c r="E201" s="204"/>
      <c r="F201" s="201"/>
    </row>
    <row r="202" spans="1:7" ht="93.75" customHeight="1">
      <c r="A202" s="261"/>
      <c r="B202" s="346" t="s">
        <v>358</v>
      </c>
      <c r="C202" s="52"/>
      <c r="D202" s="53"/>
      <c r="E202" s="246"/>
      <c r="F202" s="229"/>
    </row>
    <row r="203" spans="1:7">
      <c r="B203" s="283"/>
      <c r="D203" s="285"/>
    </row>
    <row r="204" spans="1:7" ht="167.25" customHeight="1">
      <c r="A204" s="263">
        <f>A199+0.01</f>
        <v>4.01</v>
      </c>
      <c r="B204" s="61" t="s">
        <v>193</v>
      </c>
      <c r="C204" s="54"/>
      <c r="D204" s="64"/>
      <c r="E204" s="196"/>
      <c r="F204" s="197"/>
    </row>
    <row r="205" spans="1:7" ht="12.75">
      <c r="B205" s="61"/>
      <c r="C205" s="54"/>
      <c r="D205" s="64"/>
      <c r="E205" s="196"/>
      <c r="F205" s="197"/>
    </row>
    <row r="206" spans="1:7" s="224" customFormat="1" ht="15">
      <c r="A206" s="266" t="s">
        <v>70</v>
      </c>
      <c r="B206" s="232" t="s">
        <v>173</v>
      </c>
      <c r="C206" s="107" t="s">
        <v>129</v>
      </c>
      <c r="D206" s="231">
        <v>11.5</v>
      </c>
      <c r="E206" s="108"/>
      <c r="F206" s="202">
        <f>ROUNDUP(D206*$E206,2)</f>
        <v>0</v>
      </c>
      <c r="G206" s="267"/>
    </row>
    <row r="207" spans="1:7" ht="12.75">
      <c r="B207" s="65"/>
      <c r="C207" s="54"/>
      <c r="D207" s="304"/>
      <c r="E207" s="196"/>
      <c r="F207" s="197"/>
    </row>
    <row r="208" spans="1:7">
      <c r="B208" s="283"/>
      <c r="D208" s="285"/>
    </row>
    <row r="209" spans="1:7" ht="117" customHeight="1">
      <c r="A209" s="263">
        <f>A204+0.01</f>
        <v>4.0199999999999996</v>
      </c>
      <c r="B209" s="61" t="s">
        <v>978</v>
      </c>
      <c r="C209" s="54"/>
      <c r="D209" s="64"/>
      <c r="E209" s="196"/>
      <c r="F209" s="197"/>
    </row>
    <row r="210" spans="1:7" ht="76.5">
      <c r="A210" s="263"/>
      <c r="B210" s="514" t="s">
        <v>977</v>
      </c>
      <c r="C210" s="54"/>
      <c r="D210" s="64"/>
      <c r="E210" s="196"/>
      <c r="F210" s="197"/>
    </row>
    <row r="211" spans="1:7" ht="12.75">
      <c r="B211" s="61"/>
      <c r="C211" s="54"/>
      <c r="D211" s="64"/>
      <c r="E211" s="196"/>
      <c r="F211" s="197"/>
    </row>
    <row r="212" spans="1:7" s="224" customFormat="1" ht="15">
      <c r="A212" s="266" t="s">
        <v>70</v>
      </c>
      <c r="B212" s="232" t="s">
        <v>209</v>
      </c>
      <c r="C212" s="107" t="s">
        <v>129</v>
      </c>
      <c r="D212" s="231">
        <v>11.5</v>
      </c>
      <c r="E212" s="108"/>
      <c r="F212" s="202">
        <f>ROUNDUP(D212*$E212,2)</f>
        <v>0</v>
      </c>
    </row>
    <row r="213" spans="1:7" s="235" customFormat="1" ht="12.75">
      <c r="A213" s="268"/>
      <c r="B213" s="205"/>
      <c r="C213" s="54"/>
      <c r="D213" s="64"/>
      <c r="E213" s="204"/>
      <c r="F213" s="495"/>
    </row>
    <row r="214" spans="1:7" ht="12.75">
      <c r="B214" s="65"/>
      <c r="C214" s="54"/>
      <c r="D214" s="304"/>
      <c r="E214" s="196"/>
      <c r="F214" s="197"/>
    </row>
    <row r="215" spans="1:7" ht="260.25" customHeight="1">
      <c r="A215" s="263">
        <f>A209+0.01</f>
        <v>4.0299999999999994</v>
      </c>
      <c r="B215" s="61" t="s">
        <v>291</v>
      </c>
      <c r="C215" s="54"/>
      <c r="D215" s="64"/>
      <c r="E215" s="196"/>
      <c r="F215" s="197"/>
    </row>
    <row r="216" spans="1:7" ht="76.5">
      <c r="A216" s="263"/>
      <c r="B216" s="514" t="s">
        <v>277</v>
      </c>
      <c r="C216" s="54"/>
      <c r="D216" s="64"/>
      <c r="E216" s="196"/>
      <c r="F216" s="197"/>
    </row>
    <row r="217" spans="1:7" ht="12.75">
      <c r="B217" s="61"/>
      <c r="C217" s="54"/>
      <c r="D217" s="64"/>
      <c r="E217" s="196"/>
      <c r="F217" s="197"/>
    </row>
    <row r="218" spans="1:7" s="224" customFormat="1" ht="15">
      <c r="A218" s="266" t="s">
        <v>70</v>
      </c>
      <c r="B218" s="232" t="s">
        <v>278</v>
      </c>
      <c r="C218" s="107" t="s">
        <v>129</v>
      </c>
      <c r="D218" s="231">
        <v>24</v>
      </c>
      <c r="E218" s="108"/>
      <c r="F218" s="202">
        <f>ROUNDUP(D218*$E218,2)</f>
        <v>0</v>
      </c>
      <c r="G218" s="267"/>
    </row>
    <row r="219" spans="1:7" s="224" customFormat="1" ht="15">
      <c r="A219" s="266" t="s">
        <v>70</v>
      </c>
      <c r="B219" s="232" t="s">
        <v>279</v>
      </c>
      <c r="C219" s="107" t="s">
        <v>129</v>
      </c>
      <c r="D219" s="231">
        <v>36</v>
      </c>
      <c r="E219" s="108"/>
      <c r="F219" s="202">
        <f>ROUNDUP(D219*$E219,2)</f>
        <v>0</v>
      </c>
      <c r="G219" s="267"/>
    </row>
    <row r="220" spans="1:7" ht="12.75">
      <c r="B220" s="65"/>
      <c r="C220" s="54"/>
      <c r="D220" s="304"/>
      <c r="E220" s="196"/>
      <c r="F220" s="197"/>
    </row>
    <row r="221" spans="1:7">
      <c r="B221" s="283"/>
      <c r="D221" s="285"/>
    </row>
    <row r="222" spans="1:7" ht="237.75" customHeight="1">
      <c r="A222" s="263">
        <f>A215+0.01</f>
        <v>4.0399999999999991</v>
      </c>
      <c r="B222" s="61" t="s">
        <v>463</v>
      </c>
      <c r="C222" s="54"/>
      <c r="D222" s="64"/>
      <c r="E222" s="196"/>
      <c r="F222" s="197"/>
    </row>
    <row r="223" spans="1:7" ht="76.5">
      <c r="A223" s="263"/>
      <c r="B223" s="514" t="s">
        <v>277</v>
      </c>
      <c r="C223" s="54"/>
      <c r="D223" s="64"/>
      <c r="E223" s="196"/>
      <c r="F223" s="197"/>
    </row>
    <row r="224" spans="1:7" ht="12.75">
      <c r="B224" s="61"/>
      <c r="C224" s="54"/>
      <c r="D224" s="64"/>
      <c r="E224" s="196"/>
      <c r="F224" s="197"/>
    </row>
    <row r="225" spans="1:7" s="224" customFormat="1" ht="15">
      <c r="A225" s="266" t="s">
        <v>70</v>
      </c>
      <c r="B225" s="232" t="s">
        <v>280</v>
      </c>
      <c r="C225" s="107" t="s">
        <v>129</v>
      </c>
      <c r="D225" s="231">
        <v>8.1999999999999993</v>
      </c>
      <c r="E225" s="108"/>
      <c r="F225" s="202">
        <f>ROUNDUP(D225*$E225,2)</f>
        <v>0</v>
      </c>
      <c r="G225" s="267"/>
    </row>
    <row r="226" spans="1:7" ht="12.75">
      <c r="B226" s="65"/>
      <c r="C226" s="54"/>
      <c r="D226" s="304"/>
      <c r="E226" s="196"/>
      <c r="F226" s="197"/>
    </row>
    <row r="227" spans="1:7">
      <c r="B227" s="283"/>
      <c r="D227" s="285"/>
    </row>
    <row r="228" spans="1:7" ht="206.25" customHeight="1">
      <c r="A228" s="263">
        <f>A222+0.01</f>
        <v>4.0499999999999989</v>
      </c>
      <c r="B228" s="61" t="s">
        <v>290</v>
      </c>
      <c r="C228" s="54"/>
      <c r="D228" s="64"/>
      <c r="E228" s="196"/>
      <c r="F228" s="197"/>
    </row>
    <row r="229" spans="1:7" ht="78" customHeight="1">
      <c r="A229" s="263"/>
      <c r="B229" s="514" t="s">
        <v>288</v>
      </c>
      <c r="C229" s="54"/>
      <c r="D229" s="64"/>
      <c r="E229" s="196"/>
      <c r="F229" s="197"/>
    </row>
    <row r="230" spans="1:7" ht="12.75">
      <c r="B230" s="61"/>
      <c r="C230" s="54"/>
      <c r="D230" s="64"/>
      <c r="E230" s="196"/>
      <c r="F230" s="197"/>
    </row>
    <row r="231" spans="1:7" s="224" customFormat="1" ht="15">
      <c r="A231" s="266" t="s">
        <v>70</v>
      </c>
      <c r="B231" s="203" t="s">
        <v>423</v>
      </c>
      <c r="C231" s="107" t="s">
        <v>129</v>
      </c>
      <c r="D231" s="231">
        <v>40.700000000000003</v>
      </c>
      <c r="E231" s="108"/>
      <c r="F231" s="202">
        <f>ROUNDUP(D231*$E231,2)</f>
        <v>0</v>
      </c>
    </row>
    <row r="232" spans="1:7" ht="12.75">
      <c r="B232" s="65"/>
      <c r="C232" s="54"/>
      <c r="D232" s="304"/>
      <c r="E232" s="196"/>
      <c r="F232" s="197"/>
    </row>
    <row r="233" spans="1:7" ht="12.75">
      <c r="B233" s="65"/>
      <c r="C233" s="54"/>
      <c r="D233" s="304"/>
      <c r="E233" s="196"/>
      <c r="F233" s="197"/>
    </row>
    <row r="234" spans="1:7" ht="170.25" customHeight="1">
      <c r="A234" s="263">
        <f>A228+0.01</f>
        <v>4.0599999999999987</v>
      </c>
      <c r="B234" s="61" t="s">
        <v>289</v>
      </c>
      <c r="C234" s="54"/>
      <c r="D234" s="64"/>
      <c r="E234" s="196"/>
      <c r="F234" s="197"/>
    </row>
    <row r="235" spans="1:7" ht="78" customHeight="1">
      <c r="A235" s="263"/>
      <c r="B235" s="514" t="s">
        <v>288</v>
      </c>
      <c r="C235" s="54"/>
      <c r="D235" s="64"/>
      <c r="E235" s="196"/>
      <c r="F235" s="197"/>
    </row>
    <row r="236" spans="1:7" ht="12.75">
      <c r="B236" s="61"/>
      <c r="C236" s="54"/>
      <c r="D236" s="64"/>
      <c r="E236" s="196"/>
      <c r="F236" s="197"/>
    </row>
    <row r="237" spans="1:7" s="224" customFormat="1" ht="15">
      <c r="A237" s="266" t="s">
        <v>70</v>
      </c>
      <c r="B237" s="203" t="s">
        <v>424</v>
      </c>
      <c r="C237" s="107" t="s">
        <v>129</v>
      </c>
      <c r="D237" s="231">
        <v>8</v>
      </c>
      <c r="E237" s="108"/>
      <c r="F237" s="202">
        <f>ROUNDUP(D237*$E237,2)</f>
        <v>0</v>
      </c>
    </row>
    <row r="238" spans="1:7" ht="12.75">
      <c r="B238" s="65"/>
      <c r="C238" s="54"/>
      <c r="D238" s="304"/>
      <c r="E238" s="196"/>
      <c r="F238" s="197"/>
    </row>
    <row r="239" spans="1:7" ht="12.75">
      <c r="B239" s="65"/>
      <c r="C239" s="54"/>
      <c r="D239" s="304"/>
      <c r="E239" s="196"/>
      <c r="F239" s="197"/>
    </row>
    <row r="240" spans="1:7" ht="175.5" customHeight="1">
      <c r="A240" s="263">
        <f>A234+0.01</f>
        <v>4.0699999999999985</v>
      </c>
      <c r="B240" s="61" t="s">
        <v>489</v>
      </c>
      <c r="C240" s="54"/>
      <c r="D240" s="64"/>
      <c r="E240" s="196"/>
      <c r="F240" s="197"/>
    </row>
    <row r="241" spans="1:7" ht="76.5">
      <c r="A241" s="263"/>
      <c r="B241" s="514" t="s">
        <v>277</v>
      </c>
      <c r="C241" s="54"/>
      <c r="D241" s="64"/>
      <c r="E241" s="196"/>
      <c r="F241" s="197"/>
    </row>
    <row r="242" spans="1:7" ht="12.75">
      <c r="B242" s="61"/>
      <c r="C242" s="54"/>
      <c r="D242" s="64"/>
      <c r="E242" s="196"/>
      <c r="F242" s="197"/>
    </row>
    <row r="243" spans="1:7" s="224" customFormat="1" ht="15">
      <c r="A243" s="266" t="s">
        <v>70</v>
      </c>
      <c r="B243" s="232" t="s">
        <v>490</v>
      </c>
      <c r="C243" s="107" t="s">
        <v>130</v>
      </c>
      <c r="D243" s="231">
        <f>14*1.62</f>
        <v>22.68</v>
      </c>
      <c r="E243" s="108"/>
      <c r="F243" s="202">
        <f>ROUNDUP(D243*$E243,2)</f>
        <v>0</v>
      </c>
      <c r="G243" s="267"/>
    </row>
    <row r="244" spans="1:7" ht="12.75">
      <c r="B244" s="65"/>
      <c r="C244" s="54"/>
      <c r="D244" s="304"/>
      <c r="E244" s="196"/>
      <c r="F244" s="197"/>
    </row>
    <row r="245" spans="1:7" ht="12.75">
      <c r="B245" s="65"/>
      <c r="C245" s="54"/>
      <c r="D245" s="304"/>
      <c r="E245" s="196"/>
      <c r="F245" s="197"/>
    </row>
    <row r="246" spans="1:7" s="257" customFormat="1" ht="15.75" thickBot="1">
      <c r="A246" s="305">
        <v>4</v>
      </c>
      <c r="B246" s="316" t="s">
        <v>56</v>
      </c>
      <c r="C246" s="307"/>
      <c r="D246" s="318"/>
      <c r="E246" s="493"/>
      <c r="F246" s="493">
        <f>SUM(F204:F245)</f>
        <v>0</v>
      </c>
    </row>
    <row r="247" spans="1:7" s="257" customFormat="1" ht="15.75" thickTop="1">
      <c r="A247" s="309"/>
      <c r="B247" s="310"/>
      <c r="C247" s="311"/>
      <c r="D247" s="317"/>
      <c r="E247" s="494"/>
      <c r="F247" s="494"/>
    </row>
    <row r="248" spans="1:7" s="257" customFormat="1" ht="15">
      <c r="A248" s="309"/>
      <c r="B248" s="310"/>
      <c r="C248" s="311"/>
      <c r="D248" s="317"/>
      <c r="E248" s="494"/>
      <c r="F248" s="494"/>
    </row>
    <row r="249" spans="1:7" ht="15">
      <c r="A249" s="309"/>
      <c r="B249" s="343"/>
      <c r="C249" s="342"/>
      <c r="D249" s="317"/>
      <c r="E249" s="494"/>
      <c r="F249" s="494"/>
    </row>
    <row r="250" spans="1:7" s="257" customFormat="1" ht="16.5" customHeight="1">
      <c r="A250" s="301">
        <v>5</v>
      </c>
      <c r="B250" s="310" t="s">
        <v>64</v>
      </c>
      <c r="C250" s="311"/>
      <c r="D250" s="317"/>
      <c r="E250" s="196"/>
      <c r="F250" s="197"/>
    </row>
    <row r="251" spans="1:7">
      <c r="B251" s="283"/>
      <c r="D251" s="285"/>
    </row>
    <row r="252" spans="1:7">
      <c r="B252" s="337"/>
      <c r="D252" s="285"/>
    </row>
    <row r="253" spans="1:7" ht="102.75" customHeight="1">
      <c r="A253" s="263">
        <f>A250+0.01</f>
        <v>5.01</v>
      </c>
      <c r="B253" s="348" t="s">
        <v>386</v>
      </c>
      <c r="C253" s="54"/>
      <c r="D253" s="64"/>
      <c r="E253" s="196"/>
      <c r="F253" s="197"/>
    </row>
    <row r="254" spans="1:7" ht="12.75">
      <c r="B254" s="63"/>
      <c r="C254" s="54"/>
      <c r="D254" s="64"/>
      <c r="E254" s="196"/>
      <c r="F254" s="197"/>
    </row>
    <row r="255" spans="1:7" s="224" customFormat="1" ht="15">
      <c r="A255" s="266" t="s">
        <v>70</v>
      </c>
      <c r="B255" s="457" t="s">
        <v>293</v>
      </c>
      <c r="C255" s="107" t="s">
        <v>130</v>
      </c>
      <c r="D255" s="231">
        <f>13*1.62</f>
        <v>21.060000000000002</v>
      </c>
      <c r="E255" s="108"/>
      <c r="F255" s="202">
        <f>ROUNDUP(D255*$E255,2)</f>
        <v>0</v>
      </c>
    </row>
    <row r="256" spans="1:7" ht="12" customHeight="1">
      <c r="B256" s="66"/>
      <c r="C256" s="54"/>
      <c r="D256" s="69"/>
      <c r="E256" s="196"/>
      <c r="F256" s="197"/>
    </row>
    <row r="257" spans="1:6" ht="12" customHeight="1">
      <c r="B257" s="66"/>
      <c r="C257" s="54"/>
      <c r="D257" s="69"/>
      <c r="E257" s="196"/>
      <c r="F257" s="197"/>
    </row>
    <row r="258" spans="1:6" s="257" customFormat="1" ht="15.75" thickBot="1">
      <c r="A258" s="305">
        <v>5</v>
      </c>
      <c r="B258" s="316" t="s">
        <v>65</v>
      </c>
      <c r="C258" s="307"/>
      <c r="D258" s="318"/>
      <c r="E258" s="493"/>
      <c r="F258" s="493">
        <f>SUM(F253:F257)</f>
        <v>0</v>
      </c>
    </row>
    <row r="259" spans="1:6" s="257" customFormat="1" ht="15.75" thickTop="1">
      <c r="A259" s="309"/>
      <c r="B259" s="310"/>
      <c r="C259" s="311"/>
      <c r="D259" s="317"/>
      <c r="E259" s="494"/>
      <c r="F259" s="494"/>
    </row>
    <row r="260" spans="1:6" s="257" customFormat="1" ht="15">
      <c r="A260" s="309"/>
      <c r="B260" s="310"/>
      <c r="C260" s="311"/>
      <c r="D260" s="317"/>
      <c r="E260" s="494"/>
      <c r="F260" s="494"/>
    </row>
    <row r="261" spans="1:6" s="257" customFormat="1" ht="16.5" customHeight="1">
      <c r="A261" s="301">
        <v>6</v>
      </c>
      <c r="B261" s="310" t="s">
        <v>216</v>
      </c>
      <c r="C261" s="311"/>
      <c r="D261" s="317"/>
      <c r="E261" s="196"/>
      <c r="F261" s="197"/>
    </row>
    <row r="262" spans="1:6" s="257" customFormat="1" ht="16.5" customHeight="1">
      <c r="A262" s="301"/>
      <c r="B262" s="310"/>
      <c r="C262" s="311"/>
      <c r="D262" s="317"/>
      <c r="E262" s="196"/>
      <c r="F262" s="197"/>
    </row>
    <row r="263" spans="1:6" ht="251.25" customHeight="1">
      <c r="A263" s="263">
        <f>A261+0.01</f>
        <v>6.01</v>
      </c>
      <c r="B263" s="61" t="s">
        <v>979</v>
      </c>
      <c r="C263" s="54"/>
      <c r="D263" s="64"/>
      <c r="E263" s="204"/>
      <c r="F263" s="201"/>
    </row>
    <row r="264" spans="1:6" ht="12.75">
      <c r="A264" s="263"/>
      <c r="B264" s="61" t="s">
        <v>455</v>
      </c>
      <c r="C264" s="54"/>
      <c r="D264" s="64"/>
      <c r="E264" s="204"/>
      <c r="F264" s="201"/>
    </row>
    <row r="265" spans="1:6" ht="11.25" customHeight="1">
      <c r="A265" s="263"/>
      <c r="B265" s="61" t="s">
        <v>480</v>
      </c>
      <c r="C265" s="54"/>
      <c r="D265" s="64"/>
      <c r="E265" s="204"/>
      <c r="F265" s="201"/>
    </row>
    <row r="266" spans="1:6" ht="11.25" customHeight="1">
      <c r="A266" s="263"/>
      <c r="B266" s="61" t="s">
        <v>477</v>
      </c>
      <c r="C266" s="54"/>
      <c r="D266" s="64"/>
      <c r="E266" s="204"/>
      <c r="F266" s="201"/>
    </row>
    <row r="267" spans="1:6" ht="20.25" customHeight="1">
      <c r="A267" s="263"/>
      <c r="B267" s="61" t="s">
        <v>456</v>
      </c>
      <c r="C267" s="54"/>
      <c r="D267" s="64"/>
      <c r="E267" s="204"/>
      <c r="F267" s="201"/>
    </row>
    <row r="268" spans="1:6" ht="76.5">
      <c r="A268" s="263"/>
      <c r="B268" s="514" t="s">
        <v>980</v>
      </c>
      <c r="C268" s="54"/>
      <c r="D268" s="64"/>
      <c r="E268" s="204"/>
      <c r="F268" s="201"/>
    </row>
    <row r="269" spans="1:6" ht="12.75">
      <c r="B269" s="61"/>
      <c r="C269" s="54"/>
      <c r="D269" s="64"/>
      <c r="E269" s="204"/>
      <c r="F269" s="201"/>
    </row>
    <row r="270" spans="1:6" s="267" customFormat="1" ht="15">
      <c r="A270" s="266" t="s">
        <v>70</v>
      </c>
      <c r="B270" s="114" t="s">
        <v>172</v>
      </c>
      <c r="C270" s="107" t="s">
        <v>129</v>
      </c>
      <c r="D270" s="231">
        <v>188.1</v>
      </c>
      <c r="E270" s="108"/>
      <c r="F270" s="202">
        <f>ROUNDUP(D270*$E270,2)</f>
        <v>0</v>
      </c>
    </row>
    <row r="271" spans="1:6" s="267" customFormat="1" ht="15">
      <c r="A271" s="266"/>
      <c r="B271" s="80"/>
      <c r="C271" s="54"/>
      <c r="D271" s="215"/>
      <c r="E271" s="204"/>
      <c r="F271" s="226"/>
    </row>
    <row r="272" spans="1:6" s="267" customFormat="1" ht="15">
      <c r="A272" s="266"/>
      <c r="B272" s="106" t="s">
        <v>457</v>
      </c>
      <c r="C272" s="54"/>
      <c r="D272" s="215"/>
      <c r="E272" s="204"/>
      <c r="F272" s="226"/>
    </row>
    <row r="273" spans="1:6" ht="63.75">
      <c r="A273" s="263"/>
      <c r="B273" s="61" t="s">
        <v>458</v>
      </c>
      <c r="C273" s="54"/>
      <c r="D273" s="64"/>
      <c r="E273" s="204"/>
      <c r="F273" s="201"/>
    </row>
    <row r="274" spans="1:6" ht="30.75" customHeight="1">
      <c r="A274" s="263"/>
      <c r="B274" s="514" t="s">
        <v>459</v>
      </c>
      <c r="C274" s="54"/>
      <c r="D274" s="64"/>
      <c r="E274" s="204"/>
      <c r="F274" s="201"/>
    </row>
    <row r="275" spans="1:6" ht="12.75">
      <c r="A275" s="263"/>
      <c r="B275" s="61" t="s">
        <v>455</v>
      </c>
      <c r="C275" s="54"/>
      <c r="D275" s="64"/>
      <c r="E275" s="204"/>
      <c r="F275" s="201"/>
    </row>
    <row r="276" spans="1:6" ht="11.25" customHeight="1">
      <c r="A276" s="263"/>
      <c r="B276" s="61" t="s">
        <v>485</v>
      </c>
      <c r="C276" s="54"/>
      <c r="D276" s="64"/>
      <c r="E276" s="204"/>
      <c r="F276" s="201"/>
    </row>
    <row r="277" spans="1:6" ht="11.25" customHeight="1">
      <c r="A277" s="263"/>
      <c r="B277" s="61" t="s">
        <v>478</v>
      </c>
      <c r="C277" s="54"/>
      <c r="D277" s="64"/>
      <c r="E277" s="204"/>
      <c r="F277" s="201"/>
    </row>
    <row r="278" spans="1:6" ht="12.75">
      <c r="A278" s="263"/>
      <c r="B278" s="61" t="s">
        <v>461</v>
      </c>
      <c r="C278" s="54"/>
      <c r="D278" s="64"/>
      <c r="E278" s="204"/>
      <c r="F278" s="201"/>
    </row>
    <row r="279" spans="1:6" ht="20.25" customHeight="1">
      <c r="A279" s="263"/>
      <c r="B279" s="61" t="s">
        <v>460</v>
      </c>
      <c r="C279" s="54"/>
      <c r="D279" s="64"/>
      <c r="E279" s="204"/>
      <c r="F279" s="201"/>
    </row>
    <row r="280" spans="1:6" ht="63.75">
      <c r="A280" s="263"/>
      <c r="B280" s="514" t="s">
        <v>486</v>
      </c>
      <c r="C280" s="54"/>
      <c r="D280" s="64"/>
      <c r="E280" s="204"/>
      <c r="F280" s="201"/>
    </row>
    <row r="281" spans="1:6" ht="12.75">
      <c r="B281" s="61"/>
      <c r="C281" s="54"/>
      <c r="D281" s="64"/>
      <c r="E281" s="204"/>
      <c r="F281" s="201"/>
    </row>
    <row r="282" spans="1:6" s="267" customFormat="1" ht="15" hidden="1">
      <c r="A282" s="266"/>
      <c r="B282" s="80"/>
      <c r="C282" s="54"/>
      <c r="D282" s="215"/>
      <c r="E282" s="204"/>
      <c r="F282" s="226"/>
    </row>
    <row r="283" spans="1:6" s="267" customFormat="1" ht="15">
      <c r="A283" s="266"/>
      <c r="B283" s="106" t="s">
        <v>462</v>
      </c>
      <c r="C283" s="54"/>
      <c r="D283" s="215"/>
      <c r="E283" s="204"/>
      <c r="F283" s="226"/>
    </row>
    <row r="284" spans="1:6" ht="63.75">
      <c r="A284" s="263"/>
      <c r="B284" s="61" t="s">
        <v>483</v>
      </c>
      <c r="C284" s="54"/>
      <c r="D284" s="64"/>
      <c r="E284" s="204"/>
      <c r="F284" s="201"/>
    </row>
    <row r="285" spans="1:6" ht="30.75" customHeight="1">
      <c r="A285" s="263"/>
      <c r="B285" s="514" t="s">
        <v>459</v>
      </c>
      <c r="C285" s="54"/>
      <c r="D285" s="64"/>
      <c r="E285" s="204"/>
      <c r="F285" s="201"/>
    </row>
    <row r="286" spans="1:6" ht="12.75">
      <c r="A286" s="263"/>
      <c r="B286" s="61" t="s">
        <v>455</v>
      </c>
      <c r="C286" s="54"/>
      <c r="D286" s="64"/>
      <c r="E286" s="204"/>
      <c r="F286" s="201"/>
    </row>
    <row r="287" spans="1:6" ht="11.25" customHeight="1">
      <c r="A287" s="263"/>
      <c r="B287" s="61" t="s">
        <v>485</v>
      </c>
      <c r="C287" s="54"/>
      <c r="D287" s="64"/>
      <c r="E287" s="204"/>
      <c r="F287" s="201"/>
    </row>
    <row r="288" spans="1:6" ht="11.25" customHeight="1">
      <c r="A288" s="263"/>
      <c r="B288" s="61" t="s">
        <v>478</v>
      </c>
      <c r="C288" s="54"/>
      <c r="D288" s="64"/>
      <c r="E288" s="204"/>
      <c r="F288" s="201"/>
    </row>
    <row r="289" spans="1:6" ht="12.75">
      <c r="A289" s="263"/>
      <c r="B289" s="61" t="s">
        <v>461</v>
      </c>
      <c r="C289" s="54"/>
      <c r="D289" s="64"/>
      <c r="E289" s="204"/>
      <c r="F289" s="201"/>
    </row>
    <row r="290" spans="1:6" ht="20.25" customHeight="1">
      <c r="A290" s="263"/>
      <c r="B290" s="61" t="s">
        <v>460</v>
      </c>
      <c r="C290" s="54"/>
      <c r="D290" s="64"/>
      <c r="E290" s="204"/>
      <c r="F290" s="201"/>
    </row>
    <row r="291" spans="1:6" ht="63.75">
      <c r="A291" s="263"/>
      <c r="B291" s="514" t="s">
        <v>487</v>
      </c>
      <c r="C291" s="54"/>
      <c r="D291" s="64"/>
      <c r="E291" s="204"/>
      <c r="F291" s="201"/>
    </row>
    <row r="292" spans="1:6" ht="12.75">
      <c r="B292" s="61"/>
      <c r="C292" s="54"/>
      <c r="D292" s="64"/>
      <c r="E292" s="204"/>
      <c r="F292" s="201"/>
    </row>
    <row r="293" spans="1:6" ht="15" hidden="1">
      <c r="A293" s="268"/>
      <c r="B293" s="60"/>
      <c r="C293" s="54"/>
      <c r="D293" s="215"/>
      <c r="E293" s="204"/>
      <c r="F293" s="226"/>
    </row>
    <row r="294" spans="1:6" ht="15">
      <c r="A294" s="268"/>
      <c r="B294" s="60"/>
      <c r="C294" s="54"/>
      <c r="D294" s="215"/>
      <c r="E294" s="204"/>
      <c r="F294" s="226"/>
    </row>
    <row r="295" spans="1:6" ht="102">
      <c r="A295" s="263">
        <f>A263+0.01</f>
        <v>6.02</v>
      </c>
      <c r="B295" s="61" t="s">
        <v>975</v>
      </c>
      <c r="C295" s="54"/>
      <c r="D295" s="64"/>
      <c r="E295" s="204"/>
      <c r="F295" s="201"/>
    </row>
    <row r="296" spans="1:6" ht="12.75">
      <c r="A296" s="263"/>
      <c r="B296" s="61" t="s">
        <v>455</v>
      </c>
      <c r="C296" s="54"/>
      <c r="D296" s="64"/>
      <c r="E296" s="204"/>
      <c r="F296" s="201"/>
    </row>
    <row r="297" spans="1:6" ht="11.25" customHeight="1">
      <c r="A297" s="263"/>
      <c r="B297" s="61" t="s">
        <v>479</v>
      </c>
      <c r="C297" s="54"/>
      <c r="D297" s="64"/>
      <c r="E297" s="204"/>
      <c r="F297" s="201"/>
    </row>
    <row r="298" spans="1:6" ht="11.25" customHeight="1">
      <c r="A298" s="263"/>
      <c r="B298" s="61" t="s">
        <v>478</v>
      </c>
      <c r="C298" s="54"/>
      <c r="D298" s="64"/>
      <c r="E298" s="204"/>
      <c r="F298" s="201"/>
    </row>
    <row r="299" spans="1:6" ht="20.25" customHeight="1">
      <c r="A299" s="263"/>
      <c r="B299" s="61" t="s">
        <v>456</v>
      </c>
      <c r="C299" s="54"/>
      <c r="D299" s="64"/>
      <c r="E299" s="204"/>
      <c r="F299" s="201"/>
    </row>
    <row r="300" spans="1:6" ht="76.5">
      <c r="A300" s="263"/>
      <c r="B300" s="514" t="s">
        <v>294</v>
      </c>
      <c r="C300" s="54"/>
      <c r="D300" s="64"/>
      <c r="E300" s="204"/>
      <c r="F300" s="201"/>
    </row>
    <row r="301" spans="1:6" ht="12.75">
      <c r="B301" s="61"/>
      <c r="C301" s="54"/>
      <c r="D301" s="64"/>
      <c r="E301" s="204"/>
      <c r="F301" s="201"/>
    </row>
    <row r="302" spans="1:6" ht="12.75">
      <c r="B302" s="61"/>
      <c r="C302" s="54"/>
      <c r="D302" s="64"/>
      <c r="E302" s="204"/>
      <c r="F302" s="201"/>
    </row>
    <row r="303" spans="1:6" s="267" customFormat="1" ht="15">
      <c r="A303" s="266" t="s">
        <v>70</v>
      </c>
      <c r="B303" s="114" t="s">
        <v>295</v>
      </c>
      <c r="C303" s="107" t="s">
        <v>129</v>
      </c>
      <c r="D303" s="231">
        <v>44.4</v>
      </c>
      <c r="E303" s="108"/>
      <c r="F303" s="202">
        <f>ROUNDUP(D303*$E303,2)</f>
        <v>0</v>
      </c>
    </row>
    <row r="304" spans="1:6" ht="15">
      <c r="A304" s="268"/>
      <c r="B304" s="60"/>
      <c r="C304" s="54"/>
      <c r="D304" s="215"/>
      <c r="E304" s="204"/>
      <c r="F304" s="226"/>
    </row>
    <row r="305" spans="1:6" s="267" customFormat="1" ht="15">
      <c r="A305" s="266"/>
      <c r="B305" s="106" t="s">
        <v>457</v>
      </c>
      <c r="C305" s="54"/>
      <c r="D305" s="215"/>
      <c r="E305" s="204"/>
      <c r="F305" s="226"/>
    </row>
    <row r="306" spans="1:6" ht="63.75">
      <c r="A306" s="263"/>
      <c r="B306" s="61" t="s">
        <v>458</v>
      </c>
      <c r="C306" s="54"/>
      <c r="D306" s="64"/>
      <c r="E306" s="204"/>
      <c r="F306" s="201"/>
    </row>
    <row r="307" spans="1:6" ht="30.75" customHeight="1">
      <c r="A307" s="263"/>
      <c r="B307" s="514" t="s">
        <v>459</v>
      </c>
      <c r="C307" s="54"/>
      <c r="D307" s="64"/>
      <c r="E307" s="204"/>
      <c r="F307" s="201"/>
    </row>
    <row r="308" spans="1:6" ht="12.75">
      <c r="A308" s="263"/>
      <c r="B308" s="61" t="s">
        <v>455</v>
      </c>
      <c r="C308" s="54"/>
      <c r="D308" s="64"/>
      <c r="E308" s="204"/>
      <c r="F308" s="201"/>
    </row>
    <row r="309" spans="1:6" ht="11.25" customHeight="1">
      <c r="A309" s="263"/>
      <c r="B309" s="61" t="s">
        <v>481</v>
      </c>
      <c r="C309" s="54"/>
      <c r="D309" s="64"/>
      <c r="E309" s="204"/>
      <c r="F309" s="201"/>
    </row>
    <row r="310" spans="1:6" ht="11.25" customHeight="1">
      <c r="A310" s="263"/>
      <c r="B310" s="61" t="s">
        <v>482</v>
      </c>
      <c r="C310" s="54"/>
      <c r="D310" s="64"/>
      <c r="E310" s="204"/>
      <c r="F310" s="201"/>
    </row>
    <row r="311" spans="1:6" ht="12.75">
      <c r="A311" s="263"/>
      <c r="B311" s="61" t="s">
        <v>461</v>
      </c>
      <c r="C311" s="54"/>
      <c r="D311" s="64"/>
      <c r="E311" s="204"/>
      <c r="F311" s="201"/>
    </row>
    <row r="312" spans="1:6" ht="20.25" customHeight="1">
      <c r="A312" s="263"/>
      <c r="B312" s="61" t="s">
        <v>460</v>
      </c>
      <c r="C312" s="54"/>
      <c r="D312" s="64"/>
      <c r="E312" s="204"/>
      <c r="F312" s="201"/>
    </row>
    <row r="313" spans="1:6" ht="66.75" customHeight="1">
      <c r="A313" s="263"/>
      <c r="B313" s="514" t="s">
        <v>487</v>
      </c>
      <c r="C313" s="54"/>
      <c r="D313" s="64"/>
      <c r="E313" s="204"/>
      <c r="F313" s="201"/>
    </row>
    <row r="314" spans="1:6" ht="12.75">
      <c r="B314" s="61"/>
      <c r="C314" s="54"/>
      <c r="D314" s="64"/>
      <c r="E314" s="204"/>
      <c r="F314" s="201"/>
    </row>
    <row r="315" spans="1:6" s="267" customFormat="1" ht="15" hidden="1">
      <c r="A315" s="266"/>
      <c r="B315" s="80"/>
      <c r="C315" s="54"/>
      <c r="D315" s="215"/>
      <c r="E315" s="204"/>
      <c r="F315" s="226"/>
    </row>
    <row r="316" spans="1:6" s="267" customFormat="1" ht="15">
      <c r="A316" s="266"/>
      <c r="B316" s="106" t="s">
        <v>462</v>
      </c>
      <c r="C316" s="54"/>
      <c r="D316" s="215"/>
      <c r="E316" s="204"/>
      <c r="F316" s="226"/>
    </row>
    <row r="317" spans="1:6" ht="63.75">
      <c r="A317" s="263"/>
      <c r="B317" s="61" t="s">
        <v>483</v>
      </c>
      <c r="C317" s="54"/>
      <c r="D317" s="64"/>
      <c r="E317" s="204"/>
      <c r="F317" s="201"/>
    </row>
    <row r="318" spans="1:6" ht="30.75" customHeight="1">
      <c r="A318" s="263"/>
      <c r="B318" s="514" t="s">
        <v>459</v>
      </c>
      <c r="C318" s="54"/>
      <c r="D318" s="64"/>
      <c r="E318" s="204"/>
      <c r="F318" s="201"/>
    </row>
    <row r="319" spans="1:6" ht="12.75">
      <c r="A319" s="263"/>
      <c r="B319" s="61" t="s">
        <v>455</v>
      </c>
      <c r="C319" s="54"/>
      <c r="D319" s="64"/>
      <c r="E319" s="204"/>
      <c r="F319" s="201"/>
    </row>
    <row r="320" spans="1:6" ht="11.25" customHeight="1">
      <c r="A320" s="263"/>
      <c r="B320" s="61" t="s">
        <v>481</v>
      </c>
      <c r="C320" s="54"/>
      <c r="D320" s="64"/>
      <c r="E320" s="204"/>
      <c r="F320" s="201"/>
    </row>
    <row r="321" spans="1:6" ht="11.25" customHeight="1">
      <c r="A321" s="263"/>
      <c r="B321" s="61" t="s">
        <v>478</v>
      </c>
      <c r="C321" s="54"/>
      <c r="D321" s="64"/>
      <c r="E321" s="204"/>
      <c r="F321" s="201"/>
    </row>
    <row r="322" spans="1:6" ht="12.75">
      <c r="A322" s="263"/>
      <c r="B322" s="61" t="s">
        <v>461</v>
      </c>
      <c r="C322" s="54"/>
      <c r="D322" s="64"/>
      <c r="E322" s="204"/>
      <c r="F322" s="201"/>
    </row>
    <row r="323" spans="1:6" ht="20.25" customHeight="1">
      <c r="A323" s="263"/>
      <c r="B323" s="61" t="s">
        <v>460</v>
      </c>
      <c r="C323" s="54"/>
      <c r="D323" s="64"/>
      <c r="E323" s="204"/>
      <c r="F323" s="201"/>
    </row>
    <row r="324" spans="1:6" ht="63.75">
      <c r="A324" s="263"/>
      <c r="B324" s="514" t="s">
        <v>488</v>
      </c>
      <c r="C324" s="54"/>
      <c r="D324" s="64"/>
      <c r="E324" s="204"/>
      <c r="F324" s="201"/>
    </row>
    <row r="325" spans="1:6" ht="12.75">
      <c r="B325" s="61"/>
      <c r="C325" s="54"/>
      <c r="D325" s="64"/>
      <c r="E325" s="204"/>
      <c r="F325" s="201"/>
    </row>
    <row r="326" spans="1:6" ht="15">
      <c r="A326" s="268"/>
      <c r="B326" s="60"/>
      <c r="C326" s="54"/>
      <c r="D326" s="215"/>
      <c r="E326" s="204"/>
      <c r="F326" s="226"/>
    </row>
    <row r="327" spans="1:6" ht="48">
      <c r="A327" s="263">
        <f>A295+0.01</f>
        <v>6.0299999999999994</v>
      </c>
      <c r="B327" s="287" t="s">
        <v>484</v>
      </c>
      <c r="C327" s="54"/>
      <c r="D327" s="302"/>
      <c r="E327" s="196"/>
      <c r="F327" s="197"/>
    </row>
    <row r="328" spans="1:6">
      <c r="A328" s="263"/>
      <c r="B328" s="287"/>
      <c r="C328" s="54"/>
      <c r="D328" s="302"/>
      <c r="E328" s="196"/>
      <c r="F328" s="197"/>
    </row>
    <row r="329" spans="1:6" s="267" customFormat="1" ht="15">
      <c r="A329" s="266" t="s">
        <v>70</v>
      </c>
      <c r="B329" s="114" t="s">
        <v>190</v>
      </c>
      <c r="C329" s="107" t="s">
        <v>129</v>
      </c>
      <c r="D329" s="231">
        <v>232.5</v>
      </c>
      <c r="E329" s="108"/>
      <c r="F329" s="202">
        <f>ROUNDUP(D329*$E329,2)</f>
        <v>0</v>
      </c>
    </row>
    <row r="330" spans="1:6" s="267" customFormat="1" ht="15">
      <c r="A330" s="266"/>
      <c r="B330" s="80"/>
      <c r="C330" s="54"/>
      <c r="D330" s="215"/>
      <c r="E330" s="204"/>
      <c r="F330" s="226"/>
    </row>
    <row r="331" spans="1:6" s="267" customFormat="1" ht="15">
      <c r="A331" s="266"/>
      <c r="B331" s="80"/>
      <c r="C331" s="54"/>
      <c r="D331" s="215"/>
      <c r="E331" s="204"/>
      <c r="F331" s="226"/>
    </row>
    <row r="332" spans="1:6" s="257" customFormat="1" ht="15.75" thickBot="1">
      <c r="A332" s="320" t="s">
        <v>44</v>
      </c>
      <c r="B332" s="316" t="s">
        <v>217</v>
      </c>
      <c r="C332" s="307"/>
      <c r="D332" s="318"/>
      <c r="E332" s="493"/>
      <c r="F332" s="493">
        <f>SUM(F270:F329)</f>
        <v>0</v>
      </c>
    </row>
    <row r="333" spans="1:6" s="257" customFormat="1" ht="15.75" thickTop="1">
      <c r="A333" s="309"/>
      <c r="B333" s="310"/>
      <c r="C333" s="311"/>
      <c r="D333" s="317"/>
      <c r="E333" s="494"/>
      <c r="F333" s="494"/>
    </row>
    <row r="334" spans="1:6" s="257" customFormat="1" ht="15">
      <c r="A334" s="309"/>
      <c r="B334" s="310"/>
      <c r="C334" s="311"/>
      <c r="D334" s="317"/>
      <c r="E334" s="494"/>
      <c r="F334" s="494"/>
    </row>
    <row r="335" spans="1:6" s="257" customFormat="1" ht="15">
      <c r="A335" s="309"/>
      <c r="B335" s="310"/>
      <c r="C335" s="311"/>
      <c r="D335" s="317"/>
      <c r="E335" s="494"/>
      <c r="F335" s="494"/>
    </row>
    <row r="336" spans="1:6" s="257" customFormat="1" ht="16.5" customHeight="1">
      <c r="A336" s="301">
        <v>7</v>
      </c>
      <c r="B336" s="310" t="s">
        <v>183</v>
      </c>
      <c r="C336" s="311"/>
      <c r="D336" s="317"/>
      <c r="E336" s="196"/>
      <c r="F336" s="197"/>
    </row>
    <row r="337" spans="1:6">
      <c r="B337" s="283"/>
      <c r="D337" s="285"/>
    </row>
    <row r="338" spans="1:6">
      <c r="B338" s="322"/>
      <c r="D338" s="285"/>
    </row>
    <row r="339" spans="1:6">
      <c r="B339" s="322" t="s">
        <v>260</v>
      </c>
      <c r="D339" s="285"/>
    </row>
    <row r="340" spans="1:6" ht="114.75">
      <c r="A340" s="263"/>
      <c r="B340" s="61" t="s">
        <v>248</v>
      </c>
      <c r="C340" s="54"/>
      <c r="D340" s="64"/>
      <c r="E340" s="196"/>
      <c r="F340" s="197"/>
    </row>
    <row r="341" spans="1:6" ht="38.25">
      <c r="A341" s="263"/>
      <c r="B341" s="61" t="s">
        <v>240</v>
      </c>
      <c r="C341" s="54"/>
      <c r="D341" s="64"/>
      <c r="E341" s="196"/>
      <c r="F341" s="197"/>
    </row>
    <row r="342" spans="1:6" ht="63.75">
      <c r="A342" s="263"/>
      <c r="B342" s="61" t="s">
        <v>241</v>
      </c>
      <c r="C342" s="54"/>
      <c r="D342" s="64"/>
      <c r="E342" s="196"/>
      <c r="F342" s="197"/>
    </row>
    <row r="343" spans="1:6" ht="38.25">
      <c r="A343" s="263"/>
      <c r="B343" s="61" t="s">
        <v>242</v>
      </c>
      <c r="C343" s="54"/>
      <c r="D343" s="64"/>
      <c r="E343" s="196"/>
      <c r="F343" s="197"/>
    </row>
    <row r="344" spans="1:6" ht="102">
      <c r="A344" s="263"/>
      <c r="B344" s="61" t="s">
        <v>445</v>
      </c>
      <c r="C344" s="54"/>
      <c r="D344" s="64"/>
      <c r="E344" s="196"/>
      <c r="F344" s="197"/>
    </row>
    <row r="345" spans="1:6" ht="12.75">
      <c r="A345" s="263"/>
      <c r="B345" s="61"/>
      <c r="C345" s="54"/>
      <c r="D345" s="64"/>
      <c r="E345" s="196"/>
      <c r="F345" s="197"/>
    </row>
    <row r="346" spans="1:6" ht="25.5">
      <c r="A346" s="263"/>
      <c r="B346" s="60" t="s">
        <v>425</v>
      </c>
      <c r="C346" s="54"/>
      <c r="D346" s="64"/>
      <c r="E346" s="196"/>
      <c r="F346" s="197"/>
    </row>
    <row r="347" spans="1:6" ht="69" customHeight="1">
      <c r="A347" s="263"/>
      <c r="B347" s="61" t="s">
        <v>387</v>
      </c>
      <c r="C347" s="54"/>
      <c r="D347" s="64"/>
      <c r="E347" s="196"/>
      <c r="F347" s="197"/>
    </row>
    <row r="348" spans="1:6" ht="51">
      <c r="A348" s="263"/>
      <c r="B348" s="61" t="s">
        <v>243</v>
      </c>
      <c r="C348" s="54"/>
      <c r="D348" s="64"/>
      <c r="E348" s="196"/>
      <c r="F348" s="197"/>
    </row>
    <row r="349" spans="1:6" ht="12.75">
      <c r="A349" s="263"/>
      <c r="B349" s="101" t="s">
        <v>262</v>
      </c>
      <c r="C349" s="54"/>
      <c r="D349" s="64"/>
      <c r="E349" s="196"/>
      <c r="F349" s="197"/>
    </row>
    <row r="350" spans="1:6" ht="51">
      <c r="A350" s="263"/>
      <c r="B350" s="102" t="s">
        <v>263</v>
      </c>
      <c r="C350" s="54"/>
      <c r="D350" s="64"/>
      <c r="E350" s="196"/>
      <c r="F350" s="197"/>
    </row>
    <row r="351" spans="1:6" ht="51">
      <c r="A351" s="263"/>
      <c r="B351" s="102" t="s">
        <v>264</v>
      </c>
      <c r="C351" s="54"/>
      <c r="D351" s="64"/>
      <c r="E351" s="196"/>
      <c r="F351" s="197"/>
    </row>
    <row r="352" spans="1:6" ht="38.25">
      <c r="A352" s="263"/>
      <c r="B352" s="102" t="s">
        <v>265</v>
      </c>
      <c r="C352" s="54"/>
      <c r="D352" s="64"/>
      <c r="E352" s="196"/>
      <c r="F352" s="197"/>
    </row>
    <row r="353" spans="1:6" ht="38.25">
      <c r="A353" s="263"/>
      <c r="B353" s="102" t="s">
        <v>266</v>
      </c>
      <c r="C353" s="54"/>
      <c r="D353" s="64"/>
      <c r="E353" s="196"/>
      <c r="F353" s="197"/>
    </row>
    <row r="354" spans="1:6" ht="25.5">
      <c r="A354" s="263"/>
      <c r="B354" s="102" t="s">
        <v>267</v>
      </c>
      <c r="C354" s="54"/>
      <c r="D354" s="64"/>
      <c r="E354" s="196"/>
      <c r="F354" s="197"/>
    </row>
    <row r="355" spans="1:6" ht="38.25">
      <c r="A355" s="263"/>
      <c r="B355" s="102" t="s">
        <v>268</v>
      </c>
      <c r="C355" s="54"/>
      <c r="D355" s="64"/>
      <c r="E355" s="196"/>
      <c r="F355" s="197"/>
    </row>
    <row r="356" spans="1:6" ht="12.75">
      <c r="A356" s="263"/>
      <c r="B356" s="102"/>
      <c r="C356" s="54"/>
      <c r="D356" s="64"/>
      <c r="E356" s="196"/>
      <c r="F356" s="197"/>
    </row>
    <row r="357" spans="1:6" ht="25.5">
      <c r="A357" s="263"/>
      <c r="B357" s="60" t="s">
        <v>426</v>
      </c>
      <c r="C357" s="54"/>
      <c r="D357" s="64"/>
      <c r="E357" s="196"/>
      <c r="F357" s="197"/>
    </row>
    <row r="358" spans="1:6" ht="207" customHeight="1">
      <c r="A358" s="263"/>
      <c r="B358" s="61" t="s">
        <v>244</v>
      </c>
      <c r="C358" s="54"/>
      <c r="D358" s="64"/>
      <c r="E358" s="196"/>
      <c r="F358" s="197"/>
    </row>
    <row r="359" spans="1:6" ht="63.75">
      <c r="A359" s="263"/>
      <c r="B359" s="61" t="s">
        <v>245</v>
      </c>
      <c r="C359" s="54"/>
      <c r="D359" s="64"/>
      <c r="E359" s="196"/>
      <c r="F359" s="197"/>
    </row>
    <row r="360" spans="1:6" ht="51">
      <c r="A360" s="263"/>
      <c r="B360" s="61" t="s">
        <v>261</v>
      </c>
      <c r="C360" s="54"/>
      <c r="D360" s="64"/>
      <c r="E360" s="196"/>
      <c r="F360" s="197"/>
    </row>
    <row r="361" spans="1:6" ht="12.75">
      <c r="A361" s="263"/>
      <c r="B361" s="61"/>
      <c r="C361" s="54"/>
      <c r="D361" s="64"/>
      <c r="E361" s="196"/>
      <c r="F361" s="197"/>
    </row>
    <row r="362" spans="1:6" ht="12.75">
      <c r="A362" s="263"/>
      <c r="B362" s="61"/>
      <c r="C362" s="54"/>
      <c r="D362" s="64"/>
      <c r="E362" s="196"/>
      <c r="F362" s="197"/>
    </row>
    <row r="363" spans="1:6" ht="59.25" customHeight="1">
      <c r="A363" s="263">
        <f>A336+0.01</f>
        <v>7.01</v>
      </c>
      <c r="B363" s="61" t="s">
        <v>316</v>
      </c>
      <c r="C363" s="54"/>
      <c r="D363" s="64"/>
      <c r="E363" s="196"/>
      <c r="F363" s="197"/>
    </row>
    <row r="364" spans="1:6" ht="63.75">
      <c r="A364" s="263"/>
      <c r="B364" s="61" t="s">
        <v>255</v>
      </c>
      <c r="C364" s="54"/>
      <c r="D364" s="64"/>
      <c r="E364" s="196"/>
      <c r="F364" s="197"/>
    </row>
    <row r="365" spans="1:6" ht="51">
      <c r="A365" s="263"/>
      <c r="B365" s="61" t="s">
        <v>446</v>
      </c>
      <c r="C365" s="54"/>
      <c r="D365" s="64"/>
      <c r="E365" s="196"/>
      <c r="F365" s="197"/>
    </row>
    <row r="366" spans="1:6" ht="38.25">
      <c r="A366" s="263"/>
      <c r="B366" s="61" t="s">
        <v>252</v>
      </c>
      <c r="C366" s="54"/>
      <c r="D366" s="64"/>
      <c r="E366" s="196"/>
      <c r="F366" s="197"/>
    </row>
    <row r="367" spans="1:6" ht="51.75" customHeight="1">
      <c r="A367" s="263"/>
      <c r="B367" s="61" t="s">
        <v>251</v>
      </c>
      <c r="C367" s="54"/>
      <c r="D367" s="64"/>
      <c r="E367" s="196"/>
      <c r="F367" s="197"/>
    </row>
    <row r="368" spans="1:6" ht="51">
      <c r="A368" s="263"/>
      <c r="B368" s="102" t="s">
        <v>246</v>
      </c>
      <c r="C368" s="54"/>
      <c r="D368" s="64"/>
      <c r="E368" s="196"/>
      <c r="F368" s="197"/>
    </row>
    <row r="369" spans="1:6" ht="25.5">
      <c r="A369" s="263"/>
      <c r="B369" s="102" t="s">
        <v>247</v>
      </c>
      <c r="C369" s="54"/>
      <c r="D369" s="64"/>
      <c r="E369" s="196"/>
      <c r="F369" s="197"/>
    </row>
    <row r="370" spans="1:6" ht="25.5">
      <c r="A370" s="263"/>
      <c r="B370" s="102" t="s">
        <v>249</v>
      </c>
      <c r="C370" s="54"/>
      <c r="D370" s="64"/>
      <c r="E370" s="196"/>
      <c r="F370" s="197"/>
    </row>
    <row r="371" spans="1:6" ht="12.75">
      <c r="A371" s="263"/>
      <c r="B371" s="61"/>
      <c r="C371" s="54"/>
      <c r="D371" s="64"/>
      <c r="E371" s="196"/>
      <c r="F371" s="197"/>
    </row>
    <row r="372" spans="1:6" s="224" customFormat="1" ht="15">
      <c r="A372" s="458" t="s">
        <v>70</v>
      </c>
      <c r="B372" s="232" t="s">
        <v>250</v>
      </c>
      <c r="C372" s="459" t="s">
        <v>12</v>
      </c>
      <c r="D372" s="231">
        <v>1</v>
      </c>
      <c r="E372" s="108"/>
      <c r="F372" s="202">
        <f>ROUNDUP(D372*$E372,2)</f>
        <v>0</v>
      </c>
    </row>
    <row r="373" spans="1:6" s="224" customFormat="1" ht="15">
      <c r="A373" s="458"/>
      <c r="B373" s="496"/>
      <c r="C373" s="497"/>
      <c r="D373" s="215"/>
      <c r="E373" s="204"/>
      <c r="F373" s="226"/>
    </row>
    <row r="374" spans="1:6" s="224" customFormat="1" ht="15">
      <c r="A374" s="458"/>
      <c r="B374" s="496"/>
      <c r="C374" s="497"/>
      <c r="D374" s="215"/>
      <c r="E374" s="204"/>
      <c r="F374" s="226"/>
    </row>
    <row r="375" spans="1:6" ht="42.75" customHeight="1">
      <c r="A375" s="263">
        <f>A363+0.01</f>
        <v>7.02</v>
      </c>
      <c r="B375" s="61" t="s">
        <v>253</v>
      </c>
      <c r="C375" s="54"/>
      <c r="D375" s="64"/>
      <c r="E375" s="196"/>
      <c r="F375" s="197"/>
    </row>
    <row r="376" spans="1:6" s="224" customFormat="1" ht="63.75">
      <c r="A376" s="458"/>
      <c r="B376" s="61" t="s">
        <v>254</v>
      </c>
      <c r="C376" s="497"/>
      <c r="D376" s="215"/>
      <c r="E376" s="204"/>
      <c r="F376" s="226"/>
    </row>
    <row r="377" spans="1:6" s="224" customFormat="1" ht="15">
      <c r="A377" s="458"/>
      <c r="B377" s="61" t="s">
        <v>259</v>
      </c>
      <c r="C377" s="497"/>
      <c r="D377" s="215"/>
      <c r="E377" s="204"/>
      <c r="F377" s="226"/>
    </row>
    <row r="378" spans="1:6" s="224" customFormat="1" ht="15">
      <c r="A378" s="458"/>
      <c r="B378" s="61"/>
      <c r="C378" s="497"/>
      <c r="D378" s="215"/>
      <c r="E378" s="204"/>
      <c r="F378" s="226"/>
    </row>
    <row r="379" spans="1:6" s="224" customFormat="1" ht="15">
      <c r="A379" s="458" t="s">
        <v>70</v>
      </c>
      <c r="B379" s="232" t="s">
        <v>256</v>
      </c>
      <c r="C379" s="459" t="s">
        <v>12</v>
      </c>
      <c r="D379" s="231">
        <v>2</v>
      </c>
      <c r="E379" s="108"/>
      <c r="F379" s="202">
        <f>ROUNDUP(D379*$E379,2)</f>
        <v>0</v>
      </c>
    </row>
    <row r="380" spans="1:6" s="224" customFormat="1" ht="15">
      <c r="A380" s="458"/>
      <c r="B380" s="496"/>
      <c r="C380" s="497"/>
      <c r="D380" s="215"/>
      <c r="E380" s="204"/>
      <c r="F380" s="226"/>
    </row>
    <row r="381" spans="1:6" s="224" customFormat="1" ht="15">
      <c r="A381" s="458"/>
      <c r="B381" s="496"/>
      <c r="C381" s="497"/>
      <c r="D381" s="215"/>
      <c r="E381" s="204"/>
      <c r="F381" s="226"/>
    </row>
    <row r="382" spans="1:6" ht="42.75" customHeight="1">
      <c r="A382" s="263">
        <f>A375+0.01</f>
        <v>7.0299999999999994</v>
      </c>
      <c r="B382" s="61" t="s">
        <v>253</v>
      </c>
      <c r="C382" s="54"/>
      <c r="D382" s="64"/>
      <c r="E382" s="196"/>
      <c r="F382" s="197"/>
    </row>
    <row r="383" spans="1:6" s="224" customFormat="1" ht="63.75">
      <c r="A383" s="458"/>
      <c r="B383" s="61" t="s">
        <v>258</v>
      </c>
      <c r="C383" s="497"/>
      <c r="D383" s="215"/>
      <c r="E383" s="204"/>
      <c r="F383" s="226"/>
    </row>
    <row r="384" spans="1:6" s="224" customFormat="1" ht="15">
      <c r="A384" s="458"/>
      <c r="B384" s="61" t="s">
        <v>259</v>
      </c>
      <c r="C384" s="497"/>
      <c r="D384" s="215"/>
      <c r="E384" s="204"/>
      <c r="F384" s="226"/>
    </row>
    <row r="385" spans="1:6" s="224" customFormat="1" ht="15">
      <c r="A385" s="458"/>
      <c r="B385" s="61"/>
      <c r="C385" s="497"/>
      <c r="D385" s="215"/>
      <c r="E385" s="204"/>
      <c r="F385" s="226"/>
    </row>
    <row r="386" spans="1:6" s="224" customFormat="1" ht="15">
      <c r="A386" s="458" t="s">
        <v>70</v>
      </c>
      <c r="B386" s="232" t="s">
        <v>257</v>
      </c>
      <c r="C386" s="459" t="s">
        <v>12</v>
      </c>
      <c r="D386" s="231">
        <v>2</v>
      </c>
      <c r="E386" s="108"/>
      <c r="F386" s="202">
        <f>ROUNDUP(D386*$E386,2)</f>
        <v>0</v>
      </c>
    </row>
    <row r="387" spans="1:6" s="235" customFormat="1" ht="12.75">
      <c r="A387" s="458"/>
      <c r="B387" s="498"/>
      <c r="C387" s="497"/>
      <c r="D387" s="56"/>
      <c r="E387" s="204"/>
      <c r="F387" s="495"/>
    </row>
    <row r="388" spans="1:6" ht="12.75">
      <c r="B388" s="65"/>
      <c r="C388" s="54"/>
      <c r="D388" s="304"/>
      <c r="E388" s="196"/>
      <c r="F388" s="197"/>
    </row>
    <row r="389" spans="1:6" s="270" customFormat="1" ht="21.75" customHeight="1" thickBot="1">
      <c r="A389" s="321">
        <v>7</v>
      </c>
      <c r="B389" s="294" t="s">
        <v>182</v>
      </c>
      <c r="C389" s="307"/>
      <c r="D389" s="318"/>
      <c r="E389" s="493"/>
      <c r="F389" s="493">
        <f>SUM(F336:F387)</f>
        <v>0</v>
      </c>
    </row>
    <row r="390" spans="1:6" s="257" customFormat="1" ht="15.75" thickTop="1">
      <c r="A390" s="309"/>
      <c r="B390" s="310"/>
      <c r="C390" s="311"/>
      <c r="D390" s="317"/>
      <c r="E390" s="494"/>
      <c r="F390" s="494"/>
    </row>
    <row r="391" spans="1:6" s="257" customFormat="1" ht="15">
      <c r="A391" s="309"/>
      <c r="B391" s="310"/>
      <c r="C391" s="311"/>
      <c r="D391" s="317"/>
      <c r="E391" s="494"/>
      <c r="F391" s="494"/>
    </row>
    <row r="392" spans="1:6" ht="15">
      <c r="A392" s="309"/>
      <c r="B392" s="343"/>
      <c r="C392" s="342"/>
      <c r="D392" s="317"/>
      <c r="E392" s="494"/>
      <c r="F392" s="494"/>
    </row>
    <row r="393" spans="1:6" ht="15">
      <c r="A393" s="301">
        <v>8</v>
      </c>
      <c r="B393" s="971" t="s">
        <v>134</v>
      </c>
      <c r="C393" s="971"/>
      <c r="D393" s="971"/>
      <c r="E393" s="196"/>
      <c r="F393" s="197"/>
    </row>
    <row r="394" spans="1:6" ht="12" customHeight="1">
      <c r="B394" s="66"/>
      <c r="C394" s="54"/>
      <c r="D394" s="68"/>
      <c r="E394" s="196"/>
      <c r="F394" s="197"/>
    </row>
    <row r="395" spans="1:6" ht="12" customHeight="1">
      <c r="B395" s="66"/>
      <c r="C395" s="54"/>
      <c r="D395" s="68"/>
      <c r="E395" s="196"/>
      <c r="F395" s="197"/>
    </row>
    <row r="396" spans="1:6" ht="41.25" customHeight="1">
      <c r="B396" s="63" t="s">
        <v>417</v>
      </c>
      <c r="C396" s="54"/>
      <c r="D396" s="68"/>
      <c r="E396" s="196"/>
      <c r="F396" s="197"/>
    </row>
    <row r="397" spans="1:6" ht="88.5" customHeight="1">
      <c r="B397" s="98" t="s">
        <v>230</v>
      </c>
      <c r="C397" s="54"/>
      <c r="D397" s="68"/>
      <c r="E397" s="196"/>
      <c r="F397" s="197"/>
    </row>
    <row r="398" spans="1:6">
      <c r="B398" s="98"/>
      <c r="C398" s="54"/>
      <c r="D398" s="68"/>
      <c r="E398" s="196"/>
      <c r="F398" s="197"/>
    </row>
    <row r="399" spans="1:6">
      <c r="B399" s="98"/>
      <c r="C399" s="54"/>
      <c r="D399" s="68"/>
      <c r="E399" s="196"/>
      <c r="F399" s="197"/>
    </row>
    <row r="400" spans="1:6" ht="191.25">
      <c r="A400" s="263">
        <f>A393+0.01</f>
        <v>8.01</v>
      </c>
      <c r="B400" s="61" t="s">
        <v>319</v>
      </c>
      <c r="C400" s="54"/>
      <c r="D400" s="64"/>
      <c r="E400" s="196"/>
      <c r="F400" s="197"/>
    </row>
    <row r="401" spans="1:6" ht="14.25" customHeight="1">
      <c r="B401" s="63"/>
      <c r="C401" s="54"/>
      <c r="D401" s="64"/>
      <c r="E401" s="196"/>
      <c r="F401" s="197"/>
    </row>
    <row r="402" spans="1:6" s="224" customFormat="1" ht="14.25" customHeight="1">
      <c r="A402" s="266" t="s">
        <v>70</v>
      </c>
      <c r="B402" s="203" t="s">
        <v>239</v>
      </c>
      <c r="C402" s="459" t="s">
        <v>12</v>
      </c>
      <c r="D402" s="231">
        <v>2</v>
      </c>
      <c r="E402" s="108"/>
      <c r="F402" s="202">
        <f>ROUNDUP(D402*$E402,2)</f>
        <v>0</v>
      </c>
    </row>
    <row r="403" spans="1:6" ht="14.25" customHeight="1">
      <c r="B403" s="66"/>
      <c r="C403" s="54"/>
      <c r="D403" s="69"/>
      <c r="E403" s="196"/>
      <c r="F403" s="197"/>
    </row>
    <row r="404" spans="1:6" ht="14.25" customHeight="1">
      <c r="B404" s="66"/>
      <c r="C404" s="54"/>
      <c r="D404" s="68"/>
      <c r="E404" s="196"/>
      <c r="F404" s="197"/>
    </row>
    <row r="405" spans="1:6" ht="191.25">
      <c r="A405" s="263">
        <f>A400+0.01</f>
        <v>8.02</v>
      </c>
      <c r="B405" s="61" t="s">
        <v>320</v>
      </c>
      <c r="C405" s="54"/>
      <c r="D405" s="64"/>
      <c r="E405" s="196"/>
      <c r="F405" s="197"/>
    </row>
    <row r="406" spans="1:6" ht="12.75">
      <c r="B406" s="61"/>
      <c r="C406" s="54"/>
      <c r="D406" s="64"/>
      <c r="E406" s="196"/>
      <c r="F406" s="197"/>
    </row>
    <row r="407" spans="1:6" s="224" customFormat="1" ht="15">
      <c r="A407" s="458" t="s">
        <v>70</v>
      </c>
      <c r="B407" s="203" t="s">
        <v>321</v>
      </c>
      <c r="C407" s="459" t="s">
        <v>12</v>
      </c>
      <c r="D407" s="231">
        <v>3</v>
      </c>
      <c r="E407" s="108"/>
      <c r="F407" s="202">
        <f>ROUNDUP(D407*$E407,2)</f>
        <v>0</v>
      </c>
    </row>
    <row r="408" spans="1:6" s="235" customFormat="1" ht="12.75">
      <c r="A408" s="499"/>
      <c r="B408" s="498"/>
      <c r="C408" s="497"/>
      <c r="D408" s="497"/>
      <c r="E408" s="196"/>
      <c r="F408" s="197"/>
    </row>
    <row r="409" spans="1:6" s="235" customFormat="1" ht="12.75">
      <c r="A409" s="499"/>
      <c r="B409" s="498"/>
      <c r="C409" s="497"/>
      <c r="D409" s="497"/>
      <c r="E409" s="196"/>
      <c r="F409" s="197"/>
    </row>
    <row r="410" spans="1:6" ht="240" customHeight="1">
      <c r="A410" s="263">
        <f>A405+0.01</f>
        <v>8.0299999999999994</v>
      </c>
      <c r="B410" s="61" t="s">
        <v>323</v>
      </c>
      <c r="C410" s="54"/>
      <c r="D410" s="64"/>
      <c r="E410" s="196"/>
      <c r="F410" s="197"/>
    </row>
    <row r="411" spans="1:6" ht="12.75">
      <c r="B411" s="61"/>
      <c r="C411" s="54"/>
      <c r="D411" s="64"/>
      <c r="E411" s="196"/>
      <c r="F411" s="197"/>
    </row>
    <row r="412" spans="1:6" s="224" customFormat="1" ht="15">
      <c r="A412" s="458" t="s">
        <v>70</v>
      </c>
      <c r="B412" s="203" t="s">
        <v>322</v>
      </c>
      <c r="C412" s="459" t="s">
        <v>12</v>
      </c>
      <c r="D412" s="231">
        <v>2</v>
      </c>
      <c r="E412" s="108"/>
      <c r="F412" s="202">
        <f>ROUNDUP(D412*$E412,2)</f>
        <v>0</v>
      </c>
    </row>
    <row r="413" spans="1:6" s="235" customFormat="1" ht="12.75">
      <c r="A413" s="499"/>
      <c r="B413" s="498"/>
      <c r="C413" s="497"/>
      <c r="D413" s="497"/>
      <c r="E413" s="196"/>
      <c r="F413" s="197"/>
    </row>
    <row r="414" spans="1:6">
      <c r="B414" s="283"/>
      <c r="D414" s="285"/>
    </row>
    <row r="415" spans="1:6" ht="213.75" customHeight="1">
      <c r="A415" s="263">
        <f>A410+0.01</f>
        <v>8.0399999999999991</v>
      </c>
      <c r="B415" s="61" t="s">
        <v>324</v>
      </c>
      <c r="C415" s="54"/>
      <c r="D415" s="64"/>
      <c r="E415" s="196"/>
      <c r="F415" s="197"/>
    </row>
    <row r="416" spans="1:6" ht="12.75">
      <c r="B416" s="61"/>
      <c r="C416" s="54"/>
      <c r="D416" s="64"/>
      <c r="E416" s="196"/>
      <c r="F416" s="197"/>
    </row>
    <row r="417" spans="1:6" s="224" customFormat="1" ht="15">
      <c r="A417" s="458" t="s">
        <v>70</v>
      </c>
      <c r="B417" s="203" t="s">
        <v>325</v>
      </c>
      <c r="C417" s="459" t="s">
        <v>12</v>
      </c>
      <c r="D417" s="231">
        <v>1</v>
      </c>
      <c r="E417" s="108"/>
      <c r="F417" s="202">
        <f>ROUNDUP(D417*$E417,2)</f>
        <v>0</v>
      </c>
    </row>
    <row r="418" spans="1:6" s="235" customFormat="1" ht="12.75">
      <c r="A418" s="499"/>
      <c r="B418" s="498"/>
      <c r="C418" s="497"/>
      <c r="D418" s="497"/>
      <c r="E418" s="196"/>
      <c r="F418" s="197"/>
    </row>
    <row r="419" spans="1:6">
      <c r="B419" s="283"/>
      <c r="D419" s="285"/>
    </row>
    <row r="420" spans="1:6" ht="15.75" thickBot="1">
      <c r="A420" s="305">
        <v>8</v>
      </c>
      <c r="B420" s="966" t="s">
        <v>82</v>
      </c>
      <c r="C420" s="966"/>
      <c r="D420" s="966"/>
      <c r="E420" s="493"/>
      <c r="F420" s="493">
        <f>SUM(F400:F418)</f>
        <v>0</v>
      </c>
    </row>
    <row r="421" spans="1:6" ht="15.75" thickTop="1">
      <c r="A421" s="309"/>
      <c r="B421" s="343"/>
      <c r="C421" s="342"/>
      <c r="D421" s="323"/>
      <c r="E421" s="494"/>
      <c r="F421" s="494"/>
    </row>
    <row r="422" spans="1:6" ht="15">
      <c r="A422" s="309"/>
      <c r="B422" s="343"/>
      <c r="C422" s="342"/>
      <c r="D422" s="317"/>
      <c r="E422" s="494"/>
      <c r="F422" s="494"/>
    </row>
    <row r="423" spans="1:6" ht="15">
      <c r="A423" s="301">
        <v>9</v>
      </c>
      <c r="B423" s="971" t="s">
        <v>228</v>
      </c>
      <c r="C423" s="971"/>
      <c r="D423" s="971"/>
      <c r="E423" s="196"/>
      <c r="F423" s="197"/>
    </row>
    <row r="424" spans="1:6" ht="12" customHeight="1">
      <c r="B424" s="66"/>
      <c r="C424" s="54"/>
      <c r="D424" s="68"/>
      <c r="E424" s="196"/>
      <c r="F424" s="197"/>
    </row>
    <row r="425" spans="1:6" ht="137.25" customHeight="1">
      <c r="B425" s="63" t="s">
        <v>273</v>
      </c>
      <c r="C425" s="54"/>
      <c r="D425" s="68"/>
      <c r="E425" s="196"/>
      <c r="F425" s="197"/>
    </row>
    <row r="426" spans="1:6" ht="88.5" customHeight="1">
      <c r="B426" s="98" t="s">
        <v>230</v>
      </c>
      <c r="C426" s="54"/>
      <c r="D426" s="68"/>
      <c r="E426" s="196"/>
      <c r="F426" s="197"/>
    </row>
    <row r="427" spans="1:6" ht="27.75" customHeight="1">
      <c r="B427" s="98" t="s">
        <v>231</v>
      </c>
      <c r="C427" s="54"/>
      <c r="D427" s="68"/>
      <c r="E427" s="196"/>
      <c r="F427" s="197"/>
    </row>
    <row r="428" spans="1:6">
      <c r="B428" s="98"/>
      <c r="C428" s="54"/>
      <c r="D428" s="68"/>
      <c r="E428" s="196"/>
      <c r="F428" s="197"/>
    </row>
    <row r="429" spans="1:6" ht="267" customHeight="1">
      <c r="A429" s="263">
        <f>A423+0.01</f>
        <v>9.01</v>
      </c>
      <c r="B429" s="61" t="s">
        <v>326</v>
      </c>
      <c r="C429" s="54"/>
      <c r="D429" s="64"/>
      <c r="E429" s="196"/>
      <c r="F429" s="197"/>
    </row>
    <row r="430" spans="1:6" ht="14.25" customHeight="1">
      <c r="B430" s="63"/>
      <c r="C430" s="54"/>
      <c r="D430" s="64"/>
      <c r="E430" s="196"/>
      <c r="F430" s="197"/>
    </row>
    <row r="431" spans="1:6" s="224" customFormat="1" ht="14.25" customHeight="1">
      <c r="A431" s="266" t="s">
        <v>70</v>
      </c>
      <c r="B431" s="203" t="s">
        <v>232</v>
      </c>
      <c r="C431" s="459" t="s">
        <v>12</v>
      </c>
      <c r="D431" s="231">
        <v>1</v>
      </c>
      <c r="E431" s="108"/>
      <c r="F431" s="202">
        <f>ROUNDUP(D431*$E431,2)</f>
        <v>0</v>
      </c>
    </row>
    <row r="432" spans="1:6" ht="14.25" customHeight="1">
      <c r="B432" s="66"/>
      <c r="C432" s="54"/>
      <c r="D432" s="69"/>
      <c r="E432" s="196"/>
      <c r="F432" s="197"/>
    </row>
    <row r="433" spans="1:6" ht="14.25" customHeight="1">
      <c r="B433" s="66"/>
      <c r="C433" s="54"/>
      <c r="D433" s="69"/>
      <c r="E433" s="196"/>
      <c r="F433" s="197"/>
    </row>
    <row r="434" spans="1:6" ht="344.25" customHeight="1">
      <c r="A434" s="263">
        <f>A429+0.01</f>
        <v>9.02</v>
      </c>
      <c r="B434" s="61" t="s">
        <v>427</v>
      </c>
      <c r="C434" s="54"/>
      <c r="D434" s="64"/>
      <c r="E434" s="196"/>
      <c r="F434" s="197"/>
    </row>
    <row r="435" spans="1:6" ht="14.25" customHeight="1">
      <c r="B435" s="63"/>
      <c r="C435" s="54"/>
      <c r="D435" s="64"/>
      <c r="E435" s="196"/>
      <c r="F435" s="197"/>
    </row>
    <row r="436" spans="1:6" s="224" customFormat="1" ht="14.25" customHeight="1">
      <c r="A436" s="266" t="s">
        <v>70</v>
      </c>
      <c r="B436" s="203" t="s">
        <v>327</v>
      </c>
      <c r="C436" s="459" t="s">
        <v>12</v>
      </c>
      <c r="D436" s="231">
        <v>2</v>
      </c>
      <c r="E436" s="108"/>
      <c r="F436" s="202">
        <f>ROUNDUP(D436*$E436,2)</f>
        <v>0</v>
      </c>
    </row>
    <row r="437" spans="1:6" ht="14.25" customHeight="1">
      <c r="B437" s="66"/>
      <c r="C437" s="54"/>
      <c r="D437" s="69"/>
      <c r="E437" s="196"/>
      <c r="F437" s="197"/>
    </row>
    <row r="438" spans="1:6">
      <c r="B438" s="283"/>
      <c r="D438" s="285"/>
    </row>
    <row r="439" spans="1:6" ht="377.25" customHeight="1">
      <c r="A439" s="263">
        <f>A434+0.01</f>
        <v>9.0299999999999994</v>
      </c>
      <c r="B439" s="61" t="s">
        <v>428</v>
      </c>
      <c r="C439" s="54"/>
      <c r="D439" s="64"/>
      <c r="E439" s="196"/>
      <c r="F439" s="197"/>
    </row>
    <row r="440" spans="1:6" ht="14.25" customHeight="1">
      <c r="B440" s="63"/>
      <c r="C440" s="54"/>
      <c r="D440" s="64"/>
      <c r="E440" s="196"/>
      <c r="F440" s="197"/>
    </row>
    <row r="441" spans="1:6" s="224" customFormat="1" ht="14.25" customHeight="1">
      <c r="A441" s="266" t="s">
        <v>70</v>
      </c>
      <c r="B441" s="203" t="s">
        <v>328</v>
      </c>
      <c r="C441" s="459" t="s">
        <v>12</v>
      </c>
      <c r="D441" s="231">
        <v>4</v>
      </c>
      <c r="E441" s="108"/>
      <c r="F441" s="202">
        <f>ROUNDUP(D441*$E441,2)</f>
        <v>0</v>
      </c>
    </row>
    <row r="442" spans="1:6" ht="14.25" customHeight="1">
      <c r="B442" s="66"/>
      <c r="C442" s="54"/>
      <c r="D442" s="69"/>
      <c r="E442" s="196"/>
      <c r="F442" s="197"/>
    </row>
    <row r="443" spans="1:6">
      <c r="B443" s="283"/>
      <c r="D443" s="285"/>
    </row>
    <row r="444" spans="1:6" ht="375" customHeight="1">
      <c r="A444" s="263">
        <f>A439+0.01</f>
        <v>9.0399999999999991</v>
      </c>
      <c r="B444" s="61" t="s">
        <v>429</v>
      </c>
      <c r="C444" s="54"/>
      <c r="D444" s="64"/>
      <c r="E444" s="196"/>
      <c r="F444" s="197"/>
    </row>
    <row r="445" spans="1:6" ht="14.25" customHeight="1">
      <c r="B445" s="63"/>
      <c r="C445" s="54"/>
      <c r="D445" s="64"/>
      <c r="E445" s="196"/>
      <c r="F445" s="197"/>
    </row>
    <row r="446" spans="1:6" s="224" customFormat="1" ht="14.25" customHeight="1">
      <c r="A446" s="266" t="s">
        <v>70</v>
      </c>
      <c r="B446" s="203" t="s">
        <v>329</v>
      </c>
      <c r="C446" s="459" t="s">
        <v>12</v>
      </c>
      <c r="D446" s="231">
        <v>2</v>
      </c>
      <c r="E446" s="108"/>
      <c r="F446" s="202">
        <f>ROUNDUP(D446*$E446,2)</f>
        <v>0</v>
      </c>
    </row>
    <row r="447" spans="1:6" ht="14.25" customHeight="1">
      <c r="B447" s="66"/>
      <c r="C447" s="54"/>
      <c r="D447" s="69"/>
      <c r="E447" s="196"/>
      <c r="F447" s="197"/>
    </row>
    <row r="448" spans="1:6">
      <c r="B448" s="283"/>
      <c r="D448" s="285"/>
    </row>
    <row r="449" spans="1:6" ht="15.75" thickBot="1">
      <c r="A449" s="305">
        <v>9</v>
      </c>
      <c r="B449" s="966" t="s">
        <v>229</v>
      </c>
      <c r="C449" s="966"/>
      <c r="D449" s="966"/>
      <c r="E449" s="493"/>
      <c r="F449" s="493">
        <f>SUM(F422:F447)</f>
        <v>0</v>
      </c>
    </row>
    <row r="450" spans="1:6" ht="15.75" thickTop="1">
      <c r="A450" s="309"/>
      <c r="B450" s="343"/>
      <c r="C450" s="342"/>
      <c r="D450" s="323"/>
      <c r="E450" s="494"/>
      <c r="F450" s="494"/>
    </row>
    <row r="451" spans="1:6" ht="14.25" customHeight="1">
      <c r="B451" s="66"/>
      <c r="C451" s="54"/>
      <c r="D451" s="68"/>
      <c r="E451" s="196"/>
      <c r="F451" s="197"/>
    </row>
    <row r="452" spans="1:6" ht="15">
      <c r="A452" s="309"/>
      <c r="B452" s="343"/>
      <c r="C452" s="342"/>
      <c r="D452" s="317"/>
      <c r="E452" s="494"/>
      <c r="F452" s="494"/>
    </row>
    <row r="453" spans="1:6" s="257" customFormat="1" ht="16.5" customHeight="1">
      <c r="A453" s="301">
        <v>10</v>
      </c>
      <c r="B453" s="310" t="s">
        <v>66</v>
      </c>
      <c r="C453" s="311"/>
      <c r="D453" s="317"/>
      <c r="E453" s="196"/>
      <c r="F453" s="197"/>
    </row>
    <row r="454" spans="1:6" s="235" customFormat="1" ht="12.75">
      <c r="A454" s="499"/>
      <c r="B454" s="500"/>
      <c r="C454" s="55"/>
      <c r="D454" s="53"/>
      <c r="E454" s="213"/>
      <c r="F454" s="229"/>
    </row>
    <row r="455" spans="1:6">
      <c r="B455" s="283"/>
      <c r="D455" s="285"/>
    </row>
    <row r="456" spans="1:6" ht="76.5">
      <c r="A456" s="263">
        <f>A453+0.01</f>
        <v>10.01</v>
      </c>
      <c r="B456" s="61" t="s">
        <v>430</v>
      </c>
      <c r="C456" s="54"/>
      <c r="D456" s="64"/>
      <c r="E456" s="196"/>
      <c r="F456" s="197"/>
    </row>
    <row r="457" spans="1:6" ht="14.25" customHeight="1">
      <c r="B457" s="63"/>
      <c r="C457" s="54"/>
      <c r="D457" s="64"/>
      <c r="E457" s="196"/>
      <c r="F457" s="197"/>
    </row>
    <row r="458" spans="1:6" s="224" customFormat="1" ht="14.25" customHeight="1">
      <c r="A458" s="266" t="s">
        <v>70</v>
      </c>
      <c r="B458" s="203" t="s">
        <v>330</v>
      </c>
      <c r="C458" s="459" t="s">
        <v>12</v>
      </c>
      <c r="D458" s="231">
        <v>2</v>
      </c>
      <c r="E458" s="108"/>
      <c r="F458" s="202">
        <f>ROUNDUP(D458*$E458,2)</f>
        <v>0</v>
      </c>
    </row>
    <row r="459" spans="1:6" ht="14.25" customHeight="1">
      <c r="B459" s="66"/>
      <c r="C459" s="54"/>
      <c r="D459" s="69"/>
      <c r="E459" s="196"/>
      <c r="F459" s="197"/>
    </row>
    <row r="460" spans="1:6">
      <c r="B460" s="283"/>
      <c r="D460" s="285"/>
    </row>
    <row r="461" spans="1:6" ht="164.25" customHeight="1">
      <c r="A461" s="263">
        <f>A456+0.01</f>
        <v>10.02</v>
      </c>
      <c r="B461" s="61" t="s">
        <v>431</v>
      </c>
      <c r="C461" s="54"/>
      <c r="D461" s="64"/>
      <c r="E461" s="204"/>
      <c r="F461" s="201"/>
    </row>
    <row r="462" spans="1:6" ht="12.75">
      <c r="B462" s="287"/>
      <c r="C462" s="54"/>
      <c r="D462" s="304"/>
      <c r="E462" s="204"/>
      <c r="F462" s="201"/>
    </row>
    <row r="463" spans="1:6" s="267" customFormat="1" ht="15">
      <c r="A463" s="266" t="s">
        <v>70</v>
      </c>
      <c r="B463" s="203" t="s">
        <v>332</v>
      </c>
      <c r="C463" s="459" t="s">
        <v>12</v>
      </c>
      <c r="D463" s="231">
        <v>1</v>
      </c>
      <c r="E463" s="108"/>
      <c r="F463" s="202">
        <f>ROUNDUP(D463*$E463,2)</f>
        <v>0</v>
      </c>
    </row>
    <row r="464" spans="1:6" ht="12.75">
      <c r="B464" s="66"/>
      <c r="C464" s="54"/>
      <c r="D464" s="304"/>
      <c r="E464" s="204"/>
      <c r="F464" s="201"/>
    </row>
    <row r="465" spans="1:6" ht="12.75">
      <c r="B465" s="66"/>
      <c r="C465" s="54"/>
      <c r="D465" s="304"/>
      <c r="E465" s="204"/>
      <c r="F465" s="201"/>
    </row>
    <row r="466" spans="1:6" ht="157.5" customHeight="1">
      <c r="A466" s="263">
        <f>A461+0.01</f>
        <v>10.029999999999999</v>
      </c>
      <c r="B466" s="61" t="s">
        <v>432</v>
      </c>
      <c r="C466" s="54"/>
      <c r="D466" s="64"/>
      <c r="E466" s="204"/>
      <c r="F466" s="201"/>
    </row>
    <row r="467" spans="1:6" ht="12.75">
      <c r="B467" s="287"/>
      <c r="C467" s="54"/>
      <c r="D467" s="304"/>
      <c r="E467" s="204"/>
      <c r="F467" s="201"/>
    </row>
    <row r="468" spans="1:6" s="267" customFormat="1" ht="15">
      <c r="A468" s="266" t="s">
        <v>70</v>
      </c>
      <c r="B468" s="203" t="s">
        <v>331</v>
      </c>
      <c r="C468" s="459" t="s">
        <v>12</v>
      </c>
      <c r="D468" s="231">
        <v>1</v>
      </c>
      <c r="E468" s="108"/>
      <c r="F468" s="202">
        <f>ROUNDUP(D468*$E468,2)</f>
        <v>0</v>
      </c>
    </row>
    <row r="469" spans="1:6" ht="12.75">
      <c r="B469" s="66"/>
      <c r="C469" s="54"/>
      <c r="D469" s="304"/>
      <c r="E469" s="204"/>
      <c r="F469" s="201"/>
    </row>
    <row r="470" spans="1:6" ht="12.75">
      <c r="B470" s="66"/>
      <c r="C470" s="54"/>
      <c r="D470" s="304"/>
      <c r="E470" s="204"/>
      <c r="F470" s="201"/>
    </row>
    <row r="471" spans="1:6" ht="105.75" customHeight="1">
      <c r="A471" s="263">
        <f>A466+0.01</f>
        <v>10.039999999999999</v>
      </c>
      <c r="B471" s="61" t="s">
        <v>433</v>
      </c>
      <c r="C471" s="54"/>
      <c r="D471" s="64"/>
      <c r="E471" s="204"/>
      <c r="F471" s="201"/>
    </row>
    <row r="472" spans="1:6" ht="12.75">
      <c r="B472" s="287"/>
      <c r="C472" s="54"/>
      <c r="D472" s="304"/>
      <c r="E472" s="204"/>
      <c r="F472" s="201"/>
    </row>
    <row r="473" spans="1:6" s="267" customFormat="1" ht="15">
      <c r="A473" s="266" t="s">
        <v>70</v>
      </c>
      <c r="B473" s="232" t="s">
        <v>348</v>
      </c>
      <c r="C473" s="459" t="s">
        <v>12</v>
      </c>
      <c r="D473" s="231">
        <v>2</v>
      </c>
      <c r="E473" s="108"/>
      <c r="F473" s="202">
        <f>ROUNDUP(D473*$E473,2)</f>
        <v>0</v>
      </c>
    </row>
    <row r="474" spans="1:6" ht="12.75">
      <c r="B474" s="66"/>
      <c r="C474" s="54"/>
      <c r="D474" s="304"/>
      <c r="E474" s="204"/>
      <c r="F474" s="201"/>
    </row>
    <row r="475" spans="1:6" ht="12.75">
      <c r="B475" s="66"/>
      <c r="C475" s="54"/>
      <c r="D475" s="304"/>
      <c r="E475" s="204"/>
      <c r="F475" s="201"/>
    </row>
    <row r="476" spans="1:6" s="270" customFormat="1" ht="21.75" customHeight="1" thickBot="1">
      <c r="A476" s="321">
        <v>10</v>
      </c>
      <c r="B476" s="294" t="s">
        <v>67</v>
      </c>
      <c r="C476" s="307"/>
      <c r="D476" s="318"/>
      <c r="E476" s="493"/>
      <c r="F476" s="493">
        <f>SUM(F454:F475)</f>
        <v>0</v>
      </c>
    </row>
    <row r="477" spans="1:6" s="257" customFormat="1" ht="15.75" thickTop="1">
      <c r="A477" s="309"/>
      <c r="B477" s="310"/>
      <c r="C477" s="311"/>
      <c r="D477" s="317"/>
      <c r="E477" s="494"/>
      <c r="F477" s="494"/>
    </row>
    <row r="478" spans="1:6" ht="15">
      <c r="A478" s="309"/>
      <c r="B478" s="343"/>
      <c r="C478" s="342"/>
      <c r="D478" s="323"/>
      <c r="E478" s="494"/>
      <c r="F478" s="494"/>
    </row>
    <row r="479" spans="1:6" ht="15.75" customHeight="1">
      <c r="A479" s="301">
        <v>11</v>
      </c>
      <c r="B479" s="971" t="s">
        <v>136</v>
      </c>
      <c r="C479" s="971"/>
      <c r="D479" s="971"/>
      <c r="E479" s="196"/>
      <c r="F479" s="197"/>
    </row>
    <row r="480" spans="1:6" ht="15.75" customHeight="1">
      <c r="A480" s="301"/>
      <c r="B480" s="343"/>
      <c r="C480" s="343"/>
      <c r="D480" s="343"/>
      <c r="E480" s="196"/>
      <c r="F480" s="197"/>
    </row>
    <row r="481" spans="1:7" ht="15.75" customHeight="1">
      <c r="A481" s="301"/>
      <c r="B481" s="343"/>
      <c r="C481" s="343"/>
      <c r="D481" s="343"/>
      <c r="E481" s="196"/>
      <c r="F481" s="197"/>
    </row>
    <row r="482" spans="1:7" ht="32.25" customHeight="1">
      <c r="A482" s="301"/>
      <c r="B482" s="324" t="s">
        <v>233</v>
      </c>
      <c r="C482" s="343"/>
      <c r="D482" s="343"/>
      <c r="E482" s="196"/>
      <c r="F482" s="197"/>
    </row>
    <row r="483" spans="1:7" ht="288.75" customHeight="1">
      <c r="A483" s="300"/>
      <c r="B483" s="340" t="s">
        <v>234</v>
      </c>
      <c r="C483" s="343"/>
      <c r="D483" s="324"/>
      <c r="E483" s="196"/>
      <c r="F483" s="197"/>
    </row>
    <row r="484" spans="1:7" ht="135">
      <c r="A484" s="300"/>
      <c r="B484" s="340" t="s">
        <v>271</v>
      </c>
      <c r="C484" s="343"/>
      <c r="D484" s="324"/>
      <c r="E484" s="196"/>
      <c r="F484" s="197"/>
    </row>
    <row r="485" spans="1:7" ht="30">
      <c r="A485" s="300"/>
      <c r="B485" s="340" t="s">
        <v>272</v>
      </c>
      <c r="C485" s="343"/>
      <c r="D485" s="324"/>
      <c r="E485" s="196"/>
      <c r="F485" s="197"/>
    </row>
    <row r="486" spans="1:7">
      <c r="B486" s="63"/>
      <c r="C486" s="54"/>
      <c r="D486" s="68"/>
      <c r="E486" s="196"/>
      <c r="F486" s="197"/>
    </row>
    <row r="487" spans="1:7" ht="103.5" customHeight="1">
      <c r="A487" s="263">
        <f>A479+0.01</f>
        <v>11.01</v>
      </c>
      <c r="B487" s="319" t="s">
        <v>393</v>
      </c>
      <c r="C487" s="54"/>
      <c r="D487" s="70"/>
      <c r="E487" s="196"/>
      <c r="F487" s="197"/>
    </row>
    <row r="488" spans="1:7" ht="33" customHeight="1">
      <c r="A488" s="263"/>
      <c r="B488" s="319" t="s">
        <v>391</v>
      </c>
      <c r="C488" s="54"/>
      <c r="D488" s="70"/>
      <c r="E488" s="196"/>
      <c r="F488" s="197"/>
    </row>
    <row r="489" spans="1:7" ht="12.75">
      <c r="B489" s="63"/>
      <c r="C489" s="54"/>
      <c r="D489" s="64"/>
      <c r="E489" s="196"/>
      <c r="F489" s="197"/>
      <c r="G489" s="335"/>
    </row>
    <row r="490" spans="1:7" s="224" customFormat="1" ht="15">
      <c r="A490" s="458" t="s">
        <v>70</v>
      </c>
      <c r="B490" s="232" t="s">
        <v>392</v>
      </c>
      <c r="C490" s="107" t="s">
        <v>129</v>
      </c>
      <c r="D490" s="231">
        <v>105.8</v>
      </c>
      <c r="E490" s="108"/>
      <c r="F490" s="202">
        <f>ROUNDUP(D490*$E490,2)</f>
        <v>0</v>
      </c>
    </row>
    <row r="491" spans="1:7" ht="12.75">
      <c r="B491" s="66"/>
      <c r="C491" s="54"/>
      <c r="D491" s="69"/>
      <c r="E491" s="196"/>
      <c r="F491" s="197"/>
    </row>
    <row r="492" spans="1:7">
      <c r="B492" s="63"/>
      <c r="C492" s="54"/>
      <c r="D492" s="68"/>
      <c r="E492" s="196"/>
      <c r="F492" s="197"/>
    </row>
    <row r="493" spans="1:7" ht="96" customHeight="1">
      <c r="A493" s="263">
        <f>A487+0.01</f>
        <v>11.02</v>
      </c>
      <c r="B493" s="319" t="s">
        <v>396</v>
      </c>
      <c r="C493" s="54"/>
      <c r="D493" s="70"/>
      <c r="E493" s="196"/>
      <c r="F493" s="197"/>
    </row>
    <row r="494" spans="1:7" ht="28.5" customHeight="1">
      <c r="A494" s="263"/>
      <c r="B494" s="319" t="s">
        <v>388</v>
      </c>
      <c r="C494" s="54"/>
      <c r="D494" s="70"/>
      <c r="E494" s="196"/>
      <c r="F494" s="197"/>
    </row>
    <row r="495" spans="1:7" ht="12.75">
      <c r="B495" s="63"/>
      <c r="C495" s="54"/>
      <c r="D495" s="64"/>
      <c r="E495" s="196"/>
      <c r="F495" s="197"/>
    </row>
    <row r="496" spans="1:7" s="224" customFormat="1" ht="15">
      <c r="A496" s="458" t="s">
        <v>70</v>
      </c>
      <c r="B496" s="232" t="s">
        <v>394</v>
      </c>
      <c r="C496" s="107" t="s">
        <v>129</v>
      </c>
      <c r="D496" s="231">
        <v>14.5</v>
      </c>
      <c r="E496" s="108"/>
      <c r="F496" s="202">
        <f>ROUNDUP(D496*$E496,2)</f>
        <v>0</v>
      </c>
    </row>
    <row r="497" spans="1:6" ht="12.75">
      <c r="B497" s="66"/>
      <c r="C497" s="54"/>
      <c r="D497" s="69"/>
      <c r="E497" s="196"/>
      <c r="F497" s="197"/>
    </row>
    <row r="498" spans="1:6">
      <c r="B498" s="63"/>
      <c r="C498" s="54"/>
      <c r="D498" s="68"/>
      <c r="E498" s="196"/>
      <c r="F498" s="197"/>
    </row>
    <row r="499" spans="1:6" ht="102">
      <c r="A499" s="263">
        <f>A493+0.01</f>
        <v>11.03</v>
      </c>
      <c r="B499" s="319" t="s">
        <v>398</v>
      </c>
      <c r="C499" s="54"/>
      <c r="D499" s="70"/>
      <c r="E499" s="196"/>
      <c r="F499" s="197"/>
    </row>
    <row r="500" spans="1:6" ht="27" customHeight="1">
      <c r="A500" s="263"/>
      <c r="B500" s="319" t="s">
        <v>397</v>
      </c>
      <c r="C500" s="54"/>
      <c r="D500" s="70"/>
      <c r="E500" s="196"/>
      <c r="F500" s="197"/>
    </row>
    <row r="501" spans="1:6" ht="12.75">
      <c r="B501" s="63"/>
      <c r="C501" s="54"/>
      <c r="D501" s="64"/>
      <c r="E501" s="196"/>
      <c r="F501" s="197"/>
    </row>
    <row r="502" spans="1:6" s="224" customFormat="1" ht="15">
      <c r="A502" s="458" t="s">
        <v>70</v>
      </c>
      <c r="B502" s="232" t="s">
        <v>395</v>
      </c>
      <c r="C502" s="107" t="s">
        <v>129</v>
      </c>
      <c r="D502" s="231">
        <v>14.5</v>
      </c>
      <c r="E502" s="108"/>
      <c r="F502" s="202">
        <f>ROUNDUP(D502*$E502,2)</f>
        <v>0</v>
      </c>
    </row>
    <row r="503" spans="1:6" ht="12.75">
      <c r="B503" s="66"/>
      <c r="C503" s="54"/>
      <c r="D503" s="69"/>
      <c r="E503" s="196"/>
      <c r="F503" s="197"/>
    </row>
    <row r="504" spans="1:6">
      <c r="B504" s="63"/>
      <c r="C504" s="54"/>
      <c r="D504" s="68"/>
      <c r="E504" s="196"/>
      <c r="F504" s="197"/>
    </row>
    <row r="505" spans="1:6" ht="95.25" customHeight="1">
      <c r="A505" s="263">
        <f>A499+0.01</f>
        <v>11.04</v>
      </c>
      <c r="B505" s="319" t="s">
        <v>399</v>
      </c>
      <c r="C505" s="54"/>
      <c r="D505" s="70"/>
      <c r="E505" s="196"/>
      <c r="F505" s="197"/>
    </row>
    <row r="506" spans="1:6" ht="29.25" customHeight="1">
      <c r="A506" s="263"/>
      <c r="B506" s="319" t="s">
        <v>236</v>
      </c>
      <c r="C506" s="54"/>
      <c r="D506" s="70"/>
      <c r="E506" s="196"/>
      <c r="F506" s="197"/>
    </row>
    <row r="507" spans="1:6" ht="12.75">
      <c r="B507" s="63"/>
      <c r="C507" s="54"/>
      <c r="D507" s="64"/>
      <c r="E507" s="196"/>
      <c r="F507" s="197"/>
    </row>
    <row r="508" spans="1:6" s="224" customFormat="1" ht="15">
      <c r="A508" s="458" t="s">
        <v>70</v>
      </c>
      <c r="B508" s="232" t="s">
        <v>302</v>
      </c>
      <c r="C508" s="107" t="s">
        <v>129</v>
      </c>
      <c r="D508" s="231">
        <v>5.3999999999999995</v>
      </c>
      <c r="E508" s="108"/>
      <c r="F508" s="202">
        <f>ROUNDUP(D508*$E508,2)</f>
        <v>0</v>
      </c>
    </row>
    <row r="509" spans="1:6" ht="12.75">
      <c r="B509" s="66"/>
      <c r="C509" s="54"/>
      <c r="D509" s="69"/>
      <c r="E509" s="196"/>
      <c r="F509" s="197"/>
    </row>
    <row r="510" spans="1:6" ht="12.75">
      <c r="B510" s="66"/>
      <c r="C510" s="54"/>
      <c r="D510" s="69"/>
      <c r="E510" s="196"/>
      <c r="F510" s="197"/>
    </row>
    <row r="511" spans="1:6" ht="84.75" customHeight="1">
      <c r="A511" s="263">
        <f>A505+0.01</f>
        <v>11.049999999999999</v>
      </c>
      <c r="B511" s="319" t="s">
        <v>400</v>
      </c>
      <c r="C511" s="54"/>
      <c r="D511" s="70"/>
      <c r="E511" s="196"/>
      <c r="F511" s="197"/>
    </row>
    <row r="512" spans="1:6" ht="33" customHeight="1">
      <c r="A512" s="263"/>
      <c r="B512" s="319" t="s">
        <v>235</v>
      </c>
      <c r="C512" s="54"/>
      <c r="D512" s="70"/>
      <c r="E512" s="196"/>
      <c r="F512" s="197"/>
    </row>
    <row r="513" spans="1:6" ht="12.75">
      <c r="B513" s="63"/>
      <c r="C513" s="54"/>
      <c r="D513" s="64"/>
      <c r="E513" s="196"/>
      <c r="F513" s="197"/>
    </row>
    <row r="514" spans="1:6" s="224" customFormat="1" ht="15">
      <c r="A514" s="458" t="s">
        <v>70</v>
      </c>
      <c r="B514" s="232" t="s">
        <v>301</v>
      </c>
      <c r="C514" s="107" t="s">
        <v>129</v>
      </c>
      <c r="D514" s="231">
        <v>80.599999999999994</v>
      </c>
      <c r="E514" s="108"/>
      <c r="F514" s="202">
        <f>ROUNDUP(D514*$E514,2)</f>
        <v>0</v>
      </c>
    </row>
    <row r="515" spans="1:6" ht="12.75">
      <c r="B515" s="66"/>
      <c r="C515" s="54"/>
      <c r="D515" s="69"/>
      <c r="E515" s="196"/>
      <c r="F515" s="197"/>
    </row>
    <row r="516" spans="1:6" ht="12.75">
      <c r="B516" s="66"/>
      <c r="C516" s="54"/>
      <c r="D516" s="69"/>
      <c r="E516" s="196"/>
      <c r="F516" s="197"/>
    </row>
    <row r="517" spans="1:6" ht="42.75" customHeight="1">
      <c r="A517" s="263">
        <f>A511+0.01</f>
        <v>11.059999999999999</v>
      </c>
      <c r="B517" s="319" t="s">
        <v>401</v>
      </c>
      <c r="C517" s="54"/>
      <c r="D517" s="70"/>
      <c r="E517" s="196"/>
      <c r="F517" s="197"/>
    </row>
    <row r="518" spans="1:6" ht="12.75">
      <c r="B518" s="63"/>
      <c r="C518" s="54"/>
      <c r="D518" s="64"/>
      <c r="E518" s="196"/>
      <c r="F518" s="197"/>
    </row>
    <row r="519" spans="1:6" s="224" customFormat="1" ht="15">
      <c r="A519" s="458" t="s">
        <v>70</v>
      </c>
      <c r="B519" s="460" t="s">
        <v>174</v>
      </c>
      <c r="C519" s="107" t="s">
        <v>128</v>
      </c>
      <c r="D519" s="231">
        <v>11.2</v>
      </c>
      <c r="E519" s="108"/>
      <c r="F519" s="202">
        <f>ROUNDUP(D519*$E519,2)</f>
        <v>0</v>
      </c>
    </row>
    <row r="520" spans="1:6">
      <c r="B520" s="63"/>
      <c r="C520" s="54"/>
      <c r="D520" s="68"/>
      <c r="E520" s="196"/>
      <c r="F520" s="197"/>
    </row>
    <row r="521" spans="1:6">
      <c r="B521" s="63"/>
      <c r="C521" s="54"/>
      <c r="D521" s="68"/>
      <c r="E521" s="196"/>
      <c r="F521" s="197"/>
    </row>
    <row r="522" spans="1:6" ht="126" customHeight="1">
      <c r="A522" s="263">
        <f>A517+0.01</f>
        <v>11.069999999999999</v>
      </c>
      <c r="B522" s="319" t="s">
        <v>389</v>
      </c>
      <c r="C522" s="54"/>
      <c r="D522" s="70"/>
      <c r="E522" s="196"/>
      <c r="F522" s="197"/>
    </row>
    <row r="523" spans="1:6" ht="33" customHeight="1">
      <c r="A523" s="263"/>
      <c r="B523" s="319" t="s">
        <v>235</v>
      </c>
      <c r="C523" s="54"/>
      <c r="D523" s="70"/>
      <c r="E523" s="196"/>
      <c r="F523" s="197"/>
    </row>
    <row r="524" spans="1:6" ht="12.75">
      <c r="B524" s="63"/>
      <c r="C524" s="54"/>
      <c r="D524" s="64"/>
      <c r="E524" s="196"/>
      <c r="F524" s="197"/>
    </row>
    <row r="525" spans="1:6" s="224" customFormat="1" ht="15">
      <c r="A525" s="458" t="s">
        <v>70</v>
      </c>
      <c r="B525" s="232" t="s">
        <v>143</v>
      </c>
      <c r="C525" s="107" t="s">
        <v>129</v>
      </c>
      <c r="D525" s="231">
        <v>119.39999999999999</v>
      </c>
      <c r="E525" s="108"/>
      <c r="F525" s="202">
        <f>ROUNDUP(D525*$E525,2)</f>
        <v>0</v>
      </c>
    </row>
    <row r="526" spans="1:6" ht="12.75">
      <c r="B526" s="66"/>
      <c r="C526" s="54"/>
      <c r="D526" s="69"/>
      <c r="E526" s="196"/>
      <c r="F526" s="197"/>
    </row>
    <row r="527" spans="1:6">
      <c r="B527" s="63"/>
      <c r="C527" s="54"/>
      <c r="D527" s="68"/>
      <c r="E527" s="196"/>
      <c r="F527" s="197"/>
    </row>
    <row r="528" spans="1:6" ht="118.5" customHeight="1">
      <c r="A528" s="263">
        <f>A522+0.01</f>
        <v>11.079999999999998</v>
      </c>
      <c r="B528" s="319" t="s">
        <v>390</v>
      </c>
      <c r="C528" s="54"/>
      <c r="D528" s="70"/>
      <c r="E528" s="196"/>
      <c r="F528" s="197"/>
    </row>
    <row r="529" spans="1:6" ht="33" customHeight="1">
      <c r="A529" s="263"/>
      <c r="B529" s="319" t="s">
        <v>235</v>
      </c>
      <c r="C529" s="54"/>
      <c r="D529" s="70"/>
      <c r="E529" s="196"/>
      <c r="F529" s="197"/>
    </row>
    <row r="530" spans="1:6" ht="12.75">
      <c r="B530" s="63"/>
      <c r="C530" s="54"/>
      <c r="D530" s="64"/>
      <c r="E530" s="196"/>
      <c r="F530" s="197"/>
    </row>
    <row r="531" spans="1:6" s="224" customFormat="1" ht="15">
      <c r="A531" s="458" t="s">
        <v>70</v>
      </c>
      <c r="B531" s="232" t="s">
        <v>142</v>
      </c>
      <c r="C531" s="107" t="s">
        <v>129</v>
      </c>
      <c r="D531" s="231">
        <v>147.29999999999998</v>
      </c>
      <c r="E531" s="108"/>
      <c r="F531" s="202">
        <f>ROUNDUP(D531*$E531,2)</f>
        <v>0</v>
      </c>
    </row>
    <row r="532" spans="1:6" ht="12.75">
      <c r="B532" s="66"/>
      <c r="C532" s="54"/>
      <c r="D532" s="69"/>
      <c r="E532" s="196"/>
      <c r="F532" s="197"/>
    </row>
    <row r="533" spans="1:6">
      <c r="B533" s="63"/>
      <c r="C533" s="54"/>
      <c r="D533" s="68"/>
      <c r="E533" s="196"/>
      <c r="F533" s="197"/>
    </row>
    <row r="534" spans="1:6" ht="92.25" customHeight="1">
      <c r="A534" s="263">
        <f>A528+0.01</f>
        <v>11.089999999999998</v>
      </c>
      <c r="B534" s="319" t="s">
        <v>296</v>
      </c>
      <c r="C534" s="54"/>
      <c r="D534" s="70"/>
      <c r="E534" s="196"/>
      <c r="F534" s="197"/>
    </row>
    <row r="535" spans="1:6" ht="33" customHeight="1">
      <c r="A535" s="263"/>
      <c r="B535" s="319" t="s">
        <v>235</v>
      </c>
      <c r="C535" s="54"/>
      <c r="D535" s="70"/>
      <c r="E535" s="196"/>
      <c r="F535" s="197"/>
    </row>
    <row r="536" spans="1:6" ht="12.75">
      <c r="B536" s="63"/>
      <c r="C536" s="54"/>
      <c r="D536" s="64"/>
      <c r="E536" s="196"/>
      <c r="F536" s="197"/>
    </row>
    <row r="537" spans="1:6" s="224" customFormat="1" ht="15">
      <c r="A537" s="458" t="s">
        <v>70</v>
      </c>
      <c r="B537" s="232" t="s">
        <v>298</v>
      </c>
      <c r="C537" s="107" t="s">
        <v>12</v>
      </c>
      <c r="D537" s="231">
        <v>2</v>
      </c>
      <c r="E537" s="108"/>
      <c r="F537" s="202">
        <f>ROUNDUP(D537*$E537,2)</f>
        <v>0</v>
      </c>
    </row>
    <row r="538" spans="1:6" s="224" customFormat="1" ht="15">
      <c r="A538" s="458" t="s">
        <v>70</v>
      </c>
      <c r="B538" s="232" t="s">
        <v>297</v>
      </c>
      <c r="C538" s="107" t="s">
        <v>12</v>
      </c>
      <c r="D538" s="231">
        <v>2</v>
      </c>
      <c r="E538" s="108"/>
      <c r="F538" s="202">
        <f>ROUNDUP(D538*$E538,2)</f>
        <v>0</v>
      </c>
    </row>
    <row r="539" spans="1:6" ht="12.75">
      <c r="B539" s="66"/>
      <c r="C539" s="54"/>
      <c r="D539" s="69"/>
      <c r="E539" s="196"/>
      <c r="F539" s="197"/>
    </row>
    <row r="540" spans="1:6" ht="12.75">
      <c r="B540" s="66"/>
      <c r="C540" s="54"/>
      <c r="D540" s="69"/>
      <c r="E540" s="196"/>
      <c r="F540" s="197"/>
    </row>
    <row r="541" spans="1:6" ht="111.75" customHeight="1">
      <c r="A541" s="263">
        <f>A534+0.01</f>
        <v>11.099999999999998</v>
      </c>
      <c r="B541" s="319" t="s">
        <v>299</v>
      </c>
      <c r="C541" s="54"/>
      <c r="D541" s="70"/>
      <c r="E541" s="196"/>
      <c r="F541" s="197"/>
    </row>
    <row r="542" spans="1:6" ht="33" customHeight="1">
      <c r="A542" s="263"/>
      <c r="B542" s="319" t="s">
        <v>235</v>
      </c>
      <c r="C542" s="54"/>
      <c r="D542" s="70"/>
      <c r="E542" s="196"/>
      <c r="F542" s="197"/>
    </row>
    <row r="543" spans="1:6" ht="12.75">
      <c r="B543" s="63"/>
      <c r="C543" s="54"/>
      <c r="D543" s="64"/>
      <c r="E543" s="196"/>
      <c r="F543" s="197"/>
    </row>
    <row r="544" spans="1:6" s="224" customFormat="1" ht="15">
      <c r="A544" s="458" t="s">
        <v>70</v>
      </c>
      <c r="B544" s="232" t="s">
        <v>300</v>
      </c>
      <c r="C544" s="107" t="s">
        <v>130</v>
      </c>
      <c r="D544" s="231">
        <v>39.200000000000003</v>
      </c>
      <c r="E544" s="108"/>
      <c r="F544" s="202">
        <f>ROUNDUP(D544*$E544,2)</f>
        <v>0</v>
      </c>
    </row>
    <row r="545" spans="1:6" ht="12.75">
      <c r="B545" s="66"/>
      <c r="C545" s="54"/>
      <c r="D545" s="69"/>
      <c r="E545" s="196"/>
      <c r="F545" s="197"/>
    </row>
    <row r="546" spans="1:6" ht="12.75">
      <c r="B546" s="66"/>
      <c r="C546" s="54"/>
      <c r="D546" s="69"/>
      <c r="E546" s="196"/>
      <c r="F546" s="197"/>
    </row>
    <row r="547" spans="1:6" ht="76.5">
      <c r="A547" s="263">
        <f>A541+0.01</f>
        <v>11.109999999999998</v>
      </c>
      <c r="B547" s="319" t="s">
        <v>175</v>
      </c>
      <c r="C547" s="54"/>
      <c r="D547" s="70"/>
      <c r="E547" s="196"/>
      <c r="F547" s="197"/>
    </row>
    <row r="548" spans="1:6" ht="33" customHeight="1">
      <c r="A548" s="263"/>
      <c r="B548" s="319" t="s">
        <v>235</v>
      </c>
      <c r="C548" s="54"/>
      <c r="D548" s="70"/>
      <c r="E548" s="196"/>
      <c r="F548" s="197"/>
    </row>
    <row r="549" spans="1:6" ht="12.75">
      <c r="B549" s="63"/>
      <c r="C549" s="54"/>
      <c r="D549" s="64"/>
      <c r="E549" s="196"/>
      <c r="F549" s="197"/>
    </row>
    <row r="550" spans="1:6" s="224" customFormat="1" ht="15">
      <c r="A550" s="458" t="s">
        <v>70</v>
      </c>
      <c r="B550" s="232" t="s">
        <v>434</v>
      </c>
      <c r="C550" s="107" t="s">
        <v>129</v>
      </c>
      <c r="D550" s="231">
        <v>16.5</v>
      </c>
      <c r="E550" s="108"/>
      <c r="F550" s="202">
        <f>ROUNDUP(D550*$E550,2)</f>
        <v>0</v>
      </c>
    </row>
    <row r="551" spans="1:6" ht="12.75">
      <c r="B551" s="66"/>
      <c r="C551" s="54"/>
      <c r="D551" s="69"/>
      <c r="E551" s="196"/>
      <c r="F551" s="197"/>
    </row>
    <row r="552" spans="1:6" ht="12.75">
      <c r="B552" s="66"/>
      <c r="C552" s="54"/>
      <c r="D552" s="69"/>
      <c r="E552" s="196"/>
      <c r="F552" s="197"/>
    </row>
    <row r="553" spans="1:6" ht="38.25">
      <c r="A553" s="263">
        <f>A547+0.01</f>
        <v>11.119999999999997</v>
      </c>
      <c r="B553" s="319" t="s">
        <v>138</v>
      </c>
      <c r="C553" s="54"/>
      <c r="D553" s="70"/>
      <c r="E553" s="196"/>
      <c r="F553" s="197"/>
    </row>
    <row r="554" spans="1:6" ht="30" customHeight="1">
      <c r="A554" s="263"/>
      <c r="B554" s="319" t="s">
        <v>235</v>
      </c>
      <c r="C554" s="54"/>
      <c r="D554" s="70"/>
      <c r="E554" s="196"/>
      <c r="F554" s="197"/>
    </row>
    <row r="555" spans="1:6" ht="12.75">
      <c r="B555" s="63"/>
      <c r="C555" s="54"/>
      <c r="D555" s="64"/>
      <c r="E555" s="196"/>
      <c r="F555" s="197"/>
    </row>
    <row r="556" spans="1:6" s="224" customFormat="1" ht="15">
      <c r="A556" s="458" t="s">
        <v>70</v>
      </c>
      <c r="B556" s="460" t="s">
        <v>139</v>
      </c>
      <c r="C556" s="461" t="s">
        <v>12</v>
      </c>
      <c r="D556" s="231">
        <v>2</v>
      </c>
      <c r="E556" s="108"/>
      <c r="F556" s="202">
        <f>ROUNDUP(D556*$E556,2)</f>
        <v>0</v>
      </c>
    </row>
    <row r="557" spans="1:6" ht="12.75">
      <c r="B557" s="66"/>
      <c r="C557" s="54"/>
      <c r="D557" s="69"/>
      <c r="E557" s="196"/>
      <c r="F557" s="197"/>
    </row>
    <row r="558" spans="1:6">
      <c r="B558" s="63"/>
      <c r="C558" s="54"/>
      <c r="D558" s="68"/>
      <c r="E558" s="196"/>
      <c r="F558" s="197"/>
    </row>
    <row r="559" spans="1:6" ht="38.25">
      <c r="A559" s="263">
        <f>A553+0.01</f>
        <v>11.129999999999997</v>
      </c>
      <c r="B559" s="319" t="s">
        <v>350</v>
      </c>
      <c r="C559" s="54"/>
      <c r="D559" s="70"/>
      <c r="E559" s="196"/>
      <c r="F559" s="197"/>
    </row>
    <row r="560" spans="1:6" ht="12.75">
      <c r="B560" s="63"/>
      <c r="C560" s="54"/>
      <c r="D560" s="64"/>
      <c r="E560" s="196"/>
      <c r="F560" s="197"/>
    </row>
    <row r="561" spans="1:6" s="224" customFormat="1" ht="15">
      <c r="A561" s="458" t="s">
        <v>70</v>
      </c>
      <c r="B561" s="460" t="s">
        <v>349</v>
      </c>
      <c r="C561" s="107" t="s">
        <v>176</v>
      </c>
      <c r="D561" s="231">
        <v>1</v>
      </c>
      <c r="E561" s="108"/>
      <c r="F561" s="202">
        <f>ROUNDUP(D561*$E561,2)</f>
        <v>0</v>
      </c>
    </row>
    <row r="562" spans="1:6" ht="12.75">
      <c r="B562" s="66"/>
      <c r="C562" s="54"/>
      <c r="D562" s="69"/>
      <c r="E562" s="196"/>
      <c r="F562" s="197"/>
    </row>
    <row r="563" spans="1:6">
      <c r="B563" s="63"/>
      <c r="C563" s="54"/>
      <c r="D563" s="68"/>
      <c r="E563" s="196"/>
      <c r="F563" s="197"/>
    </row>
    <row r="564" spans="1:6" ht="24">
      <c r="A564" s="263">
        <f>A559+0.01</f>
        <v>11.139999999999997</v>
      </c>
      <c r="B564" s="501" t="s">
        <v>197</v>
      </c>
      <c r="C564" s="54"/>
      <c r="D564" s="70"/>
      <c r="E564" s="196"/>
      <c r="F564" s="197"/>
    </row>
    <row r="565" spans="1:6" ht="12.75">
      <c r="B565" s="63"/>
      <c r="C565" s="54"/>
      <c r="D565" s="64"/>
      <c r="E565" s="196"/>
      <c r="F565" s="197"/>
    </row>
    <row r="566" spans="1:6" s="224" customFormat="1" ht="15">
      <c r="A566" s="458" t="s">
        <v>70</v>
      </c>
      <c r="B566" s="460" t="s">
        <v>196</v>
      </c>
      <c r="C566" s="107" t="s">
        <v>176</v>
      </c>
      <c r="D566" s="231">
        <v>1</v>
      </c>
      <c r="E566" s="108"/>
      <c r="F566" s="202">
        <f>ROUNDUP(D566*$E566,2)</f>
        <v>0</v>
      </c>
    </row>
    <row r="567" spans="1:6" ht="12.75">
      <c r="B567" s="66"/>
      <c r="C567" s="54"/>
      <c r="D567" s="69"/>
      <c r="E567" s="196"/>
      <c r="F567" s="197"/>
    </row>
    <row r="568" spans="1:6">
      <c r="B568" s="63"/>
      <c r="C568" s="54"/>
      <c r="D568" s="68"/>
      <c r="E568" s="196"/>
      <c r="F568" s="197"/>
    </row>
    <row r="569" spans="1:6" ht="16.5" customHeight="1" thickBot="1">
      <c r="A569" s="325">
        <v>11</v>
      </c>
      <c r="B569" s="966" t="s">
        <v>137</v>
      </c>
      <c r="C569" s="966"/>
      <c r="D569" s="966"/>
      <c r="E569" s="493"/>
      <c r="F569" s="493">
        <f>SUM(F486:F568)</f>
        <v>0</v>
      </c>
    </row>
    <row r="570" spans="1:6" ht="16.5" customHeight="1" thickTop="1">
      <c r="A570" s="309"/>
      <c r="B570" s="343"/>
      <c r="C570" s="342"/>
      <c r="D570" s="317"/>
      <c r="E570" s="494"/>
      <c r="F570" s="494"/>
    </row>
    <row r="571" spans="1:6" ht="16.5" customHeight="1">
      <c r="A571" s="309"/>
      <c r="B571" s="343"/>
      <c r="C571" s="342"/>
      <c r="D571" s="317"/>
      <c r="E571" s="494"/>
      <c r="F571" s="494"/>
    </row>
    <row r="572" spans="1:6" ht="16.5" customHeight="1">
      <c r="A572" s="309"/>
      <c r="B572" s="343"/>
      <c r="C572" s="342"/>
      <c r="D572" s="317"/>
      <c r="E572" s="494"/>
      <c r="F572" s="494"/>
    </row>
    <row r="573" spans="1:6" ht="15">
      <c r="A573" s="301">
        <v>12</v>
      </c>
      <c r="B573" s="971" t="s">
        <v>59</v>
      </c>
      <c r="C573" s="971"/>
      <c r="D573" s="971"/>
      <c r="E573" s="196"/>
      <c r="F573" s="197"/>
    </row>
    <row r="574" spans="1:6" ht="15">
      <c r="A574" s="301"/>
      <c r="B574" s="343"/>
      <c r="C574" s="343"/>
      <c r="D574" s="343"/>
      <c r="E574" s="196"/>
      <c r="F574" s="197"/>
    </row>
    <row r="575" spans="1:6" ht="60">
      <c r="B575" s="98" t="s">
        <v>303</v>
      </c>
      <c r="C575" s="54"/>
      <c r="D575" s="68"/>
      <c r="E575" s="196"/>
      <c r="F575" s="197"/>
    </row>
    <row r="576" spans="1:6">
      <c r="B576" s="98"/>
      <c r="C576" s="54"/>
      <c r="D576" s="68"/>
      <c r="E576" s="196"/>
      <c r="F576" s="197"/>
    </row>
    <row r="577" spans="1:6" ht="57.75" customHeight="1">
      <c r="A577" s="263">
        <f>A573+0.01</f>
        <v>12.01</v>
      </c>
      <c r="B577" s="319" t="s">
        <v>74</v>
      </c>
      <c r="C577" s="54"/>
      <c r="D577" s="64"/>
      <c r="E577" s="502"/>
      <c r="F577" s="503"/>
    </row>
    <row r="578" spans="1:6" ht="12.75">
      <c r="B578" s="319"/>
      <c r="C578" s="54"/>
      <c r="D578" s="64"/>
      <c r="E578" s="502"/>
      <c r="F578" s="503"/>
    </row>
    <row r="579" spans="1:6" s="224" customFormat="1" ht="15">
      <c r="A579" s="458" t="s">
        <v>70</v>
      </c>
      <c r="B579" s="232" t="s">
        <v>152</v>
      </c>
      <c r="C579" s="107" t="s">
        <v>129</v>
      </c>
      <c r="D579" s="231">
        <v>80</v>
      </c>
      <c r="E579" s="115"/>
      <c r="F579" s="202">
        <f>ROUNDUP(D579*$E579,2)</f>
        <v>0</v>
      </c>
    </row>
    <row r="580" spans="1:6" ht="12.75">
      <c r="B580" s="319"/>
      <c r="C580" s="54"/>
      <c r="D580" s="69"/>
      <c r="E580" s="504"/>
      <c r="F580" s="505"/>
    </row>
    <row r="581" spans="1:6" ht="12.75">
      <c r="B581" s="319"/>
      <c r="C581" s="54"/>
      <c r="D581" s="69"/>
      <c r="E581" s="504"/>
      <c r="F581" s="505"/>
    </row>
    <row r="582" spans="1:6" ht="63.75">
      <c r="A582" s="263">
        <f>A577+0.01</f>
        <v>12.02</v>
      </c>
      <c r="B582" s="319" t="s">
        <v>75</v>
      </c>
      <c r="C582" s="54"/>
      <c r="D582" s="64"/>
      <c r="E582" s="502"/>
      <c r="F582" s="503"/>
    </row>
    <row r="583" spans="1:6" ht="12.75">
      <c r="B583" s="319"/>
      <c r="C583" s="54"/>
      <c r="D583" s="64"/>
      <c r="E583" s="502"/>
      <c r="F583" s="503"/>
    </row>
    <row r="584" spans="1:6" s="224" customFormat="1" ht="15">
      <c r="A584" s="458" t="s">
        <v>70</v>
      </c>
      <c r="B584" s="232" t="s">
        <v>153</v>
      </c>
      <c r="C584" s="107" t="s">
        <v>129</v>
      </c>
      <c r="D584" s="231">
        <v>582</v>
      </c>
      <c r="E584" s="115"/>
      <c r="F584" s="202">
        <f>ROUNDUP(D584*$E584,2)</f>
        <v>0</v>
      </c>
    </row>
    <row r="585" spans="1:6" ht="12.75">
      <c r="B585" s="319"/>
      <c r="C585" s="54"/>
      <c r="D585" s="69"/>
      <c r="E585" s="504"/>
      <c r="F585" s="505"/>
    </row>
    <row r="586" spans="1:6">
      <c r="B586" s="66"/>
      <c r="C586" s="54"/>
      <c r="D586" s="68"/>
      <c r="E586" s="196"/>
      <c r="F586" s="197"/>
    </row>
    <row r="587" spans="1:6" ht="51">
      <c r="A587" s="263">
        <f>A582+0.01</f>
        <v>12.03</v>
      </c>
      <c r="B587" s="319" t="s">
        <v>155</v>
      </c>
      <c r="C587" s="54"/>
      <c r="D587" s="64"/>
      <c r="E587" s="502"/>
      <c r="F587" s="503"/>
    </row>
    <row r="588" spans="1:6" ht="12.75">
      <c r="B588" s="319"/>
      <c r="C588" s="54"/>
      <c r="D588" s="69"/>
      <c r="E588" s="504"/>
      <c r="F588" s="505"/>
    </row>
    <row r="589" spans="1:6" s="224" customFormat="1" ht="15">
      <c r="A589" s="458" t="s">
        <v>70</v>
      </c>
      <c r="B589" s="232" t="s">
        <v>157</v>
      </c>
      <c r="C589" s="107" t="s">
        <v>129</v>
      </c>
      <c r="D589" s="231">
        <v>80</v>
      </c>
      <c r="E589" s="115"/>
      <c r="F589" s="202">
        <f>ROUNDUP(D589*$E589,2)</f>
        <v>0</v>
      </c>
    </row>
    <row r="590" spans="1:6" ht="12.75">
      <c r="B590" s="319"/>
      <c r="C590" s="54"/>
      <c r="D590" s="69"/>
      <c r="E590" s="504"/>
      <c r="F590" s="505"/>
    </row>
    <row r="591" spans="1:6" ht="12.75">
      <c r="B591" s="319"/>
      <c r="C591" s="54"/>
      <c r="D591" s="69"/>
      <c r="E591" s="504"/>
      <c r="F591" s="505"/>
    </row>
    <row r="592" spans="1:6" ht="56.25" customHeight="1">
      <c r="A592" s="263">
        <f>A587+0.01</f>
        <v>12.04</v>
      </c>
      <c r="B592" s="319" t="s">
        <v>154</v>
      </c>
      <c r="C592" s="54"/>
      <c r="D592" s="64"/>
      <c r="E592" s="502"/>
      <c r="F592" s="503"/>
    </row>
    <row r="593" spans="1:6" ht="12.75">
      <c r="B593" s="319"/>
      <c r="C593" s="54"/>
      <c r="D593" s="69"/>
      <c r="E593" s="504"/>
      <c r="F593" s="505"/>
    </row>
    <row r="594" spans="1:6" s="224" customFormat="1" ht="15">
      <c r="A594" s="458" t="s">
        <v>70</v>
      </c>
      <c r="B594" s="232" t="s">
        <v>158</v>
      </c>
      <c r="C594" s="107" t="s">
        <v>129</v>
      </c>
      <c r="D594" s="231">
        <v>594</v>
      </c>
      <c r="E594" s="115"/>
      <c r="F594" s="202">
        <f>ROUNDUP(D594*$E594,2)</f>
        <v>0</v>
      </c>
    </row>
    <row r="595" spans="1:6" ht="12.75">
      <c r="B595" s="319"/>
      <c r="C595" s="54"/>
      <c r="D595" s="69"/>
      <c r="E595" s="504"/>
      <c r="F595" s="505"/>
    </row>
    <row r="596" spans="1:6" ht="12.75">
      <c r="B596" s="319"/>
      <c r="C596" s="54"/>
      <c r="D596" s="69"/>
      <c r="E596" s="504"/>
      <c r="F596" s="505"/>
    </row>
    <row r="597" spans="1:6" ht="38.25">
      <c r="A597" s="263">
        <f>A592+0.01</f>
        <v>12.049999999999999</v>
      </c>
      <c r="B597" s="319" t="s">
        <v>306</v>
      </c>
      <c r="C597" s="54"/>
      <c r="D597" s="64"/>
      <c r="E597" s="502"/>
      <c r="F597" s="503"/>
    </row>
    <row r="598" spans="1:6" ht="12.75">
      <c r="B598" s="319"/>
      <c r="C598" s="54"/>
      <c r="D598" s="69"/>
      <c r="E598" s="504"/>
      <c r="F598" s="505"/>
    </row>
    <row r="599" spans="1:6" s="224" customFormat="1" ht="15">
      <c r="A599" s="458" t="s">
        <v>70</v>
      </c>
      <c r="B599" s="232" t="s">
        <v>307</v>
      </c>
      <c r="C599" s="107" t="s">
        <v>129</v>
      </c>
      <c r="D599" s="231">
        <v>187</v>
      </c>
      <c r="E599" s="115"/>
      <c r="F599" s="202">
        <f>ROUNDUP(D599*$E599,2)</f>
        <v>0</v>
      </c>
    </row>
    <row r="600" spans="1:6" ht="12.75">
      <c r="B600" s="319"/>
      <c r="C600" s="54"/>
      <c r="D600" s="69"/>
      <c r="E600" s="504"/>
      <c r="F600" s="505"/>
    </row>
    <row r="601" spans="1:6" ht="12.75">
      <c r="B601" s="319"/>
      <c r="C601" s="54"/>
      <c r="D601" s="69"/>
      <c r="E601" s="504"/>
      <c r="F601" s="505"/>
    </row>
    <row r="602" spans="1:6" ht="15.75" thickBot="1">
      <c r="A602" s="305">
        <v>12</v>
      </c>
      <c r="B602" s="966" t="s">
        <v>60</v>
      </c>
      <c r="C602" s="966"/>
      <c r="D602" s="966"/>
      <c r="E602" s="493"/>
      <c r="F602" s="493">
        <f>SUM(F577:F601)</f>
        <v>0</v>
      </c>
    </row>
    <row r="603" spans="1:6" ht="15.75" thickTop="1">
      <c r="A603" s="309"/>
      <c r="B603" s="343"/>
      <c r="C603" s="342"/>
      <c r="D603" s="317"/>
      <c r="E603" s="494"/>
      <c r="F603" s="494"/>
    </row>
    <row r="604" spans="1:6" ht="15">
      <c r="A604" s="300"/>
      <c r="B604" s="310"/>
      <c r="C604" s="311"/>
      <c r="D604" s="317"/>
      <c r="E604" s="494"/>
      <c r="F604" s="494"/>
    </row>
    <row r="605" spans="1:6" ht="15">
      <c r="A605" s="300"/>
      <c r="B605" s="310"/>
      <c r="C605" s="311"/>
      <c r="D605" s="317"/>
      <c r="E605" s="494"/>
      <c r="F605" s="494"/>
    </row>
    <row r="606" spans="1:6" s="267" customFormat="1" ht="16.5">
      <c r="A606" s="301">
        <v>13</v>
      </c>
      <c r="B606" s="970" t="s">
        <v>218</v>
      </c>
      <c r="C606" s="970"/>
      <c r="D606" s="105"/>
      <c r="E606" s="506"/>
      <c r="F606" s="507"/>
    </row>
    <row r="607" spans="1:6" ht="15">
      <c r="A607" s="309"/>
      <c r="B607" s="67"/>
      <c r="C607" s="54"/>
      <c r="D607" s="68"/>
      <c r="E607" s="196"/>
      <c r="F607" s="197"/>
    </row>
    <row r="608" spans="1:6" ht="12" customHeight="1">
      <c r="B608" s="66"/>
      <c r="C608" s="54"/>
      <c r="D608" s="69"/>
      <c r="E608" s="196"/>
      <c r="F608" s="197"/>
    </row>
    <row r="609" spans="1:6" s="289" customFormat="1" ht="72" customHeight="1">
      <c r="A609" s="263">
        <f>A606+0.01</f>
        <v>13.01</v>
      </c>
      <c r="B609" s="339" t="s">
        <v>219</v>
      </c>
      <c r="C609" s="55"/>
      <c r="D609" s="508"/>
      <c r="F609" s="508"/>
    </row>
    <row r="610" spans="1:6" ht="12.75">
      <c r="B610" s="319"/>
      <c r="C610" s="54"/>
      <c r="D610" s="69"/>
      <c r="E610" s="504"/>
      <c r="F610" s="505"/>
    </row>
    <row r="611" spans="1:6" s="224" customFormat="1" ht="15">
      <c r="A611" s="458" t="s">
        <v>70</v>
      </c>
      <c r="B611" s="232" t="s">
        <v>220</v>
      </c>
      <c r="C611" s="107" t="s">
        <v>12</v>
      </c>
      <c r="D611" s="231">
        <v>2</v>
      </c>
      <c r="E611" s="115"/>
      <c r="F611" s="202">
        <f>ROUNDUP(D611*$E611,2)</f>
        <v>0</v>
      </c>
    </row>
    <row r="612" spans="1:6" s="224" customFormat="1" ht="15">
      <c r="A612" s="458"/>
      <c r="B612" s="496"/>
      <c r="C612" s="54"/>
      <c r="D612" s="215"/>
      <c r="E612" s="502"/>
      <c r="F612" s="226"/>
    </row>
    <row r="613" spans="1:6" ht="12" customHeight="1">
      <c r="B613" s="66"/>
      <c r="C613" s="54"/>
      <c r="D613" s="69"/>
      <c r="E613" s="196"/>
      <c r="F613" s="197"/>
    </row>
    <row r="614" spans="1:6" s="289" customFormat="1" ht="56.25" customHeight="1">
      <c r="A614" s="263">
        <f>A609+0.01</f>
        <v>13.02</v>
      </c>
      <c r="B614" s="339" t="s">
        <v>222</v>
      </c>
      <c r="C614" s="55"/>
      <c r="D614" s="509"/>
      <c r="E614" s="508"/>
      <c r="F614" s="508"/>
    </row>
    <row r="615" spans="1:6" ht="12.75">
      <c r="B615" s="319"/>
      <c r="C615" s="54"/>
      <c r="D615" s="69"/>
      <c r="E615" s="504"/>
      <c r="F615" s="505"/>
    </row>
    <row r="616" spans="1:6" s="224" customFormat="1" ht="15">
      <c r="A616" s="458" t="s">
        <v>70</v>
      </c>
      <c r="B616" s="232" t="s">
        <v>223</v>
      </c>
      <c r="C616" s="107" t="s">
        <v>12</v>
      </c>
      <c r="D616" s="231">
        <v>8</v>
      </c>
      <c r="E616" s="115"/>
      <c r="F616" s="202">
        <f>ROUNDUP(D616*$E616,2)</f>
        <v>0</v>
      </c>
    </row>
    <row r="617" spans="1:6" s="224" customFormat="1" ht="15">
      <c r="A617" s="458"/>
      <c r="B617" s="496"/>
      <c r="C617" s="54"/>
      <c r="D617" s="215"/>
      <c r="E617" s="502"/>
      <c r="F617" s="226"/>
    </row>
    <row r="618" spans="1:6" ht="12" customHeight="1">
      <c r="B618" s="66"/>
      <c r="C618" s="54"/>
      <c r="D618" s="69"/>
      <c r="E618" s="196"/>
      <c r="F618" s="197"/>
    </row>
    <row r="619" spans="1:6" s="289" customFormat="1" ht="68.25" customHeight="1">
      <c r="A619" s="263">
        <f>A614+0.01</f>
        <v>13.03</v>
      </c>
      <c r="B619" s="339" t="s">
        <v>224</v>
      </c>
      <c r="C619" s="55"/>
      <c r="D619" s="509"/>
      <c r="E619" s="508"/>
      <c r="F619" s="508"/>
    </row>
    <row r="620" spans="1:6" ht="12.75">
      <c r="B620" s="319"/>
      <c r="C620" s="54"/>
      <c r="D620" s="69"/>
      <c r="E620" s="504"/>
      <c r="F620" s="505"/>
    </row>
    <row r="621" spans="1:6" s="224" customFormat="1" ht="15">
      <c r="A621" s="458" t="s">
        <v>70</v>
      </c>
      <c r="B621" s="232" t="s">
        <v>225</v>
      </c>
      <c r="C621" s="107" t="s">
        <v>12</v>
      </c>
      <c r="D621" s="231">
        <v>3</v>
      </c>
      <c r="E621" s="115"/>
      <c r="F621" s="202">
        <f>ROUNDUP(D621*$E621,2)</f>
        <v>0</v>
      </c>
    </row>
    <row r="622" spans="1:6" s="224" customFormat="1" ht="15">
      <c r="A622" s="458"/>
      <c r="B622" s="496"/>
      <c r="C622" s="54"/>
      <c r="D622" s="215"/>
      <c r="E622" s="502"/>
      <c r="F622" s="226"/>
    </row>
    <row r="623" spans="1:6" ht="12" customHeight="1">
      <c r="B623" s="66"/>
      <c r="C623" s="54"/>
      <c r="D623" s="69"/>
      <c r="E623" s="196"/>
      <c r="F623" s="197"/>
    </row>
    <row r="624" spans="1:6" s="289" customFormat="1" ht="67.5" customHeight="1">
      <c r="A624" s="263">
        <f>A619+0.01</f>
        <v>13.04</v>
      </c>
      <c r="B624" s="339" t="s">
        <v>226</v>
      </c>
      <c r="C624" s="55"/>
      <c r="D624" s="509"/>
      <c r="E624" s="508"/>
      <c r="F624" s="508"/>
    </row>
    <row r="625" spans="1:6" ht="12.75">
      <c r="B625" s="319"/>
      <c r="C625" s="54"/>
      <c r="D625" s="69"/>
      <c r="E625" s="504"/>
      <c r="F625" s="505"/>
    </row>
    <row r="626" spans="1:6" s="224" customFormat="1" ht="15">
      <c r="A626" s="458" t="s">
        <v>70</v>
      </c>
      <c r="B626" s="232" t="s">
        <v>227</v>
      </c>
      <c r="C626" s="107" t="s">
        <v>176</v>
      </c>
      <c r="D626" s="231">
        <v>1</v>
      </c>
      <c r="E626" s="115"/>
      <c r="F626" s="202">
        <f>ROUNDUP(D626*$E626,2)</f>
        <v>0</v>
      </c>
    </row>
    <row r="627" spans="1:6" s="224" customFormat="1" ht="15">
      <c r="A627" s="458"/>
      <c r="B627" s="496"/>
      <c r="C627" s="54"/>
      <c r="D627" s="215"/>
      <c r="E627" s="502"/>
      <c r="F627" s="226"/>
    </row>
    <row r="628" spans="1:6" ht="12" customHeight="1">
      <c r="B628" s="66"/>
      <c r="C628" s="54"/>
      <c r="D628" s="69"/>
      <c r="E628" s="196"/>
      <c r="F628" s="197"/>
    </row>
    <row r="629" spans="1:6" ht="15.75" thickBot="1">
      <c r="A629" s="305">
        <v>13</v>
      </c>
      <c r="B629" s="294" t="s">
        <v>221</v>
      </c>
      <c r="C629" s="307"/>
      <c r="D629" s="318"/>
      <c r="E629" s="493"/>
      <c r="F629" s="493">
        <f>SUM(F609:F627)</f>
        <v>0</v>
      </c>
    </row>
    <row r="630" spans="1:6" s="267" customFormat="1" ht="12.75" thickTop="1">
      <c r="A630" s="282"/>
      <c r="B630" s="59"/>
      <c r="C630" s="54"/>
      <c r="D630" s="68"/>
      <c r="E630" s="196"/>
      <c r="F630" s="197"/>
    </row>
    <row r="631" spans="1:6">
      <c r="B631" s="59"/>
      <c r="C631" s="54"/>
      <c r="D631" s="68"/>
      <c r="E631" s="196"/>
      <c r="F631" s="197"/>
    </row>
    <row r="632" spans="1:6" ht="15">
      <c r="A632" s="300"/>
      <c r="B632" s="310"/>
      <c r="C632" s="311"/>
      <c r="D632" s="317"/>
      <c r="E632" s="494"/>
      <c r="F632" s="494"/>
    </row>
    <row r="633" spans="1:6" ht="15">
      <c r="A633" s="300"/>
      <c r="B633" s="310"/>
      <c r="C633" s="311"/>
      <c r="D633" s="317"/>
      <c r="E633" s="494"/>
      <c r="F633" s="494"/>
    </row>
    <row r="634" spans="1:6" s="267" customFormat="1" ht="15">
      <c r="A634" s="301">
        <v>14</v>
      </c>
      <c r="B634" s="71" t="s">
        <v>30</v>
      </c>
      <c r="C634" s="54"/>
      <c r="D634" s="68"/>
      <c r="E634" s="196"/>
      <c r="F634" s="197"/>
    </row>
    <row r="635" spans="1:6" ht="15">
      <c r="A635" s="309"/>
      <c r="B635" s="67"/>
      <c r="C635" s="54"/>
      <c r="D635" s="68"/>
      <c r="E635" s="196"/>
      <c r="F635" s="197"/>
    </row>
    <row r="636" spans="1:6" ht="12" customHeight="1">
      <c r="B636" s="66"/>
      <c r="C636" s="54"/>
      <c r="D636" s="69"/>
      <c r="E636" s="196"/>
      <c r="F636" s="197"/>
    </row>
    <row r="637" spans="1:6" ht="36" customHeight="1">
      <c r="A637" s="275">
        <f>A634+0.01</f>
        <v>14.01</v>
      </c>
      <c r="B637" s="347" t="s">
        <v>437</v>
      </c>
      <c r="C637" s="55"/>
      <c r="D637" s="57"/>
      <c r="E637" s="217"/>
      <c r="F637" s="229"/>
    </row>
    <row r="638" spans="1:6" ht="12.75">
      <c r="A638" s="242"/>
      <c r="B638" s="265"/>
      <c r="C638" s="55"/>
      <c r="D638" s="57"/>
      <c r="E638" s="217"/>
      <c r="F638" s="229"/>
    </row>
    <row r="639" spans="1:6" ht="15">
      <c r="A639" s="266" t="s">
        <v>70</v>
      </c>
      <c r="B639" s="350" t="s">
        <v>436</v>
      </c>
      <c r="C639" s="107" t="s">
        <v>176</v>
      </c>
      <c r="D639" s="231">
        <v>1</v>
      </c>
      <c r="E639" s="111"/>
      <c r="F639" s="202">
        <f>ROUNDUP(D639*$E639,2)</f>
        <v>0</v>
      </c>
    </row>
    <row r="640" spans="1:6" ht="12.75">
      <c r="A640" s="242"/>
      <c r="B640" s="265"/>
      <c r="C640" s="55"/>
      <c r="D640" s="57"/>
      <c r="E640" s="217"/>
      <c r="F640" s="229"/>
    </row>
    <row r="641" spans="1:6" ht="12.75">
      <c r="A641" s="242"/>
      <c r="B641" s="265"/>
      <c r="C641" s="55"/>
      <c r="D641" s="57"/>
      <c r="E641" s="217"/>
      <c r="F641" s="229"/>
    </row>
    <row r="642" spans="1:6" ht="19.5" customHeight="1">
      <c r="A642" s="275">
        <f>A637+0.01</f>
        <v>14.02</v>
      </c>
      <c r="B642" s="347" t="s">
        <v>447</v>
      </c>
      <c r="C642" s="55"/>
      <c r="D642" s="57"/>
      <c r="E642" s="217"/>
      <c r="F642" s="229"/>
    </row>
    <row r="643" spans="1:6" ht="12.75">
      <c r="A643" s="242"/>
      <c r="B643" s="265"/>
      <c r="C643" s="55"/>
      <c r="D643" s="57"/>
      <c r="E643" s="217"/>
      <c r="F643" s="229"/>
    </row>
    <row r="644" spans="1:6" ht="15">
      <c r="A644" s="266" t="s">
        <v>70</v>
      </c>
      <c r="B644" s="350" t="s">
        <v>448</v>
      </c>
      <c r="C644" s="107" t="s">
        <v>176</v>
      </c>
      <c r="D644" s="231">
        <v>1</v>
      </c>
      <c r="E644" s="111"/>
      <c r="F644" s="202">
        <f>ROUNDUP(D644*$E644,2)</f>
        <v>0</v>
      </c>
    </row>
    <row r="645" spans="1:6" ht="12.75">
      <c r="A645" s="242"/>
      <c r="B645" s="265"/>
      <c r="C645" s="55"/>
      <c r="D645" s="57"/>
      <c r="E645" s="217"/>
      <c r="F645" s="229"/>
    </row>
    <row r="646" spans="1:6" ht="12.75">
      <c r="A646" s="242"/>
      <c r="B646" s="273"/>
      <c r="C646" s="57"/>
      <c r="D646" s="57"/>
      <c r="E646" s="217"/>
      <c r="F646" s="229"/>
    </row>
    <row r="647" spans="1:6" s="289" customFormat="1" ht="35.25" customHeight="1">
      <c r="A647" s="263">
        <f>A642+0.01</f>
        <v>14.03</v>
      </c>
      <c r="B647" s="61" t="s">
        <v>117</v>
      </c>
      <c r="C647" s="55" t="s">
        <v>0</v>
      </c>
      <c r="D647" s="509"/>
      <c r="E647" s="508"/>
      <c r="F647" s="510">
        <f>ROUNDUP((SUM(F4:F630)*0.5)*0.03,2)</f>
        <v>0</v>
      </c>
    </row>
    <row r="648" spans="1:6" ht="12.75">
      <c r="B648" s="319"/>
      <c r="C648" s="54"/>
      <c r="D648" s="69"/>
      <c r="E648" s="504"/>
      <c r="F648" s="505"/>
    </row>
    <row r="649" spans="1:6" ht="12.75">
      <c r="B649" s="287"/>
      <c r="C649" s="54"/>
      <c r="D649" s="70"/>
      <c r="E649" s="313"/>
      <c r="F649" s="201"/>
    </row>
    <row r="650" spans="1:6" ht="15.75" thickBot="1">
      <c r="A650" s="305">
        <v>14</v>
      </c>
      <c r="B650" s="294" t="s">
        <v>31</v>
      </c>
      <c r="C650" s="307"/>
      <c r="D650" s="318"/>
      <c r="E650" s="493"/>
      <c r="F650" s="493">
        <f>SUM(F637:F647)</f>
        <v>0</v>
      </c>
    </row>
    <row r="651" spans="1:6" s="267" customFormat="1" ht="12.75" thickTop="1">
      <c r="A651" s="282"/>
      <c r="B651" s="59"/>
      <c r="C651" s="54"/>
      <c r="D651" s="68"/>
      <c r="E651" s="196"/>
      <c r="F651" s="197"/>
    </row>
    <row r="652" spans="1:6">
      <c r="B652" s="59"/>
      <c r="C652" s="54"/>
      <c r="D652" s="68"/>
      <c r="E652" s="196"/>
      <c r="F652" s="197"/>
    </row>
    <row r="653" spans="1:6" ht="12.75" thickBot="1">
      <c r="B653" s="59"/>
      <c r="C653" s="54"/>
      <c r="D653" s="68"/>
      <c r="E653" s="196"/>
      <c r="F653" s="511"/>
    </row>
    <row r="654" spans="1:6" ht="16.5" thickBot="1">
      <c r="A654" s="326" t="s">
        <v>42</v>
      </c>
      <c r="B654" s="327" t="s">
        <v>54</v>
      </c>
      <c r="C654" s="328"/>
      <c r="D654" s="329"/>
      <c r="E654" s="512"/>
      <c r="F654" s="513">
        <f>SUM(F4:F652)*0.5</f>
        <v>0</v>
      </c>
    </row>
    <row r="655" spans="1:6" s="270" customFormat="1" ht="26.25" customHeight="1">
      <c r="A655" s="282"/>
      <c r="B655" s="243"/>
      <c r="C655" s="284"/>
      <c r="D655" s="296"/>
      <c r="E655" s="286"/>
      <c r="F655" s="286"/>
    </row>
    <row r="656" spans="1:6">
      <c r="B656" s="243"/>
    </row>
    <row r="657" spans="2:2">
      <c r="B657" s="243"/>
    </row>
    <row r="658" spans="2:2">
      <c r="B658" s="243"/>
    </row>
    <row r="659" spans="2:2">
      <c r="B659" s="243"/>
    </row>
    <row r="660" spans="2:2">
      <c r="B660" s="243"/>
    </row>
    <row r="661" spans="2:2">
      <c r="B661" s="243"/>
    </row>
    <row r="662" spans="2:2">
      <c r="B662" s="243"/>
    </row>
    <row r="663" spans="2:2">
      <c r="B663" s="243"/>
    </row>
    <row r="664" spans="2:2">
      <c r="B664" s="243"/>
    </row>
    <row r="665" spans="2:2">
      <c r="B665" s="243"/>
    </row>
    <row r="666" spans="2:2">
      <c r="B666" s="243"/>
    </row>
    <row r="667" spans="2:2">
      <c r="B667" s="243"/>
    </row>
    <row r="668" spans="2:2">
      <c r="B668" s="243"/>
    </row>
    <row r="669" spans="2:2">
      <c r="B669" s="243"/>
    </row>
    <row r="670" spans="2:2">
      <c r="B670" s="243"/>
    </row>
    <row r="671" spans="2:2">
      <c r="B671" s="243"/>
    </row>
    <row r="672" spans="2:2">
      <c r="B672" s="243"/>
    </row>
    <row r="673" spans="2:2">
      <c r="B673" s="243"/>
    </row>
    <row r="674" spans="2:2">
      <c r="B674" s="243"/>
    </row>
    <row r="675" spans="2:2">
      <c r="B675" s="243"/>
    </row>
    <row r="676" spans="2:2">
      <c r="B676" s="243"/>
    </row>
    <row r="677" spans="2:2">
      <c r="B677" s="243"/>
    </row>
    <row r="678" spans="2:2">
      <c r="B678" s="243"/>
    </row>
    <row r="679" spans="2:2">
      <c r="B679" s="243"/>
    </row>
    <row r="680" spans="2:2">
      <c r="B680" s="243"/>
    </row>
    <row r="681" spans="2:2">
      <c r="B681" s="243"/>
    </row>
    <row r="682" spans="2:2">
      <c r="B682" s="243"/>
    </row>
    <row r="683" spans="2:2">
      <c r="B683" s="243"/>
    </row>
    <row r="684" spans="2:2">
      <c r="B684" s="243"/>
    </row>
    <row r="685" spans="2:2">
      <c r="B685" s="243"/>
    </row>
    <row r="686" spans="2:2">
      <c r="B686" s="243"/>
    </row>
    <row r="687" spans="2:2">
      <c r="B687" s="243"/>
    </row>
    <row r="688" spans="2:2">
      <c r="B688" s="243"/>
    </row>
    <row r="689" spans="2:2">
      <c r="B689" s="243"/>
    </row>
    <row r="690" spans="2:2">
      <c r="B690" s="243"/>
    </row>
    <row r="691" spans="2:2">
      <c r="B691" s="243"/>
    </row>
    <row r="692" spans="2:2">
      <c r="B692" s="243"/>
    </row>
    <row r="693" spans="2:2">
      <c r="B693" s="243"/>
    </row>
    <row r="694" spans="2:2">
      <c r="B694" s="243"/>
    </row>
    <row r="695" spans="2:2">
      <c r="B695" s="243"/>
    </row>
    <row r="696" spans="2:2">
      <c r="B696" s="243"/>
    </row>
    <row r="697" spans="2:2">
      <c r="B697" s="243"/>
    </row>
    <row r="698" spans="2:2">
      <c r="B698" s="243"/>
    </row>
    <row r="699" spans="2:2">
      <c r="B699" s="243"/>
    </row>
    <row r="700" spans="2:2">
      <c r="B700" s="243"/>
    </row>
    <row r="701" spans="2:2">
      <c r="B701" s="243"/>
    </row>
    <row r="702" spans="2:2">
      <c r="B702" s="243"/>
    </row>
    <row r="703" spans="2:2">
      <c r="B703" s="243"/>
    </row>
    <row r="704" spans="2:2">
      <c r="B704" s="243"/>
    </row>
    <row r="705" spans="2:2">
      <c r="B705" s="243"/>
    </row>
    <row r="706" spans="2:2">
      <c r="B706" s="243"/>
    </row>
    <row r="707" spans="2:2">
      <c r="B707" s="243"/>
    </row>
    <row r="708" spans="2:2">
      <c r="B708" s="243"/>
    </row>
    <row r="709" spans="2:2">
      <c r="B709" s="243"/>
    </row>
    <row r="710" spans="2:2">
      <c r="B710" s="243"/>
    </row>
    <row r="711" spans="2:2">
      <c r="B711" s="243"/>
    </row>
    <row r="712" spans="2:2">
      <c r="B712" s="243"/>
    </row>
    <row r="713" spans="2:2">
      <c r="B713" s="243"/>
    </row>
    <row r="714" spans="2:2">
      <c r="B714" s="243"/>
    </row>
    <row r="715" spans="2:2">
      <c r="B715" s="243"/>
    </row>
    <row r="716" spans="2:2">
      <c r="B716" s="243"/>
    </row>
    <row r="717" spans="2:2">
      <c r="B717" s="243"/>
    </row>
    <row r="718" spans="2:2">
      <c r="B718" s="243"/>
    </row>
    <row r="719" spans="2:2">
      <c r="B719" s="243"/>
    </row>
    <row r="720" spans="2:2">
      <c r="B720" s="243"/>
    </row>
    <row r="721" spans="2:2">
      <c r="B721" s="243"/>
    </row>
    <row r="722" spans="2:2">
      <c r="B722" s="243"/>
    </row>
    <row r="723" spans="2:2">
      <c r="B723" s="243"/>
    </row>
    <row r="724" spans="2:2">
      <c r="B724" s="243"/>
    </row>
    <row r="725" spans="2:2">
      <c r="B725" s="243"/>
    </row>
    <row r="726" spans="2:2">
      <c r="B726" s="243"/>
    </row>
    <row r="727" spans="2:2">
      <c r="B727" s="243"/>
    </row>
    <row r="728" spans="2:2">
      <c r="B728" s="243"/>
    </row>
    <row r="729" spans="2:2">
      <c r="B729" s="243"/>
    </row>
    <row r="730" spans="2:2">
      <c r="B730" s="243"/>
    </row>
    <row r="731" spans="2:2">
      <c r="B731" s="243"/>
    </row>
    <row r="732" spans="2:2">
      <c r="B732" s="243"/>
    </row>
    <row r="733" spans="2:2">
      <c r="B733" s="243"/>
    </row>
    <row r="734" spans="2:2">
      <c r="B734" s="243"/>
    </row>
    <row r="735" spans="2:2">
      <c r="B735" s="243"/>
    </row>
    <row r="736" spans="2:2">
      <c r="B736" s="243"/>
    </row>
    <row r="737" spans="2:2">
      <c r="B737" s="243"/>
    </row>
    <row r="738" spans="2:2">
      <c r="B738" s="243"/>
    </row>
    <row r="739" spans="2:2">
      <c r="B739" s="243"/>
    </row>
    <row r="740" spans="2:2">
      <c r="B740" s="243"/>
    </row>
    <row r="741" spans="2:2">
      <c r="B741" s="243"/>
    </row>
    <row r="742" spans="2:2">
      <c r="B742" s="243"/>
    </row>
    <row r="743" spans="2:2">
      <c r="B743" s="243"/>
    </row>
    <row r="744" spans="2:2">
      <c r="B744" s="243"/>
    </row>
    <row r="745" spans="2:2">
      <c r="B745" s="243"/>
    </row>
    <row r="746" spans="2:2">
      <c r="B746" s="243"/>
    </row>
    <row r="747" spans="2:2">
      <c r="B747" s="243"/>
    </row>
    <row r="748" spans="2:2">
      <c r="B748" s="243"/>
    </row>
    <row r="749" spans="2:2">
      <c r="B749" s="243"/>
    </row>
    <row r="750" spans="2:2">
      <c r="B750" s="243"/>
    </row>
    <row r="751" spans="2:2">
      <c r="B751" s="243"/>
    </row>
    <row r="752" spans="2:2">
      <c r="B752" s="243"/>
    </row>
    <row r="753" spans="2:2">
      <c r="B753" s="243"/>
    </row>
    <row r="754" spans="2:2">
      <c r="B754" s="243"/>
    </row>
    <row r="755" spans="2:2">
      <c r="B755" s="243"/>
    </row>
    <row r="756" spans="2:2">
      <c r="B756" s="243"/>
    </row>
    <row r="757" spans="2:2">
      <c r="B757" s="243"/>
    </row>
    <row r="758" spans="2:2">
      <c r="B758" s="243"/>
    </row>
    <row r="759" spans="2:2">
      <c r="B759" s="243"/>
    </row>
    <row r="760" spans="2:2">
      <c r="B760" s="243"/>
    </row>
    <row r="761" spans="2:2">
      <c r="B761" s="243"/>
    </row>
    <row r="762" spans="2:2">
      <c r="B762" s="243"/>
    </row>
    <row r="763" spans="2:2">
      <c r="B763" s="243"/>
    </row>
    <row r="764" spans="2:2">
      <c r="B764" s="243"/>
    </row>
    <row r="765" spans="2:2">
      <c r="B765" s="243"/>
    </row>
    <row r="766" spans="2:2">
      <c r="B766" s="243"/>
    </row>
    <row r="767" spans="2:2">
      <c r="B767" s="243"/>
    </row>
    <row r="768" spans="2:2">
      <c r="B768" s="243"/>
    </row>
    <row r="769" spans="2:2">
      <c r="B769" s="243"/>
    </row>
    <row r="770" spans="2:2">
      <c r="B770" s="243"/>
    </row>
    <row r="771" spans="2:2">
      <c r="B771" s="243"/>
    </row>
    <row r="772" spans="2:2">
      <c r="B772" s="243"/>
    </row>
    <row r="773" spans="2:2">
      <c r="B773" s="243"/>
    </row>
    <row r="774" spans="2:2">
      <c r="B774" s="243"/>
    </row>
    <row r="775" spans="2:2">
      <c r="B775" s="243"/>
    </row>
    <row r="776" spans="2:2">
      <c r="B776" s="243"/>
    </row>
    <row r="777" spans="2:2">
      <c r="B777" s="243"/>
    </row>
    <row r="778" spans="2:2">
      <c r="B778" s="243"/>
    </row>
    <row r="779" spans="2:2">
      <c r="B779" s="243"/>
    </row>
    <row r="780" spans="2:2">
      <c r="B780" s="243"/>
    </row>
    <row r="781" spans="2:2">
      <c r="B781" s="243"/>
    </row>
    <row r="782" spans="2:2">
      <c r="B782" s="243"/>
    </row>
    <row r="783" spans="2:2">
      <c r="B783" s="243"/>
    </row>
    <row r="784" spans="2:2">
      <c r="B784" s="243"/>
    </row>
    <row r="785" spans="2:2">
      <c r="B785" s="243"/>
    </row>
    <row r="786" spans="2:2">
      <c r="B786" s="243"/>
    </row>
    <row r="787" spans="2:2">
      <c r="B787" s="243"/>
    </row>
    <row r="788" spans="2:2">
      <c r="B788" s="243"/>
    </row>
    <row r="789" spans="2:2">
      <c r="B789" s="243"/>
    </row>
    <row r="790" spans="2:2">
      <c r="B790" s="243"/>
    </row>
    <row r="791" spans="2:2">
      <c r="B791" s="243"/>
    </row>
    <row r="792" spans="2:2">
      <c r="B792" s="243"/>
    </row>
    <row r="793" spans="2:2">
      <c r="B793" s="243"/>
    </row>
    <row r="794" spans="2:2">
      <c r="B794" s="243"/>
    </row>
    <row r="795" spans="2:2">
      <c r="B795" s="243"/>
    </row>
    <row r="796" spans="2:2">
      <c r="B796" s="243"/>
    </row>
    <row r="797" spans="2:2">
      <c r="B797" s="243"/>
    </row>
    <row r="798" spans="2:2">
      <c r="B798" s="243"/>
    </row>
    <row r="799" spans="2:2">
      <c r="B799" s="243"/>
    </row>
    <row r="800" spans="2:2">
      <c r="B800" s="243"/>
    </row>
    <row r="801" spans="2:2">
      <c r="B801" s="243"/>
    </row>
    <row r="802" spans="2:2">
      <c r="B802" s="243"/>
    </row>
    <row r="803" spans="2:2">
      <c r="B803" s="243"/>
    </row>
    <row r="804" spans="2:2">
      <c r="B804" s="243"/>
    </row>
    <row r="805" spans="2:2">
      <c r="B805" s="243"/>
    </row>
    <row r="806" spans="2:2">
      <c r="B806" s="243"/>
    </row>
    <row r="807" spans="2:2">
      <c r="B807" s="243"/>
    </row>
    <row r="808" spans="2:2">
      <c r="B808" s="243"/>
    </row>
    <row r="809" spans="2:2">
      <c r="B809" s="243"/>
    </row>
    <row r="810" spans="2:2">
      <c r="B810" s="243"/>
    </row>
    <row r="811" spans="2:2">
      <c r="B811" s="243"/>
    </row>
    <row r="812" spans="2:2">
      <c r="B812" s="243"/>
    </row>
    <row r="813" spans="2:2">
      <c r="B813" s="243"/>
    </row>
    <row r="814" spans="2:2">
      <c r="B814" s="243"/>
    </row>
    <row r="815" spans="2:2">
      <c r="B815" s="243"/>
    </row>
    <row r="816" spans="2:2">
      <c r="B816" s="243"/>
    </row>
    <row r="817" spans="2:2">
      <c r="B817" s="243"/>
    </row>
    <row r="818" spans="2:2">
      <c r="B818" s="243"/>
    </row>
    <row r="819" spans="2:2">
      <c r="B819" s="243"/>
    </row>
    <row r="820" spans="2:2">
      <c r="B820" s="243"/>
    </row>
    <row r="821" spans="2:2">
      <c r="B821" s="243"/>
    </row>
    <row r="822" spans="2:2">
      <c r="B822" s="243"/>
    </row>
    <row r="823" spans="2:2">
      <c r="B823" s="243"/>
    </row>
    <row r="824" spans="2:2">
      <c r="B824" s="243"/>
    </row>
    <row r="825" spans="2:2">
      <c r="B825" s="243"/>
    </row>
    <row r="826" spans="2:2">
      <c r="B826" s="243"/>
    </row>
    <row r="827" spans="2:2">
      <c r="B827" s="243"/>
    </row>
    <row r="828" spans="2:2">
      <c r="B828" s="243"/>
    </row>
    <row r="829" spans="2:2">
      <c r="B829" s="243"/>
    </row>
    <row r="830" spans="2:2">
      <c r="B830" s="243"/>
    </row>
    <row r="831" spans="2:2">
      <c r="B831" s="243"/>
    </row>
    <row r="832" spans="2:2">
      <c r="B832" s="243"/>
    </row>
    <row r="833" spans="2:2">
      <c r="B833" s="243"/>
    </row>
    <row r="834" spans="2:2">
      <c r="B834" s="243"/>
    </row>
    <row r="835" spans="2:2">
      <c r="B835" s="243"/>
    </row>
    <row r="836" spans="2:2">
      <c r="B836" s="243"/>
    </row>
    <row r="837" spans="2:2">
      <c r="B837" s="243"/>
    </row>
    <row r="838" spans="2:2">
      <c r="B838" s="243"/>
    </row>
    <row r="839" spans="2:2">
      <c r="B839" s="243"/>
    </row>
    <row r="840" spans="2:2">
      <c r="B840" s="243"/>
    </row>
    <row r="841" spans="2:2">
      <c r="B841" s="243"/>
    </row>
    <row r="842" spans="2:2">
      <c r="B842" s="243"/>
    </row>
    <row r="843" spans="2:2">
      <c r="B843" s="243"/>
    </row>
    <row r="844" spans="2:2">
      <c r="B844" s="243"/>
    </row>
    <row r="845" spans="2:2">
      <c r="B845" s="243"/>
    </row>
    <row r="846" spans="2:2">
      <c r="B846" s="243"/>
    </row>
    <row r="847" spans="2:2">
      <c r="B847" s="243"/>
    </row>
    <row r="848" spans="2:2">
      <c r="B848" s="243"/>
    </row>
    <row r="849" spans="2:2">
      <c r="B849" s="243"/>
    </row>
    <row r="850" spans="2:2">
      <c r="B850" s="243"/>
    </row>
    <row r="851" spans="2:2">
      <c r="B851" s="243"/>
    </row>
    <row r="852" spans="2:2">
      <c r="B852" s="243"/>
    </row>
    <row r="853" spans="2:2">
      <c r="B853" s="243"/>
    </row>
    <row r="854" spans="2:2">
      <c r="B854" s="243"/>
    </row>
    <row r="855" spans="2:2">
      <c r="B855" s="243"/>
    </row>
    <row r="856" spans="2:2">
      <c r="B856" s="243"/>
    </row>
    <row r="857" spans="2:2">
      <c r="B857" s="243"/>
    </row>
    <row r="858" spans="2:2">
      <c r="B858" s="243"/>
    </row>
    <row r="859" spans="2:2">
      <c r="B859" s="243"/>
    </row>
    <row r="860" spans="2:2">
      <c r="B860" s="243"/>
    </row>
    <row r="861" spans="2:2">
      <c r="B861" s="243"/>
    </row>
    <row r="862" spans="2:2">
      <c r="B862" s="243"/>
    </row>
    <row r="863" spans="2:2">
      <c r="B863" s="243"/>
    </row>
    <row r="864" spans="2:2">
      <c r="B864" s="243"/>
    </row>
    <row r="865" spans="2:2">
      <c r="B865" s="243"/>
    </row>
    <row r="866" spans="2:2">
      <c r="B866" s="243"/>
    </row>
    <row r="867" spans="2:2">
      <c r="B867" s="243"/>
    </row>
    <row r="868" spans="2:2">
      <c r="B868" s="243"/>
    </row>
    <row r="869" spans="2:2">
      <c r="B869" s="243"/>
    </row>
    <row r="870" spans="2:2">
      <c r="B870" s="243"/>
    </row>
    <row r="871" spans="2:2">
      <c r="B871" s="243"/>
    </row>
    <row r="872" spans="2:2">
      <c r="B872" s="243"/>
    </row>
    <row r="873" spans="2:2">
      <c r="B873" s="243"/>
    </row>
    <row r="874" spans="2:2">
      <c r="B874" s="243"/>
    </row>
    <row r="875" spans="2:2">
      <c r="B875" s="243"/>
    </row>
    <row r="876" spans="2:2">
      <c r="B876" s="243"/>
    </row>
    <row r="877" spans="2:2">
      <c r="B877" s="243"/>
    </row>
    <row r="878" spans="2:2">
      <c r="B878" s="243"/>
    </row>
    <row r="879" spans="2:2">
      <c r="B879" s="243"/>
    </row>
    <row r="880" spans="2:2">
      <c r="B880" s="243"/>
    </row>
    <row r="881" spans="2:2">
      <c r="B881" s="243"/>
    </row>
    <row r="882" spans="2:2">
      <c r="B882" s="243"/>
    </row>
    <row r="883" spans="2:2">
      <c r="B883" s="243"/>
    </row>
    <row r="884" spans="2:2">
      <c r="B884" s="243"/>
    </row>
    <row r="885" spans="2:2">
      <c r="B885" s="243"/>
    </row>
    <row r="886" spans="2:2">
      <c r="B886" s="243"/>
    </row>
    <row r="887" spans="2:2">
      <c r="B887" s="243"/>
    </row>
    <row r="888" spans="2:2">
      <c r="B888" s="243"/>
    </row>
    <row r="889" spans="2:2">
      <c r="B889" s="243"/>
    </row>
    <row r="890" spans="2:2">
      <c r="B890" s="243"/>
    </row>
    <row r="891" spans="2:2">
      <c r="B891" s="243"/>
    </row>
    <row r="892" spans="2:2">
      <c r="B892" s="243"/>
    </row>
    <row r="893" spans="2:2">
      <c r="B893" s="243"/>
    </row>
    <row r="894" spans="2:2">
      <c r="B894" s="243"/>
    </row>
    <row r="895" spans="2:2">
      <c r="B895" s="243"/>
    </row>
    <row r="896" spans="2:2">
      <c r="B896" s="243"/>
    </row>
    <row r="897" spans="2:2">
      <c r="B897" s="243"/>
    </row>
    <row r="898" spans="2:2">
      <c r="B898" s="243"/>
    </row>
    <row r="899" spans="2:2">
      <c r="B899" s="243"/>
    </row>
    <row r="900" spans="2:2">
      <c r="B900" s="243"/>
    </row>
    <row r="901" spans="2:2">
      <c r="B901" s="243"/>
    </row>
    <row r="902" spans="2:2">
      <c r="B902" s="243"/>
    </row>
    <row r="903" spans="2:2">
      <c r="B903" s="243"/>
    </row>
    <row r="904" spans="2:2">
      <c r="B904" s="243"/>
    </row>
    <row r="905" spans="2:2">
      <c r="B905" s="243"/>
    </row>
    <row r="906" spans="2:2">
      <c r="B906" s="243"/>
    </row>
    <row r="907" spans="2:2">
      <c r="B907" s="243"/>
    </row>
    <row r="908" spans="2:2">
      <c r="B908" s="243"/>
    </row>
    <row r="909" spans="2:2">
      <c r="B909" s="243"/>
    </row>
    <row r="910" spans="2:2">
      <c r="B910" s="243"/>
    </row>
    <row r="911" spans="2:2">
      <c r="B911" s="243"/>
    </row>
    <row r="912" spans="2:2">
      <c r="B912" s="243"/>
    </row>
    <row r="913" spans="2:2">
      <c r="B913" s="243"/>
    </row>
    <row r="914" spans="2:2">
      <c r="B914" s="243"/>
    </row>
    <row r="915" spans="2:2">
      <c r="B915" s="243"/>
    </row>
    <row r="916" spans="2:2">
      <c r="B916" s="243"/>
    </row>
    <row r="917" spans="2:2">
      <c r="B917" s="243"/>
    </row>
    <row r="918" spans="2:2">
      <c r="B918" s="243"/>
    </row>
    <row r="919" spans="2:2">
      <c r="B919" s="243"/>
    </row>
    <row r="920" spans="2:2">
      <c r="B920" s="243"/>
    </row>
    <row r="921" spans="2:2">
      <c r="B921" s="243"/>
    </row>
    <row r="922" spans="2:2">
      <c r="B922" s="243"/>
    </row>
    <row r="923" spans="2:2">
      <c r="B923" s="243"/>
    </row>
    <row r="924" spans="2:2">
      <c r="B924" s="243"/>
    </row>
    <row r="925" spans="2:2">
      <c r="B925" s="243"/>
    </row>
    <row r="926" spans="2:2">
      <c r="B926" s="243"/>
    </row>
    <row r="927" spans="2:2">
      <c r="B927" s="243"/>
    </row>
    <row r="928" spans="2:2">
      <c r="B928" s="243"/>
    </row>
    <row r="929" spans="2:2">
      <c r="B929" s="243"/>
    </row>
    <row r="930" spans="2:2">
      <c r="B930" s="243"/>
    </row>
    <row r="931" spans="2:2">
      <c r="B931" s="243"/>
    </row>
    <row r="932" spans="2:2">
      <c r="B932" s="243"/>
    </row>
    <row r="933" spans="2:2">
      <c r="B933" s="243"/>
    </row>
    <row r="934" spans="2:2">
      <c r="B934" s="243"/>
    </row>
    <row r="935" spans="2:2">
      <c r="B935" s="243"/>
    </row>
    <row r="936" spans="2:2">
      <c r="B936" s="243"/>
    </row>
    <row r="937" spans="2:2">
      <c r="B937" s="243"/>
    </row>
    <row r="938" spans="2:2">
      <c r="B938" s="243"/>
    </row>
    <row r="939" spans="2:2">
      <c r="B939" s="243"/>
    </row>
    <row r="940" spans="2:2">
      <c r="B940" s="243"/>
    </row>
    <row r="941" spans="2:2">
      <c r="B941" s="243"/>
    </row>
    <row r="942" spans="2:2">
      <c r="B942" s="243"/>
    </row>
    <row r="943" spans="2:2">
      <c r="B943" s="243"/>
    </row>
    <row r="944" spans="2:2">
      <c r="B944" s="243"/>
    </row>
    <row r="945" spans="2:2">
      <c r="B945" s="243"/>
    </row>
    <row r="946" spans="2:2">
      <c r="B946" s="243"/>
    </row>
    <row r="947" spans="2:2">
      <c r="B947" s="243"/>
    </row>
    <row r="948" spans="2:2">
      <c r="B948" s="243"/>
    </row>
    <row r="949" spans="2:2">
      <c r="B949" s="243"/>
    </row>
    <row r="950" spans="2:2">
      <c r="B950" s="243"/>
    </row>
    <row r="951" spans="2:2">
      <c r="B951" s="243"/>
    </row>
    <row r="952" spans="2:2">
      <c r="B952" s="243"/>
    </row>
    <row r="953" spans="2:2">
      <c r="B953" s="243"/>
    </row>
    <row r="954" spans="2:2">
      <c r="B954" s="243"/>
    </row>
    <row r="955" spans="2:2">
      <c r="B955" s="243"/>
    </row>
    <row r="956" spans="2:2">
      <c r="B956" s="243"/>
    </row>
    <row r="957" spans="2:2">
      <c r="B957" s="243"/>
    </row>
    <row r="958" spans="2:2">
      <c r="B958" s="243"/>
    </row>
    <row r="959" spans="2:2">
      <c r="B959" s="243"/>
    </row>
    <row r="960" spans="2:2">
      <c r="B960" s="243"/>
    </row>
    <row r="961" spans="2:2">
      <c r="B961" s="243"/>
    </row>
    <row r="962" spans="2:2">
      <c r="B962" s="243"/>
    </row>
    <row r="963" spans="2:2">
      <c r="B963" s="243"/>
    </row>
    <row r="964" spans="2:2">
      <c r="B964" s="243"/>
    </row>
    <row r="965" spans="2:2">
      <c r="B965" s="243"/>
    </row>
    <row r="966" spans="2:2">
      <c r="B966" s="243"/>
    </row>
    <row r="967" spans="2:2">
      <c r="B967" s="243"/>
    </row>
    <row r="968" spans="2:2">
      <c r="B968" s="243"/>
    </row>
    <row r="969" spans="2:2">
      <c r="B969" s="243"/>
    </row>
    <row r="970" spans="2:2">
      <c r="B970" s="243"/>
    </row>
    <row r="971" spans="2:2">
      <c r="B971" s="243"/>
    </row>
    <row r="972" spans="2:2">
      <c r="B972" s="243"/>
    </row>
    <row r="973" spans="2:2">
      <c r="B973" s="243"/>
    </row>
    <row r="974" spans="2:2">
      <c r="B974" s="243"/>
    </row>
    <row r="975" spans="2:2">
      <c r="B975" s="243"/>
    </row>
    <row r="976" spans="2:2">
      <c r="B976" s="243"/>
    </row>
    <row r="977" spans="2:2">
      <c r="B977" s="243"/>
    </row>
    <row r="978" spans="2:2">
      <c r="B978" s="243"/>
    </row>
    <row r="979" spans="2:2">
      <c r="B979" s="243"/>
    </row>
    <row r="980" spans="2:2">
      <c r="B980" s="243"/>
    </row>
    <row r="981" spans="2:2">
      <c r="B981" s="243"/>
    </row>
    <row r="982" spans="2:2">
      <c r="B982" s="243"/>
    </row>
    <row r="983" spans="2:2">
      <c r="B983" s="243"/>
    </row>
    <row r="984" spans="2:2">
      <c r="B984" s="243"/>
    </row>
    <row r="985" spans="2:2">
      <c r="B985" s="243"/>
    </row>
    <row r="986" spans="2:2">
      <c r="B986" s="243"/>
    </row>
    <row r="987" spans="2:2">
      <c r="B987" s="243"/>
    </row>
    <row r="988" spans="2:2">
      <c r="B988" s="243"/>
    </row>
    <row r="989" spans="2:2">
      <c r="B989" s="243"/>
    </row>
    <row r="990" spans="2:2">
      <c r="B990" s="243"/>
    </row>
    <row r="991" spans="2:2">
      <c r="B991" s="243"/>
    </row>
    <row r="992" spans="2:2">
      <c r="B992" s="243"/>
    </row>
    <row r="993" spans="2:2">
      <c r="B993" s="243"/>
    </row>
    <row r="994" spans="2:2">
      <c r="B994" s="243"/>
    </row>
    <row r="995" spans="2:2">
      <c r="B995" s="243"/>
    </row>
    <row r="996" spans="2:2">
      <c r="B996" s="243"/>
    </row>
    <row r="997" spans="2:2">
      <c r="B997" s="243"/>
    </row>
    <row r="998" spans="2:2">
      <c r="B998" s="243"/>
    </row>
    <row r="999" spans="2:2">
      <c r="B999" s="243"/>
    </row>
    <row r="1000" spans="2:2">
      <c r="B1000" s="243"/>
    </row>
    <row r="1001" spans="2:2">
      <c r="B1001" s="243"/>
    </row>
    <row r="1002" spans="2:2">
      <c r="B1002" s="243"/>
    </row>
    <row r="1003" spans="2:2">
      <c r="B1003" s="243"/>
    </row>
    <row r="1004" spans="2:2">
      <c r="B1004" s="243"/>
    </row>
    <row r="1005" spans="2:2">
      <c r="B1005" s="243"/>
    </row>
    <row r="1006" spans="2:2">
      <c r="B1006" s="243"/>
    </row>
    <row r="1007" spans="2:2">
      <c r="B1007" s="243"/>
    </row>
    <row r="1008" spans="2:2">
      <c r="B1008" s="243"/>
    </row>
    <row r="1009" spans="2:2">
      <c r="B1009" s="243"/>
    </row>
    <row r="1010" spans="2:2">
      <c r="B1010" s="243"/>
    </row>
    <row r="1011" spans="2:2">
      <c r="B1011" s="243"/>
    </row>
    <row r="1012" spans="2:2">
      <c r="B1012" s="243"/>
    </row>
    <row r="1013" spans="2:2">
      <c r="B1013" s="243"/>
    </row>
    <row r="1014" spans="2:2">
      <c r="B1014" s="243"/>
    </row>
    <row r="1015" spans="2:2">
      <c r="B1015" s="243"/>
    </row>
    <row r="1016" spans="2:2">
      <c r="B1016" s="243"/>
    </row>
    <row r="1017" spans="2:2">
      <c r="B1017" s="243"/>
    </row>
    <row r="1018" spans="2:2">
      <c r="B1018" s="243"/>
    </row>
    <row r="1019" spans="2:2">
      <c r="B1019" s="243"/>
    </row>
    <row r="1020" spans="2:2">
      <c r="B1020" s="243"/>
    </row>
    <row r="1021" spans="2:2">
      <c r="B1021" s="243"/>
    </row>
    <row r="1022" spans="2:2">
      <c r="B1022" s="243"/>
    </row>
    <row r="1023" spans="2:2">
      <c r="B1023" s="243"/>
    </row>
    <row r="1024" spans="2:2">
      <c r="B1024" s="243"/>
    </row>
    <row r="1025" spans="2:2">
      <c r="B1025" s="243"/>
    </row>
    <row r="1026" spans="2:2">
      <c r="B1026" s="243"/>
    </row>
    <row r="1027" spans="2:2">
      <c r="B1027" s="243"/>
    </row>
    <row r="1028" spans="2:2">
      <c r="B1028" s="243"/>
    </row>
    <row r="1029" spans="2:2">
      <c r="B1029" s="243"/>
    </row>
    <row r="1030" spans="2:2">
      <c r="B1030" s="243"/>
    </row>
    <row r="1031" spans="2:2">
      <c r="B1031" s="243"/>
    </row>
    <row r="1032" spans="2:2">
      <c r="B1032" s="243"/>
    </row>
    <row r="1033" spans="2:2">
      <c r="B1033" s="243"/>
    </row>
    <row r="1034" spans="2:2">
      <c r="B1034" s="243"/>
    </row>
    <row r="1035" spans="2:2">
      <c r="B1035" s="243"/>
    </row>
    <row r="1036" spans="2:2">
      <c r="B1036" s="243"/>
    </row>
    <row r="1037" spans="2:2">
      <c r="B1037" s="243"/>
    </row>
    <row r="1038" spans="2:2">
      <c r="B1038" s="243"/>
    </row>
    <row r="1039" spans="2:2">
      <c r="B1039" s="243"/>
    </row>
    <row r="1040" spans="2:2">
      <c r="B1040" s="243"/>
    </row>
    <row r="1041" spans="2:2">
      <c r="B1041" s="243"/>
    </row>
    <row r="1042" spans="2:2">
      <c r="B1042" s="243"/>
    </row>
    <row r="1043" spans="2:2">
      <c r="B1043" s="243"/>
    </row>
    <row r="1044" spans="2:2">
      <c r="B1044" s="243"/>
    </row>
    <row r="1045" spans="2:2">
      <c r="B1045" s="243"/>
    </row>
    <row r="1046" spans="2:2">
      <c r="B1046" s="243"/>
    </row>
    <row r="1047" spans="2:2">
      <c r="B1047" s="243"/>
    </row>
    <row r="1048" spans="2:2">
      <c r="B1048" s="243"/>
    </row>
    <row r="1049" spans="2:2">
      <c r="B1049" s="243"/>
    </row>
    <row r="1050" spans="2:2">
      <c r="B1050" s="243"/>
    </row>
    <row r="1051" spans="2:2">
      <c r="B1051" s="243"/>
    </row>
    <row r="1052" spans="2:2">
      <c r="B1052" s="243"/>
    </row>
    <row r="1053" spans="2:2">
      <c r="B1053" s="243"/>
    </row>
    <row r="1054" spans="2:2">
      <c r="B1054" s="243"/>
    </row>
    <row r="1055" spans="2:2">
      <c r="B1055" s="243"/>
    </row>
    <row r="1056" spans="2:2">
      <c r="B1056" s="243"/>
    </row>
    <row r="1057" spans="2:2">
      <c r="B1057" s="243"/>
    </row>
    <row r="1058" spans="2:2">
      <c r="B1058" s="243"/>
    </row>
    <row r="1059" spans="2:2">
      <c r="B1059" s="243"/>
    </row>
    <row r="1060" spans="2:2">
      <c r="B1060" s="243"/>
    </row>
    <row r="1061" spans="2:2">
      <c r="B1061" s="243"/>
    </row>
    <row r="1062" spans="2:2">
      <c r="B1062" s="243"/>
    </row>
    <row r="1063" spans="2:2">
      <c r="B1063" s="243"/>
    </row>
    <row r="1064" spans="2:2">
      <c r="B1064" s="243"/>
    </row>
    <row r="1065" spans="2:2">
      <c r="B1065" s="243"/>
    </row>
    <row r="1066" spans="2:2">
      <c r="B1066" s="243"/>
    </row>
    <row r="1067" spans="2:2">
      <c r="B1067" s="243"/>
    </row>
    <row r="1068" spans="2:2">
      <c r="B1068" s="243"/>
    </row>
    <row r="1069" spans="2:2">
      <c r="B1069" s="243"/>
    </row>
    <row r="1070" spans="2:2">
      <c r="B1070" s="243"/>
    </row>
    <row r="1071" spans="2:2">
      <c r="B1071" s="243"/>
    </row>
    <row r="1072" spans="2:2">
      <c r="B1072" s="243"/>
    </row>
    <row r="1073" spans="2:2">
      <c r="B1073" s="243"/>
    </row>
    <row r="1074" spans="2:2">
      <c r="B1074" s="243"/>
    </row>
    <row r="1075" spans="2:2">
      <c r="B1075" s="243"/>
    </row>
    <row r="1076" spans="2:2">
      <c r="B1076" s="243"/>
    </row>
    <row r="1077" spans="2:2">
      <c r="B1077" s="243"/>
    </row>
    <row r="1078" spans="2:2">
      <c r="B1078" s="243"/>
    </row>
    <row r="1079" spans="2:2">
      <c r="B1079" s="243"/>
    </row>
    <row r="1080" spans="2:2">
      <c r="B1080" s="243"/>
    </row>
    <row r="1081" spans="2:2">
      <c r="B1081" s="243"/>
    </row>
    <row r="1082" spans="2:2">
      <c r="B1082" s="243"/>
    </row>
    <row r="1083" spans="2:2">
      <c r="B1083" s="243"/>
    </row>
    <row r="1084" spans="2:2">
      <c r="B1084" s="243"/>
    </row>
    <row r="1085" spans="2:2">
      <c r="B1085" s="243"/>
    </row>
    <row r="1086" spans="2:2">
      <c r="B1086" s="243"/>
    </row>
    <row r="1087" spans="2:2">
      <c r="B1087" s="243"/>
    </row>
    <row r="1088" spans="2:2">
      <c r="B1088" s="243"/>
    </row>
    <row r="1089" spans="2:2">
      <c r="B1089" s="243"/>
    </row>
    <row r="1090" spans="2:2">
      <c r="B1090" s="243"/>
    </row>
    <row r="1091" spans="2:2">
      <c r="B1091" s="243"/>
    </row>
    <row r="1092" spans="2:2">
      <c r="B1092" s="243"/>
    </row>
    <row r="1093" spans="2:2">
      <c r="B1093" s="243"/>
    </row>
    <row r="1094" spans="2:2">
      <c r="B1094" s="243"/>
    </row>
    <row r="1095" spans="2:2">
      <c r="B1095" s="243"/>
    </row>
    <row r="1096" spans="2:2">
      <c r="B1096" s="243"/>
    </row>
    <row r="1097" spans="2:2">
      <c r="B1097" s="243"/>
    </row>
    <row r="1098" spans="2:2">
      <c r="B1098" s="243"/>
    </row>
    <row r="1099" spans="2:2">
      <c r="B1099" s="243"/>
    </row>
    <row r="1100" spans="2:2">
      <c r="B1100" s="243"/>
    </row>
    <row r="1101" spans="2:2">
      <c r="B1101" s="243"/>
    </row>
    <row r="1102" spans="2:2">
      <c r="B1102" s="243"/>
    </row>
    <row r="1103" spans="2:2">
      <c r="B1103" s="243"/>
    </row>
    <row r="1104" spans="2:2">
      <c r="B1104" s="243"/>
    </row>
    <row r="1105" spans="2:2">
      <c r="B1105" s="243"/>
    </row>
    <row r="1106" spans="2:2">
      <c r="B1106" s="243"/>
    </row>
    <row r="1107" spans="2:2">
      <c r="B1107" s="243"/>
    </row>
    <row r="1108" spans="2:2">
      <c r="B1108" s="243"/>
    </row>
    <row r="1109" spans="2:2">
      <c r="B1109" s="243"/>
    </row>
    <row r="1110" spans="2:2">
      <c r="B1110" s="243"/>
    </row>
    <row r="1111" spans="2:2">
      <c r="B1111" s="243"/>
    </row>
    <row r="1112" spans="2:2">
      <c r="B1112" s="243"/>
    </row>
    <row r="1113" spans="2:2">
      <c r="B1113" s="243"/>
    </row>
    <row r="1114" spans="2:2">
      <c r="B1114" s="243"/>
    </row>
    <row r="1115" spans="2:2">
      <c r="B1115" s="243"/>
    </row>
    <row r="1116" spans="2:2">
      <c r="B1116" s="243"/>
    </row>
    <row r="1117" spans="2:2">
      <c r="B1117" s="243"/>
    </row>
    <row r="1118" spans="2:2">
      <c r="B1118" s="243"/>
    </row>
    <row r="1119" spans="2:2">
      <c r="B1119" s="243"/>
    </row>
    <row r="1120" spans="2:2">
      <c r="B1120" s="243"/>
    </row>
    <row r="1121" spans="2:2">
      <c r="B1121" s="243"/>
    </row>
    <row r="1122" spans="2:2">
      <c r="B1122" s="243"/>
    </row>
    <row r="1123" spans="2:2">
      <c r="B1123" s="243"/>
    </row>
    <row r="1124" spans="2:2">
      <c r="B1124" s="243"/>
    </row>
    <row r="1125" spans="2:2">
      <c r="B1125" s="243"/>
    </row>
    <row r="1126" spans="2:2">
      <c r="B1126" s="243"/>
    </row>
    <row r="1127" spans="2:2">
      <c r="B1127" s="243"/>
    </row>
    <row r="1128" spans="2:2">
      <c r="B1128" s="243"/>
    </row>
    <row r="1129" spans="2:2">
      <c r="B1129" s="243"/>
    </row>
    <row r="1130" spans="2:2">
      <c r="B1130" s="243"/>
    </row>
    <row r="1131" spans="2:2">
      <c r="B1131" s="243"/>
    </row>
    <row r="1132" spans="2:2">
      <c r="B1132" s="243"/>
    </row>
    <row r="1133" spans="2:2">
      <c r="B1133" s="243"/>
    </row>
    <row r="1134" spans="2:2">
      <c r="B1134" s="243"/>
    </row>
    <row r="1135" spans="2:2">
      <c r="B1135" s="243"/>
    </row>
    <row r="1136" spans="2:2">
      <c r="B1136" s="243"/>
    </row>
    <row r="1137" spans="2:2">
      <c r="B1137" s="243"/>
    </row>
    <row r="1138" spans="2:2">
      <c r="B1138" s="243"/>
    </row>
    <row r="1139" spans="2:2">
      <c r="B1139" s="243"/>
    </row>
    <row r="1140" spans="2:2">
      <c r="B1140" s="243"/>
    </row>
    <row r="1141" spans="2:2">
      <c r="B1141" s="243"/>
    </row>
    <row r="1142" spans="2:2">
      <c r="B1142" s="243"/>
    </row>
    <row r="1143" spans="2:2">
      <c r="B1143" s="243"/>
    </row>
    <row r="1144" spans="2:2">
      <c r="B1144" s="243"/>
    </row>
    <row r="1145" spans="2:2">
      <c r="B1145" s="243"/>
    </row>
    <row r="1146" spans="2:2">
      <c r="B1146" s="243"/>
    </row>
    <row r="1147" spans="2:2">
      <c r="B1147" s="243"/>
    </row>
    <row r="1148" spans="2:2">
      <c r="B1148" s="243"/>
    </row>
    <row r="1149" spans="2:2">
      <c r="B1149" s="243"/>
    </row>
    <row r="1150" spans="2:2">
      <c r="B1150" s="243"/>
    </row>
    <row r="1151" spans="2:2">
      <c r="B1151" s="243"/>
    </row>
    <row r="1152" spans="2:2">
      <c r="B1152" s="243"/>
    </row>
    <row r="1153" spans="2:2">
      <c r="B1153" s="243"/>
    </row>
    <row r="1154" spans="2:2">
      <c r="B1154" s="243"/>
    </row>
    <row r="1155" spans="2:2">
      <c r="B1155" s="243"/>
    </row>
    <row r="1156" spans="2:2">
      <c r="B1156" s="243"/>
    </row>
    <row r="1157" spans="2:2">
      <c r="B1157" s="243"/>
    </row>
    <row r="1158" spans="2:2">
      <c r="B1158" s="243"/>
    </row>
    <row r="1159" spans="2:2">
      <c r="B1159" s="243"/>
    </row>
    <row r="1160" spans="2:2">
      <c r="B1160" s="243"/>
    </row>
    <row r="1161" spans="2:2">
      <c r="B1161" s="243"/>
    </row>
    <row r="1162" spans="2:2">
      <c r="B1162" s="243"/>
    </row>
    <row r="1163" spans="2:2">
      <c r="B1163" s="243"/>
    </row>
    <row r="1164" spans="2:2">
      <c r="B1164" s="243"/>
    </row>
    <row r="1165" spans="2:2">
      <c r="B1165" s="243"/>
    </row>
    <row r="1166" spans="2:2">
      <c r="B1166" s="243"/>
    </row>
    <row r="1167" spans="2:2">
      <c r="B1167" s="243"/>
    </row>
    <row r="1168" spans="2:2">
      <c r="B1168" s="243"/>
    </row>
    <row r="1169" spans="2:2">
      <c r="B1169" s="243"/>
    </row>
    <row r="1170" spans="2:2">
      <c r="B1170" s="243"/>
    </row>
    <row r="1171" spans="2:2">
      <c r="B1171" s="243"/>
    </row>
    <row r="1172" spans="2:2">
      <c r="B1172" s="243"/>
    </row>
    <row r="1173" spans="2:2">
      <c r="B1173" s="243"/>
    </row>
    <row r="1174" spans="2:2">
      <c r="B1174" s="243"/>
    </row>
    <row r="1175" spans="2:2">
      <c r="B1175" s="243"/>
    </row>
    <row r="1176" spans="2:2">
      <c r="B1176" s="243"/>
    </row>
    <row r="1177" spans="2:2">
      <c r="B1177" s="243"/>
    </row>
    <row r="1178" spans="2:2">
      <c r="B1178" s="243"/>
    </row>
    <row r="1179" spans="2:2">
      <c r="B1179" s="243"/>
    </row>
    <row r="1180" spans="2:2">
      <c r="B1180" s="243"/>
    </row>
    <row r="1181" spans="2:2">
      <c r="B1181" s="243"/>
    </row>
    <row r="1182" spans="2:2">
      <c r="B1182" s="243"/>
    </row>
    <row r="1183" spans="2:2">
      <c r="B1183" s="243"/>
    </row>
    <row r="1184" spans="2:2">
      <c r="B1184" s="243"/>
    </row>
    <row r="1185" spans="2:2">
      <c r="B1185" s="243"/>
    </row>
    <row r="1186" spans="2:2">
      <c r="B1186" s="243"/>
    </row>
    <row r="1187" spans="2:2">
      <c r="B1187" s="243"/>
    </row>
    <row r="1188" spans="2:2">
      <c r="B1188" s="243"/>
    </row>
    <row r="1189" spans="2:2">
      <c r="B1189" s="243"/>
    </row>
    <row r="1190" spans="2:2">
      <c r="B1190" s="243"/>
    </row>
    <row r="1191" spans="2:2">
      <c r="B1191" s="243"/>
    </row>
    <row r="1192" spans="2:2">
      <c r="B1192" s="243"/>
    </row>
    <row r="1193" spans="2:2">
      <c r="B1193" s="243"/>
    </row>
    <row r="1194" spans="2:2">
      <c r="B1194" s="243"/>
    </row>
    <row r="1195" spans="2:2">
      <c r="B1195" s="243"/>
    </row>
    <row r="1196" spans="2:2">
      <c r="B1196" s="243"/>
    </row>
    <row r="1197" spans="2:2">
      <c r="B1197" s="243"/>
    </row>
    <row r="1198" spans="2:2">
      <c r="B1198" s="243"/>
    </row>
    <row r="1199" spans="2:2">
      <c r="B1199" s="243"/>
    </row>
    <row r="1200" spans="2:2">
      <c r="B1200" s="243"/>
    </row>
    <row r="1201" spans="2:2">
      <c r="B1201" s="243"/>
    </row>
    <row r="1202" spans="2:2">
      <c r="B1202" s="243"/>
    </row>
    <row r="1203" spans="2:2">
      <c r="B1203" s="243"/>
    </row>
    <row r="1204" spans="2:2">
      <c r="B1204" s="243"/>
    </row>
    <row r="1205" spans="2:2">
      <c r="B1205" s="243"/>
    </row>
    <row r="1206" spans="2:2">
      <c r="B1206" s="243"/>
    </row>
    <row r="1207" spans="2:2">
      <c r="B1207" s="243"/>
    </row>
    <row r="1208" spans="2:2">
      <c r="B1208" s="243"/>
    </row>
    <row r="1209" spans="2:2">
      <c r="B1209" s="243"/>
    </row>
    <row r="1210" spans="2:2">
      <c r="B1210" s="243"/>
    </row>
    <row r="1211" spans="2:2">
      <c r="B1211" s="243"/>
    </row>
    <row r="1212" spans="2:2">
      <c r="B1212" s="243"/>
    </row>
    <row r="1213" spans="2:2">
      <c r="B1213" s="243"/>
    </row>
    <row r="1214" spans="2:2">
      <c r="B1214" s="243"/>
    </row>
    <row r="1215" spans="2:2">
      <c r="B1215" s="243"/>
    </row>
    <row r="1216" spans="2:2">
      <c r="B1216" s="243"/>
    </row>
    <row r="1217" spans="2:2">
      <c r="B1217" s="243"/>
    </row>
    <row r="1218" spans="2:2">
      <c r="B1218" s="243"/>
    </row>
    <row r="1219" spans="2:2">
      <c r="B1219" s="243"/>
    </row>
    <row r="1220" spans="2:2">
      <c r="B1220" s="243"/>
    </row>
    <row r="1221" spans="2:2">
      <c r="B1221" s="243"/>
    </row>
    <row r="1222" spans="2:2">
      <c r="B1222" s="243"/>
    </row>
    <row r="1223" spans="2:2">
      <c r="B1223" s="243"/>
    </row>
    <row r="1224" spans="2:2">
      <c r="B1224" s="243"/>
    </row>
    <row r="1225" spans="2:2">
      <c r="B1225" s="243"/>
    </row>
    <row r="1226" spans="2:2">
      <c r="B1226" s="243"/>
    </row>
    <row r="1227" spans="2:2">
      <c r="B1227" s="243"/>
    </row>
    <row r="1228" spans="2:2">
      <c r="B1228" s="243"/>
    </row>
    <row r="1229" spans="2:2">
      <c r="B1229" s="243"/>
    </row>
    <row r="1230" spans="2:2">
      <c r="B1230" s="243"/>
    </row>
    <row r="1231" spans="2:2">
      <c r="B1231" s="243"/>
    </row>
    <row r="1232" spans="2:2">
      <c r="B1232" s="243"/>
    </row>
    <row r="1233" spans="2:2">
      <c r="B1233" s="243"/>
    </row>
    <row r="1234" spans="2:2">
      <c r="B1234" s="243"/>
    </row>
    <row r="1235" spans="2:2">
      <c r="B1235" s="243"/>
    </row>
    <row r="1236" spans="2:2">
      <c r="B1236" s="243"/>
    </row>
    <row r="1237" spans="2:2">
      <c r="B1237" s="243"/>
    </row>
    <row r="1238" spans="2:2">
      <c r="B1238" s="243"/>
    </row>
    <row r="1239" spans="2:2">
      <c r="B1239" s="243"/>
    </row>
    <row r="1240" spans="2:2">
      <c r="B1240" s="243"/>
    </row>
    <row r="1241" spans="2:2">
      <c r="B1241" s="243"/>
    </row>
    <row r="1242" spans="2:2">
      <c r="B1242" s="243"/>
    </row>
    <row r="1243" spans="2:2">
      <c r="B1243" s="243"/>
    </row>
    <row r="1244" spans="2:2">
      <c r="B1244" s="243"/>
    </row>
    <row r="1245" spans="2:2">
      <c r="B1245" s="243"/>
    </row>
    <row r="1246" spans="2:2">
      <c r="B1246" s="243"/>
    </row>
    <row r="1247" spans="2:2">
      <c r="B1247" s="243"/>
    </row>
    <row r="1248" spans="2:2">
      <c r="B1248" s="243"/>
    </row>
    <row r="1249" spans="2:2">
      <c r="B1249" s="243"/>
    </row>
    <row r="1250" spans="2:2">
      <c r="B1250" s="243"/>
    </row>
    <row r="1251" spans="2:2">
      <c r="B1251" s="243"/>
    </row>
    <row r="1252" spans="2:2">
      <c r="B1252" s="243"/>
    </row>
    <row r="1253" spans="2:2">
      <c r="B1253" s="243"/>
    </row>
    <row r="1254" spans="2:2">
      <c r="B1254" s="243"/>
    </row>
    <row r="1255" spans="2:2">
      <c r="B1255" s="243"/>
    </row>
    <row r="1256" spans="2:2">
      <c r="B1256" s="243"/>
    </row>
    <row r="1257" spans="2:2">
      <c r="B1257" s="243"/>
    </row>
    <row r="1258" spans="2:2">
      <c r="B1258" s="243"/>
    </row>
    <row r="1259" spans="2:2">
      <c r="B1259" s="243"/>
    </row>
    <row r="1260" spans="2:2">
      <c r="B1260" s="243"/>
    </row>
    <row r="1261" spans="2:2">
      <c r="B1261" s="243"/>
    </row>
    <row r="1262" spans="2:2">
      <c r="B1262" s="243"/>
    </row>
    <row r="1263" spans="2:2">
      <c r="B1263" s="243"/>
    </row>
    <row r="1264" spans="2:2">
      <c r="B1264" s="243"/>
    </row>
    <row r="1265" spans="2:2">
      <c r="B1265" s="243"/>
    </row>
    <row r="1266" spans="2:2">
      <c r="B1266" s="243"/>
    </row>
    <row r="1267" spans="2:2">
      <c r="B1267" s="243"/>
    </row>
    <row r="1268" spans="2:2">
      <c r="B1268" s="243"/>
    </row>
    <row r="1269" spans="2:2">
      <c r="B1269" s="243"/>
    </row>
    <row r="1270" spans="2:2">
      <c r="B1270" s="243"/>
    </row>
    <row r="1271" spans="2:2">
      <c r="B1271" s="243"/>
    </row>
    <row r="1272" spans="2:2">
      <c r="B1272" s="243"/>
    </row>
    <row r="1273" spans="2:2">
      <c r="B1273" s="243"/>
    </row>
    <row r="1274" spans="2:2">
      <c r="B1274" s="243"/>
    </row>
    <row r="1275" spans="2:2">
      <c r="B1275" s="243"/>
    </row>
    <row r="1276" spans="2:2">
      <c r="B1276" s="243"/>
    </row>
    <row r="1277" spans="2:2">
      <c r="B1277" s="243"/>
    </row>
    <row r="1278" spans="2:2">
      <c r="B1278" s="243"/>
    </row>
    <row r="1279" spans="2:2">
      <c r="B1279" s="243"/>
    </row>
    <row r="1280" spans="2:2">
      <c r="B1280" s="243"/>
    </row>
    <row r="1281" spans="2:2">
      <c r="B1281" s="243"/>
    </row>
    <row r="1282" spans="2:2">
      <c r="B1282" s="243"/>
    </row>
    <row r="1283" spans="2:2">
      <c r="B1283" s="243"/>
    </row>
    <row r="1284" spans="2:2">
      <c r="B1284" s="243"/>
    </row>
    <row r="1285" spans="2:2">
      <c r="B1285" s="243"/>
    </row>
    <row r="1286" spans="2:2">
      <c r="B1286" s="243"/>
    </row>
    <row r="1287" spans="2:2">
      <c r="B1287" s="243"/>
    </row>
    <row r="1288" spans="2:2">
      <c r="B1288" s="243"/>
    </row>
    <row r="1289" spans="2:2">
      <c r="B1289" s="243"/>
    </row>
    <row r="1290" spans="2:2">
      <c r="B1290" s="243"/>
    </row>
    <row r="1291" spans="2:2">
      <c r="B1291" s="243"/>
    </row>
    <row r="1292" spans="2:2">
      <c r="B1292" s="243"/>
    </row>
    <row r="1293" spans="2:2">
      <c r="B1293" s="243"/>
    </row>
    <row r="1294" spans="2:2">
      <c r="B1294" s="243"/>
    </row>
    <row r="1295" spans="2:2">
      <c r="B1295" s="243"/>
    </row>
    <row r="1296" spans="2:2">
      <c r="B1296" s="243"/>
    </row>
    <row r="1297" spans="2:2">
      <c r="B1297" s="243"/>
    </row>
    <row r="1298" spans="2:2">
      <c r="B1298" s="243"/>
    </row>
    <row r="1299" spans="2:2">
      <c r="B1299" s="243"/>
    </row>
    <row r="1300" spans="2:2">
      <c r="B1300" s="243"/>
    </row>
    <row r="1301" spans="2:2">
      <c r="B1301" s="243"/>
    </row>
    <row r="1302" spans="2:2">
      <c r="B1302" s="243"/>
    </row>
    <row r="1303" spans="2:2">
      <c r="B1303" s="243"/>
    </row>
    <row r="1304" spans="2:2">
      <c r="B1304" s="243"/>
    </row>
    <row r="1305" spans="2:2">
      <c r="B1305" s="243"/>
    </row>
    <row r="1306" spans="2:2">
      <c r="B1306" s="243"/>
    </row>
    <row r="1307" spans="2:2">
      <c r="B1307" s="243"/>
    </row>
    <row r="1308" spans="2:2">
      <c r="B1308" s="243"/>
    </row>
    <row r="1309" spans="2:2">
      <c r="B1309" s="243"/>
    </row>
    <row r="1310" spans="2:2">
      <c r="B1310" s="243"/>
    </row>
    <row r="1311" spans="2:2">
      <c r="B1311" s="243"/>
    </row>
    <row r="1312" spans="2:2">
      <c r="B1312" s="243"/>
    </row>
    <row r="1313" spans="2:2">
      <c r="B1313" s="243"/>
    </row>
    <row r="1314" spans="2:2">
      <c r="B1314" s="243"/>
    </row>
    <row r="1315" spans="2:2">
      <c r="B1315" s="243"/>
    </row>
    <row r="1316" spans="2:2">
      <c r="B1316" s="243"/>
    </row>
    <row r="1317" spans="2:2">
      <c r="B1317" s="243"/>
    </row>
    <row r="1318" spans="2:2">
      <c r="B1318" s="243"/>
    </row>
    <row r="1319" spans="2:2">
      <c r="B1319" s="243"/>
    </row>
    <row r="1320" spans="2:2">
      <c r="B1320" s="243"/>
    </row>
    <row r="1321" spans="2:2">
      <c r="B1321" s="243"/>
    </row>
    <row r="1322" spans="2:2">
      <c r="B1322" s="243"/>
    </row>
    <row r="1323" spans="2:2">
      <c r="B1323" s="243"/>
    </row>
    <row r="1324" spans="2:2">
      <c r="B1324" s="243"/>
    </row>
    <row r="1325" spans="2:2">
      <c r="B1325" s="243"/>
    </row>
    <row r="1326" spans="2:2">
      <c r="B1326" s="243"/>
    </row>
    <row r="1327" spans="2:2">
      <c r="B1327" s="243"/>
    </row>
    <row r="1328" spans="2:2">
      <c r="B1328" s="243"/>
    </row>
    <row r="1329" spans="2:2">
      <c r="B1329" s="243"/>
    </row>
    <row r="1330" spans="2:2">
      <c r="B1330" s="243"/>
    </row>
    <row r="1331" spans="2:2">
      <c r="B1331" s="243"/>
    </row>
    <row r="1332" spans="2:2">
      <c r="B1332" s="243"/>
    </row>
    <row r="1333" spans="2:2">
      <c r="B1333" s="243"/>
    </row>
    <row r="1334" spans="2:2">
      <c r="B1334" s="243"/>
    </row>
    <row r="1335" spans="2:2">
      <c r="B1335" s="243"/>
    </row>
    <row r="1336" spans="2:2">
      <c r="B1336" s="243"/>
    </row>
    <row r="1337" spans="2:2">
      <c r="B1337" s="243"/>
    </row>
    <row r="1338" spans="2:2">
      <c r="B1338" s="243"/>
    </row>
    <row r="1339" spans="2:2">
      <c r="B1339" s="243"/>
    </row>
    <row r="1340" spans="2:2">
      <c r="B1340" s="243"/>
    </row>
    <row r="1341" spans="2:2">
      <c r="B1341" s="243"/>
    </row>
    <row r="1342" spans="2:2">
      <c r="B1342" s="243"/>
    </row>
    <row r="1343" spans="2:2">
      <c r="B1343" s="243"/>
    </row>
    <row r="1344" spans="2:2">
      <c r="B1344" s="243"/>
    </row>
    <row r="1345" spans="2:2">
      <c r="B1345" s="243"/>
    </row>
    <row r="1346" spans="2:2">
      <c r="B1346" s="243"/>
    </row>
    <row r="1347" spans="2:2">
      <c r="B1347" s="243"/>
    </row>
    <row r="1348" spans="2:2">
      <c r="B1348" s="243"/>
    </row>
    <row r="1349" spans="2:2">
      <c r="B1349" s="243"/>
    </row>
    <row r="1350" spans="2:2">
      <c r="B1350" s="243"/>
    </row>
    <row r="1351" spans="2:2">
      <c r="B1351" s="243"/>
    </row>
    <row r="1352" spans="2:2">
      <c r="B1352" s="243"/>
    </row>
    <row r="1353" spans="2:2">
      <c r="B1353" s="243"/>
    </row>
    <row r="1354" spans="2:2">
      <c r="B1354" s="243"/>
    </row>
    <row r="1355" spans="2:2">
      <c r="B1355" s="243"/>
    </row>
    <row r="1356" spans="2:2">
      <c r="B1356" s="243"/>
    </row>
    <row r="1357" spans="2:2">
      <c r="B1357" s="243"/>
    </row>
    <row r="1358" spans="2:2">
      <c r="B1358" s="243"/>
    </row>
    <row r="1359" spans="2:2">
      <c r="B1359" s="243"/>
    </row>
    <row r="1360" spans="2:2">
      <c r="B1360" s="243"/>
    </row>
    <row r="1361" spans="2:2">
      <c r="B1361" s="243"/>
    </row>
    <row r="1362" spans="2:2">
      <c r="B1362" s="243"/>
    </row>
    <row r="1363" spans="2:2">
      <c r="B1363" s="243"/>
    </row>
    <row r="1364" spans="2:2">
      <c r="B1364" s="243"/>
    </row>
    <row r="1365" spans="2:2">
      <c r="B1365" s="243"/>
    </row>
    <row r="1366" spans="2:2">
      <c r="B1366" s="243"/>
    </row>
    <row r="1367" spans="2:2">
      <c r="B1367" s="243"/>
    </row>
    <row r="1368" spans="2:2">
      <c r="B1368" s="243"/>
    </row>
    <row r="1369" spans="2:2">
      <c r="B1369" s="243"/>
    </row>
    <row r="1370" spans="2:2">
      <c r="B1370" s="243"/>
    </row>
    <row r="1371" spans="2:2">
      <c r="B1371" s="243"/>
    </row>
    <row r="1372" spans="2:2">
      <c r="B1372" s="243"/>
    </row>
    <row r="1373" spans="2:2">
      <c r="B1373" s="243"/>
    </row>
    <row r="1374" spans="2:2">
      <c r="B1374" s="243"/>
    </row>
    <row r="1375" spans="2:2">
      <c r="B1375" s="243"/>
    </row>
    <row r="1376" spans="2:2">
      <c r="B1376" s="243"/>
    </row>
    <row r="1377" spans="2:2">
      <c r="B1377" s="243"/>
    </row>
    <row r="1378" spans="2:2">
      <c r="B1378" s="243"/>
    </row>
    <row r="1379" spans="2:2">
      <c r="B1379" s="243"/>
    </row>
    <row r="1380" spans="2:2">
      <c r="B1380" s="243"/>
    </row>
    <row r="1381" spans="2:2">
      <c r="B1381" s="243"/>
    </row>
    <row r="1382" spans="2:2">
      <c r="B1382" s="243"/>
    </row>
    <row r="1383" spans="2:2">
      <c r="B1383" s="243"/>
    </row>
    <row r="1384" spans="2:2">
      <c r="B1384" s="243"/>
    </row>
    <row r="1385" spans="2:2">
      <c r="B1385" s="243"/>
    </row>
    <row r="1386" spans="2:2">
      <c r="B1386" s="243"/>
    </row>
    <row r="1387" spans="2:2">
      <c r="B1387" s="243"/>
    </row>
    <row r="1388" spans="2:2">
      <c r="B1388" s="243"/>
    </row>
    <row r="1389" spans="2:2">
      <c r="B1389" s="243"/>
    </row>
    <row r="1390" spans="2:2">
      <c r="B1390" s="243"/>
    </row>
    <row r="1391" spans="2:2">
      <c r="B1391" s="243"/>
    </row>
    <row r="1392" spans="2:2">
      <c r="B1392" s="243"/>
    </row>
    <row r="1393" spans="2:2">
      <c r="B1393" s="243"/>
    </row>
    <row r="1394" spans="2:2">
      <c r="B1394" s="243"/>
    </row>
    <row r="1395" spans="2:2">
      <c r="B1395" s="243"/>
    </row>
    <row r="1396" spans="2:2">
      <c r="B1396" s="243"/>
    </row>
    <row r="1397" spans="2:2">
      <c r="B1397" s="243"/>
    </row>
    <row r="1398" spans="2:2">
      <c r="B1398" s="243"/>
    </row>
    <row r="1399" spans="2:2">
      <c r="B1399" s="243"/>
    </row>
    <row r="1400" spans="2:2">
      <c r="B1400" s="243"/>
    </row>
    <row r="1401" spans="2:2">
      <c r="B1401" s="243"/>
    </row>
    <row r="1402" spans="2:2">
      <c r="B1402" s="243"/>
    </row>
    <row r="1403" spans="2:2">
      <c r="B1403" s="243"/>
    </row>
    <row r="1404" spans="2:2">
      <c r="B1404" s="243"/>
    </row>
    <row r="1405" spans="2:2">
      <c r="B1405" s="243"/>
    </row>
    <row r="1406" spans="2:2">
      <c r="B1406" s="243"/>
    </row>
    <row r="1407" spans="2:2">
      <c r="B1407" s="243"/>
    </row>
    <row r="1408" spans="2:2">
      <c r="B1408" s="243"/>
    </row>
    <row r="1409" spans="2:2">
      <c r="B1409" s="243"/>
    </row>
    <row r="1410" spans="2:2">
      <c r="B1410" s="243"/>
    </row>
    <row r="1411" spans="2:2">
      <c r="B1411" s="243"/>
    </row>
    <row r="1412" spans="2:2">
      <c r="B1412" s="243"/>
    </row>
    <row r="1413" spans="2:2">
      <c r="B1413" s="243"/>
    </row>
    <row r="1414" spans="2:2">
      <c r="B1414" s="243"/>
    </row>
    <row r="1415" spans="2:2">
      <c r="B1415" s="243"/>
    </row>
    <row r="1416" spans="2:2">
      <c r="B1416" s="243"/>
    </row>
    <row r="1417" spans="2:2">
      <c r="B1417" s="243"/>
    </row>
    <row r="1418" spans="2:2">
      <c r="B1418" s="243"/>
    </row>
    <row r="1419" spans="2:2">
      <c r="B1419" s="243"/>
    </row>
    <row r="1420" spans="2:2">
      <c r="B1420" s="243"/>
    </row>
    <row r="1421" spans="2:2">
      <c r="B1421" s="243"/>
    </row>
    <row r="1422" spans="2:2">
      <c r="B1422" s="243"/>
    </row>
    <row r="1423" spans="2:2">
      <c r="B1423" s="243"/>
    </row>
    <row r="1424" spans="2:2">
      <c r="B1424" s="243"/>
    </row>
    <row r="1425" spans="2:2">
      <c r="B1425" s="243"/>
    </row>
    <row r="1426" spans="2:2">
      <c r="B1426" s="243"/>
    </row>
    <row r="1427" spans="2:2">
      <c r="B1427" s="243"/>
    </row>
    <row r="1428" spans="2:2">
      <c r="B1428" s="243"/>
    </row>
    <row r="1429" spans="2:2">
      <c r="B1429" s="243"/>
    </row>
    <row r="1430" spans="2:2">
      <c r="B1430" s="243"/>
    </row>
    <row r="1431" spans="2:2">
      <c r="B1431" s="243"/>
    </row>
    <row r="1432" spans="2:2">
      <c r="B1432" s="243"/>
    </row>
    <row r="1433" spans="2:2">
      <c r="B1433" s="243"/>
    </row>
    <row r="1434" spans="2:2">
      <c r="B1434" s="243"/>
    </row>
    <row r="1435" spans="2:2">
      <c r="B1435" s="243"/>
    </row>
    <row r="1436" spans="2:2">
      <c r="B1436" s="243"/>
    </row>
    <row r="1437" spans="2:2">
      <c r="B1437" s="243"/>
    </row>
    <row r="1438" spans="2:2">
      <c r="B1438" s="243"/>
    </row>
    <row r="1439" spans="2:2">
      <c r="B1439" s="243"/>
    </row>
    <row r="1440" spans="2:2">
      <c r="B1440" s="243"/>
    </row>
    <row r="1441" spans="2:2">
      <c r="B1441" s="243"/>
    </row>
    <row r="1442" spans="2:2">
      <c r="B1442" s="243"/>
    </row>
    <row r="1443" spans="2:2">
      <c r="B1443" s="243"/>
    </row>
    <row r="1444" spans="2:2">
      <c r="B1444" s="243"/>
    </row>
    <row r="1445" spans="2:2">
      <c r="B1445" s="243"/>
    </row>
    <row r="1446" spans="2:2">
      <c r="B1446" s="243"/>
    </row>
    <row r="1447" spans="2:2">
      <c r="B1447" s="243"/>
    </row>
    <row r="1448" spans="2:2">
      <c r="B1448" s="243"/>
    </row>
    <row r="1449" spans="2:2">
      <c r="B1449" s="243"/>
    </row>
    <row r="1450" spans="2:2">
      <c r="B1450" s="243"/>
    </row>
    <row r="1451" spans="2:2">
      <c r="B1451" s="243"/>
    </row>
    <row r="1452" spans="2:2">
      <c r="B1452" s="243"/>
    </row>
    <row r="1453" spans="2:2">
      <c r="B1453" s="243"/>
    </row>
    <row r="1454" spans="2:2">
      <c r="B1454" s="243"/>
    </row>
    <row r="1455" spans="2:2">
      <c r="B1455" s="243"/>
    </row>
    <row r="1456" spans="2:2">
      <c r="B1456" s="243"/>
    </row>
    <row r="1457" spans="2:2">
      <c r="B1457" s="243"/>
    </row>
    <row r="1458" spans="2:2">
      <c r="B1458" s="243"/>
    </row>
    <row r="1459" spans="2:2">
      <c r="B1459" s="243"/>
    </row>
    <row r="1460" spans="2:2">
      <c r="B1460" s="243"/>
    </row>
    <row r="1461" spans="2:2">
      <c r="B1461" s="243"/>
    </row>
    <row r="1462" spans="2:2">
      <c r="B1462" s="243"/>
    </row>
    <row r="1463" spans="2:2">
      <c r="B1463" s="243"/>
    </row>
    <row r="1464" spans="2:2">
      <c r="B1464" s="243"/>
    </row>
    <row r="1465" spans="2:2">
      <c r="B1465" s="243"/>
    </row>
    <row r="1466" spans="2:2">
      <c r="B1466" s="243"/>
    </row>
    <row r="1467" spans="2:2">
      <c r="B1467" s="243"/>
    </row>
    <row r="1468" spans="2:2">
      <c r="B1468" s="243"/>
    </row>
    <row r="1469" spans="2:2">
      <c r="B1469" s="243"/>
    </row>
    <row r="1470" spans="2:2">
      <c r="B1470" s="243"/>
    </row>
    <row r="1471" spans="2:2">
      <c r="B1471" s="243"/>
    </row>
    <row r="1472" spans="2:2">
      <c r="B1472" s="243"/>
    </row>
    <row r="1473" spans="2:2">
      <c r="B1473" s="243"/>
    </row>
    <row r="1474" spans="2:2">
      <c r="B1474" s="243"/>
    </row>
    <row r="1475" spans="2:2">
      <c r="B1475" s="243"/>
    </row>
    <row r="1476" spans="2:2">
      <c r="B1476" s="243"/>
    </row>
    <row r="1477" spans="2:2">
      <c r="B1477" s="243"/>
    </row>
    <row r="1478" spans="2:2">
      <c r="B1478" s="243"/>
    </row>
    <row r="1479" spans="2:2">
      <c r="B1479" s="243"/>
    </row>
    <row r="1480" spans="2:2">
      <c r="B1480" s="243"/>
    </row>
    <row r="1481" spans="2:2">
      <c r="B1481" s="243"/>
    </row>
    <row r="1482" spans="2:2">
      <c r="B1482" s="243"/>
    </row>
    <row r="1483" spans="2:2">
      <c r="B1483" s="243"/>
    </row>
    <row r="1484" spans="2:2">
      <c r="B1484" s="243"/>
    </row>
    <row r="1485" spans="2:2">
      <c r="B1485" s="243"/>
    </row>
    <row r="1486" spans="2:2">
      <c r="B1486" s="243"/>
    </row>
    <row r="1487" spans="2:2">
      <c r="B1487" s="243"/>
    </row>
    <row r="1488" spans="2:2">
      <c r="B1488" s="243"/>
    </row>
    <row r="1489" spans="2:2">
      <c r="B1489" s="243"/>
    </row>
    <row r="1490" spans="2:2">
      <c r="B1490" s="243"/>
    </row>
    <row r="1491" spans="2:2">
      <c r="B1491" s="243"/>
    </row>
    <row r="1492" spans="2:2">
      <c r="B1492" s="243"/>
    </row>
    <row r="1493" spans="2:2">
      <c r="B1493" s="243"/>
    </row>
    <row r="1494" spans="2:2">
      <c r="B1494" s="243"/>
    </row>
    <row r="1495" spans="2:2">
      <c r="B1495" s="243"/>
    </row>
    <row r="1496" spans="2:2">
      <c r="B1496" s="243"/>
    </row>
    <row r="1497" spans="2:2">
      <c r="B1497" s="243"/>
    </row>
    <row r="1498" spans="2:2">
      <c r="B1498" s="243"/>
    </row>
    <row r="1499" spans="2:2">
      <c r="B1499" s="243"/>
    </row>
    <row r="1500" spans="2:2">
      <c r="B1500" s="243"/>
    </row>
    <row r="1501" spans="2:2">
      <c r="B1501" s="243"/>
    </row>
    <row r="1502" spans="2:2">
      <c r="B1502" s="243"/>
    </row>
    <row r="1503" spans="2:2">
      <c r="B1503" s="243"/>
    </row>
    <row r="1504" spans="2:2">
      <c r="B1504" s="243"/>
    </row>
    <row r="1505" spans="2:2">
      <c r="B1505" s="243"/>
    </row>
    <row r="1506" spans="2:2">
      <c r="B1506" s="243"/>
    </row>
    <row r="1507" spans="2:2">
      <c r="B1507" s="243"/>
    </row>
    <row r="1508" spans="2:2">
      <c r="B1508" s="243"/>
    </row>
    <row r="1509" spans="2:2">
      <c r="B1509" s="243"/>
    </row>
    <row r="1510" spans="2:2">
      <c r="B1510" s="243"/>
    </row>
    <row r="1511" spans="2:2">
      <c r="B1511" s="243"/>
    </row>
    <row r="1512" spans="2:2">
      <c r="B1512" s="243"/>
    </row>
    <row r="1513" spans="2:2">
      <c r="B1513" s="243"/>
    </row>
    <row r="1514" spans="2:2">
      <c r="B1514" s="243"/>
    </row>
    <row r="1515" spans="2:2">
      <c r="B1515" s="243"/>
    </row>
    <row r="1516" spans="2:2">
      <c r="B1516" s="243"/>
    </row>
    <row r="1517" spans="2:2">
      <c r="B1517" s="243"/>
    </row>
    <row r="1518" spans="2:2">
      <c r="B1518" s="243"/>
    </row>
    <row r="1519" spans="2:2">
      <c r="B1519" s="243"/>
    </row>
    <row r="1520" spans="2:2">
      <c r="B1520" s="243"/>
    </row>
    <row r="1521" spans="2:2">
      <c r="B1521" s="243"/>
    </row>
    <row r="1522" spans="2:2">
      <c r="B1522" s="243"/>
    </row>
    <row r="1523" spans="2:2">
      <c r="B1523" s="243"/>
    </row>
    <row r="1524" spans="2:2">
      <c r="B1524" s="243"/>
    </row>
    <row r="1525" spans="2:2">
      <c r="B1525" s="243"/>
    </row>
    <row r="1526" spans="2:2">
      <c r="B1526" s="243"/>
    </row>
    <row r="1527" spans="2:2">
      <c r="B1527" s="243"/>
    </row>
    <row r="1528" spans="2:2">
      <c r="B1528" s="243"/>
    </row>
    <row r="1529" spans="2:2">
      <c r="B1529" s="243"/>
    </row>
    <row r="1530" spans="2:2">
      <c r="B1530" s="243"/>
    </row>
    <row r="1531" spans="2:2">
      <c r="B1531" s="243"/>
    </row>
    <row r="1532" spans="2:2">
      <c r="B1532" s="243"/>
    </row>
    <row r="1533" spans="2:2">
      <c r="B1533" s="243"/>
    </row>
    <row r="1534" spans="2:2">
      <c r="B1534" s="243"/>
    </row>
    <row r="1535" spans="2:2">
      <c r="B1535" s="243"/>
    </row>
    <row r="1536" spans="2:2">
      <c r="B1536" s="243"/>
    </row>
    <row r="1537" spans="2:2">
      <c r="B1537" s="243"/>
    </row>
    <row r="1538" spans="2:2">
      <c r="B1538" s="243"/>
    </row>
    <row r="1539" spans="2:2">
      <c r="B1539" s="243"/>
    </row>
    <row r="1540" spans="2:2">
      <c r="B1540" s="243"/>
    </row>
    <row r="1541" spans="2:2">
      <c r="B1541" s="243"/>
    </row>
    <row r="1542" spans="2:2">
      <c r="B1542" s="243"/>
    </row>
    <row r="1543" spans="2:2">
      <c r="B1543" s="243"/>
    </row>
    <row r="1544" spans="2:2">
      <c r="B1544" s="243"/>
    </row>
    <row r="1545" spans="2:2">
      <c r="B1545" s="243"/>
    </row>
    <row r="1546" spans="2:2">
      <c r="B1546" s="243"/>
    </row>
    <row r="1547" spans="2:2">
      <c r="B1547" s="243"/>
    </row>
    <row r="1548" spans="2:2">
      <c r="B1548" s="243"/>
    </row>
    <row r="1549" spans="2:2">
      <c r="B1549" s="243"/>
    </row>
    <row r="1550" spans="2:2">
      <c r="B1550" s="243"/>
    </row>
    <row r="1551" spans="2:2">
      <c r="B1551" s="243"/>
    </row>
    <row r="1552" spans="2:2">
      <c r="B1552" s="243"/>
    </row>
    <row r="1553" spans="2:2">
      <c r="B1553" s="243"/>
    </row>
    <row r="1554" spans="2:2">
      <c r="B1554" s="243"/>
    </row>
    <row r="1555" spans="2:2">
      <c r="B1555" s="243"/>
    </row>
    <row r="1556" spans="2:2">
      <c r="B1556" s="243"/>
    </row>
    <row r="1557" spans="2:2">
      <c r="B1557" s="243"/>
    </row>
    <row r="1558" spans="2:2">
      <c r="B1558" s="243"/>
    </row>
    <row r="1559" spans="2:2">
      <c r="B1559" s="243"/>
    </row>
    <row r="1560" spans="2:2">
      <c r="B1560" s="243"/>
    </row>
    <row r="1561" spans="2:2">
      <c r="B1561" s="243"/>
    </row>
    <row r="1562" spans="2:2">
      <c r="B1562" s="243"/>
    </row>
    <row r="1563" spans="2:2">
      <c r="B1563" s="243"/>
    </row>
    <row r="1564" spans="2:2">
      <c r="B1564" s="243"/>
    </row>
    <row r="1565" spans="2:2">
      <c r="B1565" s="243"/>
    </row>
    <row r="1566" spans="2:2">
      <c r="B1566" s="243"/>
    </row>
    <row r="1567" spans="2:2">
      <c r="B1567" s="243"/>
    </row>
    <row r="1568" spans="2:2">
      <c r="B1568" s="243"/>
    </row>
    <row r="1569" spans="2:2">
      <c r="B1569" s="243"/>
    </row>
    <row r="1570" spans="2:2">
      <c r="B1570" s="243"/>
    </row>
    <row r="1571" spans="2:2">
      <c r="B1571" s="243"/>
    </row>
    <row r="1572" spans="2:2">
      <c r="B1572" s="243"/>
    </row>
    <row r="1573" spans="2:2">
      <c r="B1573" s="243"/>
    </row>
    <row r="1574" spans="2:2">
      <c r="B1574" s="243"/>
    </row>
    <row r="1575" spans="2:2">
      <c r="B1575" s="243"/>
    </row>
    <row r="1576" spans="2:2">
      <c r="B1576" s="243"/>
    </row>
    <row r="1577" spans="2:2">
      <c r="B1577" s="243"/>
    </row>
    <row r="1578" spans="2:2">
      <c r="B1578" s="243"/>
    </row>
    <row r="1579" spans="2:2">
      <c r="B1579" s="243"/>
    </row>
    <row r="1580" spans="2:2">
      <c r="B1580" s="243"/>
    </row>
    <row r="1581" spans="2:2">
      <c r="B1581" s="243"/>
    </row>
    <row r="1582" spans="2:2">
      <c r="B1582" s="243"/>
    </row>
    <row r="1583" spans="2:2">
      <c r="B1583" s="243"/>
    </row>
    <row r="1584" spans="2:2">
      <c r="B1584" s="243"/>
    </row>
    <row r="1585" spans="2:2">
      <c r="B1585" s="243"/>
    </row>
    <row r="1586" spans="2:2">
      <c r="B1586" s="243"/>
    </row>
    <row r="1587" spans="2:2">
      <c r="B1587" s="243"/>
    </row>
    <row r="1588" spans="2:2">
      <c r="B1588" s="243"/>
    </row>
    <row r="1589" spans="2:2">
      <c r="B1589" s="243"/>
    </row>
    <row r="1590" spans="2:2">
      <c r="B1590" s="243"/>
    </row>
    <row r="1591" spans="2:2">
      <c r="B1591" s="243"/>
    </row>
    <row r="1592" spans="2:2">
      <c r="B1592" s="243"/>
    </row>
    <row r="1593" spans="2:2">
      <c r="B1593" s="243"/>
    </row>
    <row r="1594" spans="2:2">
      <c r="B1594" s="243"/>
    </row>
    <row r="1595" spans="2:2">
      <c r="B1595" s="243"/>
    </row>
    <row r="1596" spans="2:2">
      <c r="B1596" s="243"/>
    </row>
    <row r="1597" spans="2:2">
      <c r="B1597" s="243"/>
    </row>
    <row r="1598" spans="2:2">
      <c r="B1598" s="243"/>
    </row>
    <row r="1599" spans="2:2">
      <c r="B1599" s="243"/>
    </row>
    <row r="1600" spans="2:2">
      <c r="B1600" s="243"/>
    </row>
    <row r="1601" spans="2:2">
      <c r="B1601" s="243"/>
    </row>
    <row r="1602" spans="2:2">
      <c r="B1602" s="243"/>
    </row>
    <row r="1603" spans="2:2">
      <c r="B1603" s="243"/>
    </row>
    <row r="1604" spans="2:2">
      <c r="B1604" s="243"/>
    </row>
    <row r="1605" spans="2:2">
      <c r="B1605" s="243"/>
    </row>
    <row r="1606" spans="2:2">
      <c r="B1606" s="243"/>
    </row>
    <row r="1607" spans="2:2">
      <c r="B1607" s="243"/>
    </row>
    <row r="1608" spans="2:2">
      <c r="B1608" s="243"/>
    </row>
    <row r="1609" spans="2:2">
      <c r="B1609" s="243"/>
    </row>
    <row r="1610" spans="2:2">
      <c r="B1610" s="243"/>
    </row>
    <row r="1611" spans="2:2">
      <c r="B1611" s="243"/>
    </row>
    <row r="1612" spans="2:2">
      <c r="B1612" s="243"/>
    </row>
    <row r="1613" spans="2:2">
      <c r="B1613" s="243"/>
    </row>
    <row r="1614" spans="2:2">
      <c r="B1614" s="243"/>
    </row>
    <row r="1615" spans="2:2">
      <c r="B1615" s="243"/>
    </row>
    <row r="1616" spans="2:2">
      <c r="B1616" s="243"/>
    </row>
    <row r="1617" spans="2:2">
      <c r="B1617" s="243"/>
    </row>
    <row r="1618" spans="2:2">
      <c r="B1618" s="243"/>
    </row>
    <row r="1619" spans="2:2">
      <c r="B1619" s="243"/>
    </row>
    <row r="1620" spans="2:2">
      <c r="B1620" s="243"/>
    </row>
    <row r="1621" spans="2:2">
      <c r="B1621" s="243"/>
    </row>
    <row r="1622" spans="2:2">
      <c r="B1622" s="243"/>
    </row>
    <row r="1623" spans="2:2">
      <c r="B1623" s="243"/>
    </row>
    <row r="1624" spans="2:2">
      <c r="B1624" s="243"/>
    </row>
    <row r="1625" spans="2:2">
      <c r="B1625" s="243"/>
    </row>
    <row r="1626" spans="2:2">
      <c r="B1626" s="243"/>
    </row>
    <row r="1627" spans="2:2">
      <c r="B1627" s="243"/>
    </row>
    <row r="1628" spans="2:2">
      <c r="B1628" s="243"/>
    </row>
    <row r="1629" spans="2:2">
      <c r="B1629" s="243"/>
    </row>
    <row r="1630" spans="2:2">
      <c r="B1630" s="243"/>
    </row>
    <row r="1631" spans="2:2">
      <c r="B1631" s="243"/>
    </row>
    <row r="1632" spans="2:2">
      <c r="B1632" s="243"/>
    </row>
    <row r="1633" spans="2:2">
      <c r="B1633" s="243"/>
    </row>
    <row r="1634" spans="2:2">
      <c r="B1634" s="243"/>
    </row>
    <row r="1635" spans="2:2">
      <c r="B1635" s="243"/>
    </row>
    <row r="1636" spans="2:2">
      <c r="B1636" s="243"/>
    </row>
    <row r="1637" spans="2:2">
      <c r="B1637" s="243"/>
    </row>
    <row r="1638" spans="2:2">
      <c r="B1638" s="243"/>
    </row>
    <row r="1639" spans="2:2">
      <c r="B1639" s="243"/>
    </row>
    <row r="1640" spans="2:2">
      <c r="B1640" s="243"/>
    </row>
    <row r="1641" spans="2:2">
      <c r="B1641" s="243"/>
    </row>
    <row r="1642" spans="2:2">
      <c r="B1642" s="243"/>
    </row>
    <row r="1643" spans="2:2">
      <c r="B1643" s="243"/>
    </row>
    <row r="1644" spans="2:2">
      <c r="B1644" s="243"/>
    </row>
    <row r="1645" spans="2:2">
      <c r="B1645" s="243"/>
    </row>
    <row r="1646" spans="2:2">
      <c r="B1646" s="243"/>
    </row>
    <row r="1647" spans="2:2">
      <c r="B1647" s="243"/>
    </row>
    <row r="1648" spans="2:2">
      <c r="B1648" s="243"/>
    </row>
    <row r="1649" spans="2:2">
      <c r="B1649" s="243"/>
    </row>
    <row r="1650" spans="2:2">
      <c r="B1650" s="243"/>
    </row>
    <row r="1651" spans="2:2">
      <c r="B1651" s="243"/>
    </row>
    <row r="1652" spans="2:2">
      <c r="B1652" s="243"/>
    </row>
    <row r="1653" spans="2:2">
      <c r="B1653" s="243"/>
    </row>
    <row r="1654" spans="2:2">
      <c r="B1654" s="243"/>
    </row>
    <row r="1655" spans="2:2">
      <c r="B1655" s="243"/>
    </row>
    <row r="1656" spans="2:2">
      <c r="B1656" s="243"/>
    </row>
    <row r="1657" spans="2:2">
      <c r="B1657" s="243"/>
    </row>
    <row r="1658" spans="2:2">
      <c r="B1658" s="243"/>
    </row>
    <row r="1659" spans="2:2">
      <c r="B1659" s="243"/>
    </row>
    <row r="1660" spans="2:2">
      <c r="B1660" s="243"/>
    </row>
    <row r="1661" spans="2:2">
      <c r="B1661" s="243"/>
    </row>
    <row r="1662" spans="2:2">
      <c r="B1662" s="243"/>
    </row>
    <row r="1663" spans="2:2">
      <c r="B1663" s="243"/>
    </row>
    <row r="1664" spans="2:2">
      <c r="B1664" s="243"/>
    </row>
    <row r="1665" spans="2:2">
      <c r="B1665" s="243"/>
    </row>
    <row r="1666" spans="2:2">
      <c r="B1666" s="243"/>
    </row>
    <row r="1667" spans="2:2">
      <c r="B1667" s="243"/>
    </row>
    <row r="1668" spans="2:2">
      <c r="B1668" s="243"/>
    </row>
    <row r="1669" spans="2:2">
      <c r="B1669" s="243"/>
    </row>
    <row r="1670" spans="2:2">
      <c r="B1670" s="243"/>
    </row>
    <row r="1671" spans="2:2">
      <c r="B1671" s="243"/>
    </row>
    <row r="1672" spans="2:2">
      <c r="B1672" s="243"/>
    </row>
    <row r="1673" spans="2:2">
      <c r="B1673" s="243"/>
    </row>
    <row r="1674" spans="2:2">
      <c r="B1674" s="243"/>
    </row>
    <row r="1675" spans="2:2">
      <c r="B1675" s="243"/>
    </row>
    <row r="1676" spans="2:2">
      <c r="B1676" s="243"/>
    </row>
    <row r="1677" spans="2:2">
      <c r="B1677" s="243"/>
    </row>
    <row r="1678" spans="2:2">
      <c r="B1678" s="243"/>
    </row>
    <row r="1679" spans="2:2">
      <c r="B1679" s="243"/>
    </row>
    <row r="1680" spans="2:2">
      <c r="B1680" s="243"/>
    </row>
    <row r="1681" spans="2:2">
      <c r="B1681" s="243"/>
    </row>
    <row r="1682" spans="2:2">
      <c r="B1682" s="243"/>
    </row>
    <row r="1683" spans="2:2">
      <c r="B1683" s="243"/>
    </row>
    <row r="1684" spans="2:2">
      <c r="B1684" s="243"/>
    </row>
    <row r="1685" spans="2:2">
      <c r="B1685" s="243"/>
    </row>
    <row r="1686" spans="2:2">
      <c r="B1686" s="243"/>
    </row>
    <row r="1687" spans="2:2">
      <c r="B1687" s="243"/>
    </row>
    <row r="1688" spans="2:2">
      <c r="B1688" s="243"/>
    </row>
    <row r="1689" spans="2:2">
      <c r="B1689" s="243"/>
    </row>
    <row r="1690" spans="2:2">
      <c r="B1690" s="243"/>
    </row>
    <row r="1691" spans="2:2">
      <c r="B1691" s="243"/>
    </row>
    <row r="1692" spans="2:2">
      <c r="B1692" s="243"/>
    </row>
    <row r="1693" spans="2:2">
      <c r="B1693" s="243"/>
    </row>
    <row r="1694" spans="2:2">
      <c r="B1694" s="243"/>
    </row>
    <row r="1695" spans="2:2">
      <c r="B1695" s="243"/>
    </row>
    <row r="1696" spans="2:2">
      <c r="B1696" s="243"/>
    </row>
    <row r="1697" spans="2:2">
      <c r="B1697" s="243"/>
    </row>
    <row r="1698" spans="2:2">
      <c r="B1698" s="243"/>
    </row>
    <row r="1699" spans="2:2">
      <c r="B1699" s="243"/>
    </row>
    <row r="1700" spans="2:2">
      <c r="B1700" s="243"/>
    </row>
    <row r="1701" spans="2:2">
      <c r="B1701" s="243"/>
    </row>
    <row r="1702" spans="2:2">
      <c r="B1702" s="243"/>
    </row>
    <row r="1703" spans="2:2">
      <c r="B1703" s="243"/>
    </row>
    <row r="1704" spans="2:2">
      <c r="B1704" s="243"/>
    </row>
    <row r="1705" spans="2:2">
      <c r="B1705" s="243"/>
    </row>
    <row r="1706" spans="2:2">
      <c r="B1706" s="243"/>
    </row>
    <row r="1707" spans="2:2">
      <c r="B1707" s="243"/>
    </row>
    <row r="1708" spans="2:2">
      <c r="B1708" s="243"/>
    </row>
    <row r="1709" spans="2:2">
      <c r="B1709" s="243"/>
    </row>
    <row r="1710" spans="2:2">
      <c r="B1710" s="243"/>
    </row>
    <row r="1711" spans="2:2">
      <c r="B1711" s="243"/>
    </row>
    <row r="1712" spans="2:2">
      <c r="B1712" s="243"/>
    </row>
    <row r="1713" spans="2:2">
      <c r="B1713" s="243"/>
    </row>
    <row r="1714" spans="2:2">
      <c r="B1714" s="243"/>
    </row>
    <row r="1715" spans="2:2">
      <c r="B1715" s="243"/>
    </row>
    <row r="1716" spans="2:2">
      <c r="B1716" s="243"/>
    </row>
    <row r="1717" spans="2:2">
      <c r="B1717" s="243"/>
    </row>
    <row r="1718" spans="2:2">
      <c r="B1718" s="243"/>
    </row>
    <row r="1719" spans="2:2">
      <c r="B1719" s="243"/>
    </row>
    <row r="1720" spans="2:2">
      <c r="B1720" s="243"/>
    </row>
    <row r="1721" spans="2:2">
      <c r="B1721" s="243"/>
    </row>
    <row r="1722" spans="2:2">
      <c r="B1722" s="243"/>
    </row>
    <row r="1723" spans="2:2">
      <c r="B1723" s="243"/>
    </row>
    <row r="1724" spans="2:2">
      <c r="B1724" s="243"/>
    </row>
    <row r="1725" spans="2:2">
      <c r="B1725" s="243"/>
    </row>
    <row r="1726" spans="2:2">
      <c r="B1726" s="243"/>
    </row>
    <row r="1727" spans="2:2">
      <c r="B1727" s="243"/>
    </row>
    <row r="1728" spans="2:2">
      <c r="B1728" s="243"/>
    </row>
    <row r="1729" spans="2:2">
      <c r="B1729" s="243"/>
    </row>
    <row r="1730" spans="2:2">
      <c r="B1730" s="243"/>
    </row>
    <row r="1731" spans="2:2">
      <c r="B1731" s="243"/>
    </row>
    <row r="1732" spans="2:2">
      <c r="B1732" s="243"/>
    </row>
    <row r="1733" spans="2:2">
      <c r="B1733" s="243"/>
    </row>
    <row r="1734" spans="2:2">
      <c r="B1734" s="243"/>
    </row>
    <row r="1735" spans="2:2">
      <c r="B1735" s="243"/>
    </row>
    <row r="1736" spans="2:2">
      <c r="B1736" s="243"/>
    </row>
    <row r="1737" spans="2:2">
      <c r="B1737" s="243"/>
    </row>
    <row r="1738" spans="2:2">
      <c r="B1738" s="243"/>
    </row>
    <row r="1739" spans="2:2">
      <c r="B1739" s="243"/>
    </row>
    <row r="1740" spans="2:2">
      <c r="B1740" s="243"/>
    </row>
    <row r="1741" spans="2:2">
      <c r="B1741" s="243"/>
    </row>
    <row r="1742" spans="2:2">
      <c r="B1742" s="243"/>
    </row>
    <row r="1743" spans="2:2">
      <c r="B1743" s="243"/>
    </row>
    <row r="1744" spans="2:2">
      <c r="B1744" s="243"/>
    </row>
    <row r="1745" spans="2:2">
      <c r="B1745" s="243"/>
    </row>
    <row r="1746" spans="2:2">
      <c r="B1746" s="243"/>
    </row>
    <row r="1747" spans="2:2">
      <c r="B1747" s="243"/>
    </row>
    <row r="1748" spans="2:2">
      <c r="B1748" s="243"/>
    </row>
    <row r="1749" spans="2:2">
      <c r="B1749" s="243"/>
    </row>
    <row r="1750" spans="2:2">
      <c r="B1750" s="243"/>
    </row>
    <row r="1751" spans="2:2">
      <c r="B1751" s="243"/>
    </row>
    <row r="1752" spans="2:2">
      <c r="B1752" s="243"/>
    </row>
    <row r="1753" spans="2:2">
      <c r="B1753" s="243"/>
    </row>
    <row r="1754" spans="2:2">
      <c r="B1754" s="243"/>
    </row>
    <row r="1755" spans="2:2">
      <c r="B1755" s="243"/>
    </row>
    <row r="1756" spans="2:2">
      <c r="B1756" s="243"/>
    </row>
    <row r="1757" spans="2:2">
      <c r="B1757" s="243"/>
    </row>
    <row r="1758" spans="2:2">
      <c r="B1758" s="243"/>
    </row>
    <row r="1759" spans="2:2">
      <c r="B1759" s="243"/>
    </row>
    <row r="1760" spans="2:2">
      <c r="B1760" s="243"/>
    </row>
    <row r="1761" spans="2:2">
      <c r="B1761" s="243"/>
    </row>
    <row r="1762" spans="2:2">
      <c r="B1762" s="243"/>
    </row>
    <row r="1763" spans="2:2">
      <c r="B1763" s="243"/>
    </row>
    <row r="1764" spans="2:2">
      <c r="B1764" s="243"/>
    </row>
    <row r="1765" spans="2:2">
      <c r="B1765" s="243"/>
    </row>
    <row r="1766" spans="2:2">
      <c r="B1766" s="243"/>
    </row>
    <row r="1767" spans="2:2">
      <c r="B1767" s="243"/>
    </row>
    <row r="1768" spans="2:2">
      <c r="B1768" s="243"/>
    </row>
    <row r="1769" spans="2:2">
      <c r="B1769" s="243"/>
    </row>
    <row r="1770" spans="2:2">
      <c r="B1770" s="243"/>
    </row>
    <row r="1771" spans="2:2">
      <c r="B1771" s="243"/>
    </row>
    <row r="1772" spans="2:2">
      <c r="B1772" s="243"/>
    </row>
    <row r="1773" spans="2:2">
      <c r="B1773" s="243"/>
    </row>
    <row r="1774" spans="2:2">
      <c r="B1774" s="243"/>
    </row>
    <row r="1775" spans="2:2">
      <c r="B1775" s="243"/>
    </row>
    <row r="1776" spans="2:2">
      <c r="B1776" s="243"/>
    </row>
    <row r="1777" spans="2:2">
      <c r="B1777" s="243"/>
    </row>
    <row r="1778" spans="2:2">
      <c r="B1778" s="243"/>
    </row>
    <row r="1779" spans="2:2">
      <c r="B1779" s="243"/>
    </row>
    <row r="1780" spans="2:2">
      <c r="B1780" s="243"/>
    </row>
    <row r="1781" spans="2:2">
      <c r="B1781" s="243"/>
    </row>
    <row r="1782" spans="2:2">
      <c r="B1782" s="243"/>
    </row>
    <row r="1783" spans="2:2">
      <c r="B1783" s="243"/>
    </row>
    <row r="1784" spans="2:2">
      <c r="B1784" s="243"/>
    </row>
    <row r="1785" spans="2:2">
      <c r="B1785" s="243"/>
    </row>
    <row r="1786" spans="2:2">
      <c r="B1786" s="243"/>
    </row>
    <row r="1787" spans="2:2">
      <c r="B1787" s="243"/>
    </row>
    <row r="1788" spans="2:2">
      <c r="B1788" s="243"/>
    </row>
    <row r="1789" spans="2:2">
      <c r="B1789" s="243"/>
    </row>
    <row r="1790" spans="2:2">
      <c r="B1790" s="243"/>
    </row>
    <row r="1791" spans="2:2">
      <c r="B1791" s="243"/>
    </row>
    <row r="1792" spans="2:2">
      <c r="B1792" s="243"/>
    </row>
    <row r="1793" spans="2:2">
      <c r="B1793" s="243"/>
    </row>
    <row r="1794" spans="2:2">
      <c r="B1794" s="243"/>
    </row>
    <row r="1795" spans="2:2">
      <c r="B1795" s="243"/>
    </row>
    <row r="1796" spans="2:2">
      <c r="B1796" s="243"/>
    </row>
    <row r="1797" spans="2:2">
      <c r="B1797" s="243"/>
    </row>
    <row r="1798" spans="2:2">
      <c r="B1798" s="243"/>
    </row>
    <row r="1799" spans="2:2">
      <c r="B1799" s="243"/>
    </row>
    <row r="1800" spans="2:2">
      <c r="B1800" s="243"/>
    </row>
    <row r="1801" spans="2:2">
      <c r="B1801" s="243"/>
    </row>
    <row r="1802" spans="2:2">
      <c r="B1802" s="243"/>
    </row>
    <row r="1803" spans="2:2">
      <c r="B1803" s="243"/>
    </row>
    <row r="1804" spans="2:2">
      <c r="B1804" s="243"/>
    </row>
    <row r="1805" spans="2:2">
      <c r="B1805" s="243"/>
    </row>
    <row r="1806" spans="2:2">
      <c r="B1806" s="243"/>
    </row>
    <row r="1807" spans="2:2">
      <c r="B1807" s="243"/>
    </row>
    <row r="1808" spans="2:2">
      <c r="B1808" s="243"/>
    </row>
    <row r="1809" spans="2:2">
      <c r="B1809" s="243"/>
    </row>
    <row r="1810" spans="2:2">
      <c r="B1810" s="243"/>
    </row>
    <row r="1811" spans="2:2">
      <c r="B1811" s="243"/>
    </row>
    <row r="1812" spans="2:2">
      <c r="B1812" s="243"/>
    </row>
    <row r="1813" spans="2:2">
      <c r="B1813" s="243"/>
    </row>
    <row r="1814" spans="2:2">
      <c r="B1814" s="243"/>
    </row>
    <row r="1815" spans="2:2">
      <c r="B1815" s="243"/>
    </row>
    <row r="1816" spans="2:2">
      <c r="B1816" s="243"/>
    </row>
    <row r="1817" spans="2:2">
      <c r="B1817" s="243"/>
    </row>
    <row r="1818" spans="2:2">
      <c r="B1818" s="243"/>
    </row>
    <row r="1819" spans="2:2">
      <c r="B1819" s="243"/>
    </row>
    <row r="1820" spans="2:2">
      <c r="B1820" s="243"/>
    </row>
    <row r="1821" spans="2:2">
      <c r="B1821" s="243"/>
    </row>
    <row r="1822" spans="2:2">
      <c r="B1822" s="243"/>
    </row>
    <row r="1823" spans="2:2">
      <c r="B1823" s="243"/>
    </row>
    <row r="1824" spans="2:2">
      <c r="B1824" s="243"/>
    </row>
    <row r="1825" spans="2:2">
      <c r="B1825" s="243"/>
    </row>
    <row r="1826" spans="2:2">
      <c r="B1826" s="243"/>
    </row>
    <row r="1827" spans="2:2">
      <c r="B1827" s="243"/>
    </row>
    <row r="1828" spans="2:2">
      <c r="B1828" s="243"/>
    </row>
    <row r="1829" spans="2:2">
      <c r="B1829" s="243"/>
    </row>
    <row r="1830" spans="2:2">
      <c r="B1830" s="243"/>
    </row>
    <row r="1831" spans="2:2">
      <c r="B1831" s="243"/>
    </row>
    <row r="1832" spans="2:2">
      <c r="B1832" s="243"/>
    </row>
    <row r="1833" spans="2:2">
      <c r="B1833" s="243"/>
    </row>
    <row r="1834" spans="2:2">
      <c r="B1834" s="243"/>
    </row>
    <row r="1835" spans="2:2">
      <c r="B1835" s="243"/>
    </row>
    <row r="1836" spans="2:2">
      <c r="B1836" s="243"/>
    </row>
    <row r="1837" spans="2:2">
      <c r="B1837" s="243"/>
    </row>
    <row r="1838" spans="2:2">
      <c r="B1838" s="243"/>
    </row>
    <row r="1839" spans="2:2">
      <c r="B1839" s="243"/>
    </row>
    <row r="1840" spans="2:2">
      <c r="B1840" s="243"/>
    </row>
    <row r="1841" spans="2:2">
      <c r="B1841" s="243"/>
    </row>
    <row r="1842" spans="2:2">
      <c r="B1842" s="243"/>
    </row>
    <row r="1843" spans="2:2">
      <c r="B1843" s="243"/>
    </row>
    <row r="1844" spans="2:2">
      <c r="B1844" s="243"/>
    </row>
    <row r="1845" spans="2:2">
      <c r="B1845" s="243"/>
    </row>
    <row r="1846" spans="2:2">
      <c r="B1846" s="243"/>
    </row>
    <row r="1847" spans="2:2">
      <c r="B1847" s="243"/>
    </row>
    <row r="1848" spans="2:2">
      <c r="B1848" s="243"/>
    </row>
    <row r="1849" spans="2:2">
      <c r="B1849" s="243"/>
    </row>
    <row r="1850" spans="2:2">
      <c r="B1850" s="243"/>
    </row>
    <row r="1851" spans="2:2">
      <c r="B1851" s="243"/>
    </row>
    <row r="1852" spans="2:2">
      <c r="B1852" s="243"/>
    </row>
    <row r="1853" spans="2:2">
      <c r="B1853" s="243"/>
    </row>
    <row r="1854" spans="2:2">
      <c r="B1854" s="243"/>
    </row>
    <row r="1855" spans="2:2">
      <c r="B1855" s="243"/>
    </row>
    <row r="1856" spans="2:2">
      <c r="B1856" s="243"/>
    </row>
    <row r="1857" spans="2:2">
      <c r="B1857" s="243"/>
    </row>
    <row r="1858" spans="2:2">
      <c r="B1858" s="243"/>
    </row>
    <row r="1859" spans="2:2">
      <c r="B1859" s="243"/>
    </row>
    <row r="1860" spans="2:2">
      <c r="B1860" s="243"/>
    </row>
    <row r="1861" spans="2:2">
      <c r="B1861" s="243"/>
    </row>
    <row r="1862" spans="2:2">
      <c r="B1862" s="243"/>
    </row>
    <row r="1863" spans="2:2">
      <c r="B1863" s="243"/>
    </row>
    <row r="1864" spans="2:2">
      <c r="B1864" s="243"/>
    </row>
    <row r="1865" spans="2:2">
      <c r="B1865" s="243"/>
    </row>
    <row r="1866" spans="2:2">
      <c r="B1866" s="243"/>
    </row>
    <row r="1867" spans="2:2">
      <c r="B1867" s="243"/>
    </row>
    <row r="1868" spans="2:2">
      <c r="B1868" s="243"/>
    </row>
    <row r="1869" spans="2:2">
      <c r="B1869" s="243"/>
    </row>
    <row r="1870" spans="2:2">
      <c r="B1870" s="243"/>
    </row>
    <row r="1871" spans="2:2">
      <c r="B1871" s="243"/>
    </row>
    <row r="1872" spans="2:2">
      <c r="B1872" s="243"/>
    </row>
    <row r="1873" spans="2:2">
      <c r="B1873" s="243"/>
    </row>
    <row r="1874" spans="2:2">
      <c r="B1874" s="243"/>
    </row>
    <row r="1875" spans="2:2">
      <c r="B1875" s="243"/>
    </row>
    <row r="1876" spans="2:2">
      <c r="B1876" s="243"/>
    </row>
    <row r="1877" spans="2:2">
      <c r="B1877" s="243"/>
    </row>
    <row r="1878" spans="2:2">
      <c r="B1878" s="243"/>
    </row>
    <row r="1879" spans="2:2">
      <c r="B1879" s="243"/>
    </row>
    <row r="1880" spans="2:2">
      <c r="B1880" s="243"/>
    </row>
    <row r="1881" spans="2:2">
      <c r="B1881" s="243"/>
    </row>
    <row r="1882" spans="2:2">
      <c r="B1882" s="243"/>
    </row>
    <row r="1883" spans="2:2">
      <c r="B1883" s="243"/>
    </row>
    <row r="1884" spans="2:2">
      <c r="B1884" s="243"/>
    </row>
    <row r="1885" spans="2:2">
      <c r="B1885" s="243"/>
    </row>
    <row r="1886" spans="2:2">
      <c r="B1886" s="243"/>
    </row>
    <row r="1887" spans="2:2">
      <c r="B1887" s="243"/>
    </row>
    <row r="1888" spans="2:2">
      <c r="B1888" s="243"/>
    </row>
    <row r="1889" spans="2:2">
      <c r="B1889" s="243"/>
    </row>
    <row r="1890" spans="2:2">
      <c r="B1890" s="243"/>
    </row>
    <row r="1891" spans="2:2">
      <c r="B1891" s="243"/>
    </row>
    <row r="1892" spans="2:2">
      <c r="B1892" s="243"/>
    </row>
    <row r="1893" spans="2:2">
      <c r="B1893" s="243"/>
    </row>
    <row r="1894" spans="2:2">
      <c r="B1894" s="243"/>
    </row>
    <row r="1895" spans="2:2">
      <c r="B1895" s="243"/>
    </row>
    <row r="1896" spans="2:2">
      <c r="B1896" s="243"/>
    </row>
    <row r="1897" spans="2:2">
      <c r="B1897" s="243"/>
    </row>
    <row r="1898" spans="2:2">
      <c r="B1898" s="243"/>
    </row>
    <row r="1899" spans="2:2">
      <c r="B1899" s="243"/>
    </row>
    <row r="1900" spans="2:2">
      <c r="B1900" s="243"/>
    </row>
    <row r="1901" spans="2:2">
      <c r="B1901" s="243"/>
    </row>
    <row r="1902" spans="2:2">
      <c r="B1902" s="243"/>
    </row>
    <row r="1903" spans="2:2">
      <c r="B1903" s="243"/>
    </row>
    <row r="1904" spans="2:2">
      <c r="B1904" s="243"/>
    </row>
    <row r="1905" spans="2:2">
      <c r="B1905" s="243"/>
    </row>
    <row r="1906" spans="2:2">
      <c r="B1906" s="243"/>
    </row>
    <row r="1907" spans="2:2">
      <c r="B1907" s="243"/>
    </row>
    <row r="1908" spans="2:2">
      <c r="B1908" s="243"/>
    </row>
    <row r="1909" spans="2:2">
      <c r="B1909" s="243"/>
    </row>
    <row r="1910" spans="2:2">
      <c r="B1910" s="243"/>
    </row>
    <row r="1911" spans="2:2">
      <c r="B1911" s="243"/>
    </row>
    <row r="1912" spans="2:2">
      <c r="B1912" s="243"/>
    </row>
    <row r="1913" spans="2:2">
      <c r="B1913" s="243"/>
    </row>
    <row r="1914" spans="2:2">
      <c r="B1914" s="243"/>
    </row>
    <row r="1915" spans="2:2">
      <c r="B1915" s="243"/>
    </row>
    <row r="1916" spans="2:2">
      <c r="B1916" s="243"/>
    </row>
    <row r="1917" spans="2:2">
      <c r="B1917" s="243"/>
    </row>
    <row r="1918" spans="2:2">
      <c r="B1918" s="243"/>
    </row>
    <row r="1919" spans="2:2">
      <c r="B1919" s="243"/>
    </row>
    <row r="1920" spans="2:2">
      <c r="B1920" s="243"/>
    </row>
    <row r="1921" spans="2:2">
      <c r="B1921" s="243"/>
    </row>
    <row r="1922" spans="2:2">
      <c r="B1922" s="243"/>
    </row>
    <row r="1923" spans="2:2">
      <c r="B1923" s="243"/>
    </row>
    <row r="1924" spans="2:2">
      <c r="B1924" s="243"/>
    </row>
    <row r="1925" spans="2:2">
      <c r="B1925" s="243"/>
    </row>
    <row r="1926" spans="2:2">
      <c r="B1926" s="243"/>
    </row>
    <row r="1927" spans="2:2">
      <c r="B1927" s="243"/>
    </row>
    <row r="1928" spans="2:2">
      <c r="B1928" s="243"/>
    </row>
    <row r="1929" spans="2:2">
      <c r="B1929" s="243"/>
    </row>
    <row r="1930" spans="2:2">
      <c r="B1930" s="243"/>
    </row>
    <row r="1931" spans="2:2">
      <c r="B1931" s="243"/>
    </row>
    <row r="1932" spans="2:2">
      <c r="B1932" s="243"/>
    </row>
    <row r="1933" spans="2:2">
      <c r="B1933" s="243"/>
    </row>
    <row r="1934" spans="2:2">
      <c r="B1934" s="243"/>
    </row>
    <row r="1935" spans="2:2">
      <c r="B1935" s="243"/>
    </row>
    <row r="1936" spans="2:2">
      <c r="B1936" s="243"/>
    </row>
    <row r="1937" spans="2:2">
      <c r="B1937" s="243"/>
    </row>
    <row r="1938" spans="2:2">
      <c r="B1938" s="243"/>
    </row>
    <row r="1939" spans="2:2">
      <c r="B1939" s="243"/>
    </row>
    <row r="1940" spans="2:2">
      <c r="B1940" s="243"/>
    </row>
    <row r="1941" spans="2:2">
      <c r="B1941" s="243"/>
    </row>
    <row r="1942" spans="2:2">
      <c r="B1942" s="243"/>
    </row>
    <row r="1943" spans="2:2">
      <c r="B1943" s="243"/>
    </row>
    <row r="1944" spans="2:2">
      <c r="B1944" s="243"/>
    </row>
    <row r="1945" spans="2:2">
      <c r="B1945" s="243"/>
    </row>
    <row r="1946" spans="2:2">
      <c r="B1946" s="243"/>
    </row>
    <row r="1947" spans="2:2">
      <c r="B1947" s="243"/>
    </row>
    <row r="1948" spans="2:2">
      <c r="B1948" s="243"/>
    </row>
    <row r="1949" spans="2:2">
      <c r="B1949" s="243"/>
    </row>
    <row r="1950" spans="2:2">
      <c r="B1950" s="243"/>
    </row>
    <row r="1951" spans="2:2">
      <c r="B1951" s="243"/>
    </row>
    <row r="1952" spans="2:2">
      <c r="B1952" s="243"/>
    </row>
    <row r="1953" spans="2:2">
      <c r="B1953" s="243"/>
    </row>
    <row r="1954" spans="2:2">
      <c r="B1954" s="243"/>
    </row>
    <row r="1955" spans="2:2">
      <c r="B1955" s="243"/>
    </row>
    <row r="1956" spans="2:2">
      <c r="B1956" s="243"/>
    </row>
    <row r="1957" spans="2:2">
      <c r="B1957" s="243"/>
    </row>
    <row r="1958" spans="2:2">
      <c r="B1958" s="243"/>
    </row>
    <row r="1959" spans="2:2">
      <c r="B1959" s="243"/>
    </row>
    <row r="1960" spans="2:2">
      <c r="B1960" s="243"/>
    </row>
    <row r="1961" spans="2:2">
      <c r="B1961" s="243"/>
    </row>
    <row r="1962" spans="2:2">
      <c r="B1962" s="243"/>
    </row>
    <row r="1963" spans="2:2">
      <c r="B1963" s="243"/>
    </row>
    <row r="1964" spans="2:2">
      <c r="B1964" s="243"/>
    </row>
    <row r="1965" spans="2:2">
      <c r="B1965" s="243"/>
    </row>
    <row r="1966" spans="2:2">
      <c r="B1966" s="243"/>
    </row>
    <row r="1967" spans="2:2">
      <c r="B1967" s="243"/>
    </row>
    <row r="1968" spans="2:2">
      <c r="B1968" s="243"/>
    </row>
    <row r="1969" spans="2:2">
      <c r="B1969" s="243"/>
    </row>
    <row r="1970" spans="2:2">
      <c r="B1970" s="243"/>
    </row>
    <row r="1971" spans="2:2">
      <c r="B1971" s="243"/>
    </row>
    <row r="1972" spans="2:2">
      <c r="B1972" s="243"/>
    </row>
    <row r="1973" spans="2:2">
      <c r="B1973" s="243"/>
    </row>
    <row r="1974" spans="2:2">
      <c r="B1974" s="243"/>
    </row>
    <row r="1975" spans="2:2">
      <c r="B1975" s="243"/>
    </row>
    <row r="1976" spans="2:2">
      <c r="B1976" s="243"/>
    </row>
    <row r="1977" spans="2:2">
      <c r="B1977" s="243"/>
    </row>
    <row r="1978" spans="2:2">
      <c r="B1978" s="243"/>
    </row>
    <row r="1979" spans="2:2">
      <c r="B1979" s="243"/>
    </row>
    <row r="1980" spans="2:2">
      <c r="B1980" s="243"/>
    </row>
    <row r="1981" spans="2:2">
      <c r="B1981" s="243"/>
    </row>
    <row r="1982" spans="2:2">
      <c r="B1982" s="243"/>
    </row>
    <row r="1983" spans="2:2">
      <c r="B1983" s="243"/>
    </row>
    <row r="1984" spans="2:2">
      <c r="B1984" s="243"/>
    </row>
    <row r="1985" spans="2:2">
      <c r="B1985" s="243"/>
    </row>
    <row r="1986" spans="2:2">
      <c r="B1986" s="243"/>
    </row>
    <row r="1987" spans="2:2">
      <c r="B1987" s="243"/>
    </row>
    <row r="1988" spans="2:2">
      <c r="B1988" s="243"/>
    </row>
    <row r="1989" spans="2:2">
      <c r="B1989" s="243"/>
    </row>
    <row r="1990" spans="2:2">
      <c r="B1990" s="243"/>
    </row>
    <row r="1991" spans="2:2">
      <c r="B1991" s="243"/>
    </row>
    <row r="1992" spans="2:2">
      <c r="B1992" s="243"/>
    </row>
    <row r="1993" spans="2:2">
      <c r="B1993" s="243"/>
    </row>
    <row r="1994" spans="2:2">
      <c r="B1994" s="243"/>
    </row>
    <row r="1995" spans="2:2">
      <c r="B1995" s="243"/>
    </row>
    <row r="1996" spans="2:2">
      <c r="B1996" s="243"/>
    </row>
    <row r="1997" spans="2:2">
      <c r="B1997" s="243"/>
    </row>
    <row r="1998" spans="2:2">
      <c r="B1998" s="243"/>
    </row>
    <row r="1999" spans="2:2">
      <c r="B1999" s="243"/>
    </row>
    <row r="2000" spans="2:2">
      <c r="B2000" s="243"/>
    </row>
    <row r="2001" spans="2:2">
      <c r="B2001" s="243"/>
    </row>
    <row r="2002" spans="2:2">
      <c r="B2002" s="243"/>
    </row>
    <row r="2003" spans="2:2">
      <c r="B2003" s="243"/>
    </row>
    <row r="2004" spans="2:2">
      <c r="B2004" s="243"/>
    </row>
    <row r="2005" spans="2:2">
      <c r="B2005" s="243"/>
    </row>
    <row r="2006" spans="2:2">
      <c r="B2006" s="243"/>
    </row>
    <row r="2007" spans="2:2">
      <c r="B2007" s="243"/>
    </row>
    <row r="2008" spans="2:2">
      <c r="B2008" s="243"/>
    </row>
    <row r="2009" spans="2:2">
      <c r="B2009" s="243"/>
    </row>
    <row r="2010" spans="2:2">
      <c r="B2010" s="243"/>
    </row>
    <row r="2011" spans="2:2">
      <c r="B2011" s="243"/>
    </row>
    <row r="2012" spans="2:2">
      <c r="B2012" s="243"/>
    </row>
    <row r="2013" spans="2:2">
      <c r="B2013" s="243"/>
    </row>
    <row r="2014" spans="2:2">
      <c r="B2014" s="243"/>
    </row>
    <row r="2015" spans="2:2">
      <c r="B2015" s="243"/>
    </row>
    <row r="2016" spans="2:2">
      <c r="B2016" s="243"/>
    </row>
    <row r="2017" spans="2:2">
      <c r="B2017" s="243"/>
    </row>
    <row r="2018" spans="2:2">
      <c r="B2018" s="243"/>
    </row>
    <row r="2019" spans="2:2">
      <c r="B2019" s="243"/>
    </row>
    <row r="2020" spans="2:2">
      <c r="B2020" s="243"/>
    </row>
    <row r="2021" spans="2:2">
      <c r="B2021" s="243"/>
    </row>
    <row r="2022" spans="2:2">
      <c r="B2022" s="243"/>
    </row>
    <row r="2023" spans="2:2">
      <c r="B2023" s="243"/>
    </row>
    <row r="2024" spans="2:2">
      <c r="B2024" s="243"/>
    </row>
    <row r="2025" spans="2:2">
      <c r="B2025" s="243"/>
    </row>
    <row r="2026" spans="2:2">
      <c r="B2026" s="243"/>
    </row>
    <row r="2027" spans="2:2">
      <c r="B2027" s="243"/>
    </row>
    <row r="2028" spans="2:2">
      <c r="B2028" s="243"/>
    </row>
    <row r="2029" spans="2:2">
      <c r="B2029" s="243"/>
    </row>
    <row r="2030" spans="2:2">
      <c r="B2030" s="243"/>
    </row>
    <row r="2031" spans="2:2">
      <c r="B2031" s="243"/>
    </row>
    <row r="2032" spans="2:2">
      <c r="B2032" s="243"/>
    </row>
    <row r="2033" spans="2:2">
      <c r="B2033" s="243"/>
    </row>
    <row r="2034" spans="2:2">
      <c r="B2034" s="243"/>
    </row>
    <row r="2035" spans="2:2">
      <c r="B2035" s="243"/>
    </row>
    <row r="2036" spans="2:2">
      <c r="B2036" s="243"/>
    </row>
    <row r="2037" spans="2:2">
      <c r="B2037" s="243"/>
    </row>
    <row r="2038" spans="2:2">
      <c r="B2038" s="243"/>
    </row>
    <row r="2039" spans="2:2">
      <c r="B2039" s="243"/>
    </row>
    <row r="2040" spans="2:2">
      <c r="B2040" s="243"/>
    </row>
    <row r="2041" spans="2:2">
      <c r="B2041" s="243"/>
    </row>
    <row r="2042" spans="2:2">
      <c r="B2042" s="243"/>
    </row>
    <row r="2043" spans="2:2">
      <c r="B2043" s="243"/>
    </row>
    <row r="2044" spans="2:2">
      <c r="B2044" s="243"/>
    </row>
    <row r="2045" spans="2:2">
      <c r="B2045" s="243"/>
    </row>
    <row r="2046" spans="2:2">
      <c r="B2046" s="243"/>
    </row>
    <row r="2047" spans="2:2">
      <c r="B2047" s="243"/>
    </row>
    <row r="2048" spans="2:2">
      <c r="B2048" s="243"/>
    </row>
    <row r="2049" spans="2:2">
      <c r="B2049" s="243"/>
    </row>
    <row r="2050" spans="2:2">
      <c r="B2050" s="243"/>
    </row>
    <row r="2051" spans="2:2">
      <c r="B2051" s="243"/>
    </row>
    <row r="2052" spans="2:2">
      <c r="B2052" s="243"/>
    </row>
    <row r="2053" spans="2:2">
      <c r="B2053" s="243"/>
    </row>
    <row r="2054" spans="2:2">
      <c r="B2054" s="243"/>
    </row>
    <row r="2055" spans="2:2">
      <c r="B2055" s="243"/>
    </row>
    <row r="2056" spans="2:2">
      <c r="B2056" s="243"/>
    </row>
    <row r="2057" spans="2:2">
      <c r="B2057" s="243"/>
    </row>
    <row r="2058" spans="2:2">
      <c r="B2058" s="243"/>
    </row>
    <row r="2059" spans="2:2">
      <c r="B2059" s="243"/>
    </row>
    <row r="2060" spans="2:2">
      <c r="B2060" s="243"/>
    </row>
    <row r="2061" spans="2:2">
      <c r="B2061" s="243"/>
    </row>
    <row r="2062" spans="2:2">
      <c r="B2062" s="243"/>
    </row>
    <row r="2063" spans="2:2">
      <c r="B2063" s="243"/>
    </row>
    <row r="2064" spans="2:2">
      <c r="B2064" s="243"/>
    </row>
    <row r="2065" spans="2:2">
      <c r="B2065" s="243"/>
    </row>
    <row r="2066" spans="2:2">
      <c r="B2066" s="243"/>
    </row>
    <row r="2067" spans="2:2">
      <c r="B2067" s="243"/>
    </row>
    <row r="2068" spans="2:2">
      <c r="B2068" s="243"/>
    </row>
    <row r="2069" spans="2:2">
      <c r="B2069" s="243"/>
    </row>
    <row r="2070" spans="2:2">
      <c r="B2070" s="243"/>
    </row>
    <row r="2071" spans="2:2">
      <c r="B2071" s="243"/>
    </row>
    <row r="2072" spans="2:2">
      <c r="B2072" s="243"/>
    </row>
    <row r="2073" spans="2:2">
      <c r="B2073" s="243"/>
    </row>
    <row r="2074" spans="2:2">
      <c r="B2074" s="243"/>
    </row>
    <row r="2075" spans="2:2">
      <c r="B2075" s="243"/>
    </row>
    <row r="2076" spans="2:2">
      <c r="B2076" s="243"/>
    </row>
    <row r="2077" spans="2:2">
      <c r="B2077" s="243"/>
    </row>
    <row r="2078" spans="2:2">
      <c r="B2078" s="243"/>
    </row>
    <row r="2079" spans="2:2">
      <c r="B2079" s="243"/>
    </row>
    <row r="2080" spans="2:2">
      <c r="B2080" s="243"/>
    </row>
    <row r="2081" spans="2:2">
      <c r="B2081" s="243"/>
    </row>
    <row r="2082" spans="2:2">
      <c r="B2082" s="243"/>
    </row>
    <row r="2083" spans="2:2">
      <c r="B2083" s="243"/>
    </row>
    <row r="2084" spans="2:2">
      <c r="B2084" s="243"/>
    </row>
    <row r="2085" spans="2:2">
      <c r="B2085" s="243"/>
    </row>
    <row r="2086" spans="2:2">
      <c r="B2086" s="243"/>
    </row>
    <row r="2087" spans="2:2">
      <c r="B2087" s="243"/>
    </row>
    <row r="2088" spans="2:2">
      <c r="B2088" s="243"/>
    </row>
    <row r="2089" spans="2:2">
      <c r="B2089" s="243"/>
    </row>
    <row r="2090" spans="2:2">
      <c r="B2090" s="243"/>
    </row>
    <row r="2091" spans="2:2">
      <c r="B2091" s="243"/>
    </row>
    <row r="2092" spans="2:2">
      <c r="B2092" s="243"/>
    </row>
    <row r="2093" spans="2:2">
      <c r="B2093" s="243"/>
    </row>
    <row r="2094" spans="2:2">
      <c r="B2094" s="243"/>
    </row>
    <row r="2095" spans="2:2">
      <c r="B2095" s="243"/>
    </row>
    <row r="2096" spans="2:2">
      <c r="B2096" s="243"/>
    </row>
    <row r="2097" spans="2:2">
      <c r="B2097" s="243"/>
    </row>
    <row r="2098" spans="2:2">
      <c r="B2098" s="243"/>
    </row>
    <row r="2099" spans="2:2">
      <c r="B2099" s="243"/>
    </row>
    <row r="2100" spans="2:2">
      <c r="B2100" s="243"/>
    </row>
    <row r="2101" spans="2:2">
      <c r="B2101" s="243"/>
    </row>
    <row r="2102" spans="2:2">
      <c r="B2102" s="243"/>
    </row>
    <row r="2103" spans="2:2">
      <c r="B2103" s="243"/>
    </row>
    <row r="2104" spans="2:2">
      <c r="B2104" s="243"/>
    </row>
    <row r="2105" spans="2:2">
      <c r="B2105" s="243"/>
    </row>
    <row r="2106" spans="2:2">
      <c r="B2106" s="243"/>
    </row>
    <row r="2107" spans="2:2">
      <c r="B2107" s="243"/>
    </row>
    <row r="2108" spans="2:2">
      <c r="B2108" s="243"/>
    </row>
    <row r="2109" spans="2:2">
      <c r="B2109" s="243"/>
    </row>
    <row r="2110" spans="2:2">
      <c r="B2110" s="243"/>
    </row>
    <row r="2111" spans="2:2">
      <c r="B2111" s="243"/>
    </row>
    <row r="2112" spans="2:2">
      <c r="B2112" s="243"/>
    </row>
    <row r="2113" spans="2:2">
      <c r="B2113" s="243"/>
    </row>
    <row r="2114" spans="2:2">
      <c r="B2114" s="243"/>
    </row>
    <row r="2115" spans="2:2">
      <c r="B2115" s="243"/>
    </row>
    <row r="2116" spans="2:2">
      <c r="B2116" s="243"/>
    </row>
    <row r="2117" spans="2:2">
      <c r="B2117" s="243"/>
    </row>
    <row r="2118" spans="2:2">
      <c r="B2118" s="243"/>
    </row>
    <row r="2119" spans="2:2">
      <c r="B2119" s="243"/>
    </row>
    <row r="2120" spans="2:2">
      <c r="B2120" s="243"/>
    </row>
    <row r="2121" spans="2:2">
      <c r="B2121" s="243"/>
    </row>
    <row r="2122" spans="2:2">
      <c r="B2122" s="243"/>
    </row>
    <row r="2123" spans="2:2">
      <c r="B2123" s="243"/>
    </row>
    <row r="2124" spans="2:2">
      <c r="B2124" s="243"/>
    </row>
    <row r="2125" spans="2:2">
      <c r="B2125" s="243"/>
    </row>
    <row r="2126" spans="2:2">
      <c r="B2126" s="243"/>
    </row>
    <row r="2127" spans="2:2">
      <c r="B2127" s="243"/>
    </row>
    <row r="2128" spans="2:2">
      <c r="B2128" s="243"/>
    </row>
    <row r="2129" spans="2:2">
      <c r="B2129" s="243"/>
    </row>
    <row r="2130" spans="2:2">
      <c r="B2130" s="243"/>
    </row>
    <row r="2131" spans="2:2">
      <c r="B2131" s="243"/>
    </row>
    <row r="2132" spans="2:2">
      <c r="B2132" s="243"/>
    </row>
    <row r="2133" spans="2:2">
      <c r="B2133" s="243"/>
    </row>
    <row r="2134" spans="2:2">
      <c r="B2134" s="243"/>
    </row>
    <row r="2135" spans="2:2">
      <c r="B2135" s="243"/>
    </row>
    <row r="2136" spans="2:2">
      <c r="B2136" s="243"/>
    </row>
    <row r="2137" spans="2:2">
      <c r="B2137" s="243"/>
    </row>
    <row r="2138" spans="2:2">
      <c r="B2138" s="243"/>
    </row>
    <row r="2139" spans="2:2">
      <c r="B2139" s="243"/>
    </row>
    <row r="2140" spans="2:2">
      <c r="B2140" s="243"/>
    </row>
    <row r="2141" spans="2:2">
      <c r="B2141" s="243"/>
    </row>
    <row r="2142" spans="2:2">
      <c r="B2142" s="243"/>
    </row>
    <row r="2143" spans="2:2">
      <c r="B2143" s="243"/>
    </row>
    <row r="2144" spans="2:2">
      <c r="B2144" s="243"/>
    </row>
    <row r="2145" spans="2:2">
      <c r="B2145" s="243"/>
    </row>
    <row r="2146" spans="2:2">
      <c r="B2146" s="243"/>
    </row>
    <row r="2147" spans="2:2">
      <c r="B2147" s="243"/>
    </row>
    <row r="2148" spans="2:2">
      <c r="B2148" s="243"/>
    </row>
    <row r="2149" spans="2:2">
      <c r="B2149" s="243"/>
    </row>
    <row r="2150" spans="2:2">
      <c r="B2150" s="243"/>
    </row>
    <row r="2151" spans="2:2">
      <c r="B2151" s="243"/>
    </row>
    <row r="2152" spans="2:2">
      <c r="B2152" s="243"/>
    </row>
    <row r="2153" spans="2:2">
      <c r="B2153" s="243"/>
    </row>
    <row r="2154" spans="2:2">
      <c r="B2154" s="243"/>
    </row>
    <row r="2155" spans="2:2">
      <c r="B2155" s="243"/>
    </row>
    <row r="2156" spans="2:2">
      <c r="B2156" s="243"/>
    </row>
    <row r="2157" spans="2:2">
      <c r="B2157" s="243"/>
    </row>
    <row r="2158" spans="2:2">
      <c r="B2158" s="243"/>
    </row>
    <row r="2159" spans="2:2">
      <c r="B2159" s="243"/>
    </row>
    <row r="2160" spans="2:2">
      <c r="B2160" s="243"/>
    </row>
    <row r="2161" spans="2:2">
      <c r="B2161" s="243"/>
    </row>
    <row r="2162" spans="2:2">
      <c r="B2162" s="243"/>
    </row>
    <row r="2163" spans="2:2">
      <c r="B2163" s="243"/>
    </row>
    <row r="2164" spans="2:2">
      <c r="B2164" s="243"/>
    </row>
    <row r="2165" spans="2:2">
      <c r="B2165" s="243"/>
    </row>
    <row r="2166" spans="2:2">
      <c r="B2166" s="243"/>
    </row>
    <row r="2167" spans="2:2">
      <c r="B2167" s="243"/>
    </row>
    <row r="2168" spans="2:2">
      <c r="B2168" s="243"/>
    </row>
    <row r="2169" spans="2:2">
      <c r="B2169" s="243"/>
    </row>
    <row r="2170" spans="2:2">
      <c r="B2170" s="243"/>
    </row>
    <row r="2171" spans="2:2">
      <c r="B2171" s="243"/>
    </row>
    <row r="2172" spans="2:2">
      <c r="B2172" s="243"/>
    </row>
    <row r="2173" spans="2:2">
      <c r="B2173" s="243"/>
    </row>
    <row r="2174" spans="2:2">
      <c r="B2174" s="243"/>
    </row>
    <row r="2175" spans="2:2">
      <c r="B2175" s="243"/>
    </row>
    <row r="2176" spans="2:2">
      <c r="B2176" s="243"/>
    </row>
    <row r="2177" spans="2:2">
      <c r="B2177" s="243"/>
    </row>
    <row r="2178" spans="2:2">
      <c r="B2178" s="243"/>
    </row>
    <row r="2179" spans="2:2">
      <c r="B2179" s="243"/>
    </row>
    <row r="2180" spans="2:2">
      <c r="B2180" s="243"/>
    </row>
    <row r="2181" spans="2:2">
      <c r="B2181" s="243"/>
    </row>
    <row r="2182" spans="2:2">
      <c r="B2182" s="243"/>
    </row>
    <row r="2183" spans="2:2">
      <c r="B2183" s="243"/>
    </row>
    <row r="2184" spans="2:2">
      <c r="B2184" s="243"/>
    </row>
    <row r="2185" spans="2:2">
      <c r="B2185" s="243"/>
    </row>
    <row r="2186" spans="2:2">
      <c r="B2186" s="243"/>
    </row>
    <row r="2187" spans="2:2">
      <c r="B2187" s="243"/>
    </row>
    <row r="2188" spans="2:2">
      <c r="B2188" s="243"/>
    </row>
    <row r="2189" spans="2:2">
      <c r="B2189" s="243"/>
    </row>
    <row r="2190" spans="2:2">
      <c r="B2190" s="243"/>
    </row>
    <row r="2191" spans="2:2">
      <c r="B2191" s="243"/>
    </row>
    <row r="2192" spans="2:2">
      <c r="B2192" s="243"/>
    </row>
    <row r="2193" spans="2:2">
      <c r="B2193" s="243"/>
    </row>
    <row r="2194" spans="2:2">
      <c r="B2194" s="243"/>
    </row>
    <row r="2195" spans="2:2">
      <c r="B2195" s="243"/>
    </row>
    <row r="2196" spans="2:2">
      <c r="B2196" s="243"/>
    </row>
    <row r="2197" spans="2:2">
      <c r="B2197" s="243"/>
    </row>
    <row r="2198" spans="2:2">
      <c r="B2198" s="243"/>
    </row>
    <row r="2199" spans="2:2">
      <c r="B2199" s="243"/>
    </row>
    <row r="2200" spans="2:2">
      <c r="B2200" s="243"/>
    </row>
    <row r="2201" spans="2:2">
      <c r="B2201" s="243"/>
    </row>
    <row r="2202" spans="2:2">
      <c r="B2202" s="243"/>
    </row>
    <row r="2203" spans="2:2">
      <c r="B2203" s="243"/>
    </row>
    <row r="2204" spans="2:2">
      <c r="B2204" s="243"/>
    </row>
    <row r="2205" spans="2:2">
      <c r="B2205" s="243"/>
    </row>
    <row r="2206" spans="2:2">
      <c r="B2206" s="243"/>
    </row>
    <row r="2207" spans="2:2">
      <c r="B2207" s="243"/>
    </row>
    <row r="2208" spans="2:2">
      <c r="B2208" s="243"/>
    </row>
    <row r="2209" spans="2:2">
      <c r="B2209" s="243"/>
    </row>
    <row r="2210" spans="2:2">
      <c r="B2210" s="243"/>
    </row>
    <row r="2211" spans="2:2">
      <c r="B2211" s="243"/>
    </row>
    <row r="2212" spans="2:2">
      <c r="B2212" s="243"/>
    </row>
    <row r="2213" spans="2:2">
      <c r="B2213" s="243"/>
    </row>
    <row r="2214" spans="2:2">
      <c r="B2214" s="243"/>
    </row>
    <row r="2215" spans="2:2">
      <c r="B2215" s="243"/>
    </row>
    <row r="2216" spans="2:2">
      <c r="B2216" s="243"/>
    </row>
    <row r="2217" spans="2:2">
      <c r="B2217" s="243"/>
    </row>
    <row r="2218" spans="2:2">
      <c r="B2218" s="243"/>
    </row>
    <row r="2219" spans="2:2">
      <c r="B2219" s="243"/>
    </row>
    <row r="2220" spans="2:2">
      <c r="B2220" s="243"/>
    </row>
    <row r="2221" spans="2:2">
      <c r="B2221" s="243"/>
    </row>
    <row r="2222" spans="2:2">
      <c r="B2222" s="243"/>
    </row>
    <row r="2223" spans="2:2">
      <c r="B2223" s="243"/>
    </row>
    <row r="2224" spans="2:2">
      <c r="B2224" s="243"/>
    </row>
    <row r="2225" spans="2:2">
      <c r="B2225" s="243"/>
    </row>
    <row r="2226" spans="2:2">
      <c r="B2226" s="243"/>
    </row>
    <row r="2227" spans="2:2">
      <c r="B2227" s="243"/>
    </row>
    <row r="2228" spans="2:2">
      <c r="B2228" s="243"/>
    </row>
    <row r="2229" spans="2:2">
      <c r="B2229" s="243"/>
    </row>
    <row r="2230" spans="2:2">
      <c r="B2230" s="243"/>
    </row>
    <row r="2231" spans="2:2">
      <c r="B2231" s="243"/>
    </row>
    <row r="2232" spans="2:2">
      <c r="B2232" s="243"/>
    </row>
    <row r="2233" spans="2:2">
      <c r="B2233" s="243"/>
    </row>
    <row r="2234" spans="2:2">
      <c r="B2234" s="243"/>
    </row>
    <row r="2235" spans="2:2">
      <c r="B2235" s="243"/>
    </row>
    <row r="2236" spans="2:2">
      <c r="B2236" s="243"/>
    </row>
    <row r="2237" spans="2:2">
      <c r="B2237" s="243"/>
    </row>
    <row r="2238" spans="2:2">
      <c r="B2238" s="243"/>
    </row>
    <row r="2239" spans="2:2">
      <c r="B2239" s="243"/>
    </row>
    <row r="2240" spans="2:2">
      <c r="B2240" s="243"/>
    </row>
    <row r="2241" spans="2:2">
      <c r="B2241" s="243"/>
    </row>
    <row r="2242" spans="2:2">
      <c r="B2242" s="243"/>
    </row>
    <row r="2243" spans="2:2">
      <c r="B2243" s="243"/>
    </row>
    <row r="2244" spans="2:2">
      <c r="B2244" s="243"/>
    </row>
    <row r="2245" spans="2:2">
      <c r="B2245" s="243"/>
    </row>
    <row r="2246" spans="2:2">
      <c r="B2246" s="243"/>
    </row>
    <row r="2247" spans="2:2">
      <c r="B2247" s="243"/>
    </row>
    <row r="2248" spans="2:2">
      <c r="B2248" s="243"/>
    </row>
    <row r="2249" spans="2:2">
      <c r="B2249" s="243"/>
    </row>
    <row r="2250" spans="2:2">
      <c r="B2250" s="243"/>
    </row>
    <row r="2251" spans="2:2">
      <c r="B2251" s="243"/>
    </row>
    <row r="2252" spans="2:2">
      <c r="B2252" s="243"/>
    </row>
    <row r="2253" spans="2:2">
      <c r="B2253" s="243"/>
    </row>
    <row r="2254" spans="2:2">
      <c r="B2254" s="243"/>
    </row>
    <row r="2255" spans="2:2">
      <c r="B2255" s="243"/>
    </row>
    <row r="2256" spans="2:2">
      <c r="B2256" s="243"/>
    </row>
    <row r="2257" spans="2:2">
      <c r="B2257" s="243"/>
    </row>
    <row r="2258" spans="2:2">
      <c r="B2258" s="243"/>
    </row>
    <row r="2259" spans="2:2">
      <c r="B2259" s="243"/>
    </row>
    <row r="2260" spans="2:2">
      <c r="B2260" s="243"/>
    </row>
    <row r="2261" spans="2:2">
      <c r="B2261" s="243"/>
    </row>
    <row r="2262" spans="2:2">
      <c r="B2262" s="243"/>
    </row>
    <row r="2263" spans="2:2">
      <c r="B2263" s="243"/>
    </row>
    <row r="2264" spans="2:2">
      <c r="B2264" s="243"/>
    </row>
    <row r="2265" spans="2:2">
      <c r="B2265" s="243"/>
    </row>
    <row r="2266" spans="2:2">
      <c r="B2266" s="243"/>
    </row>
    <row r="2267" spans="2:2">
      <c r="B2267" s="243"/>
    </row>
    <row r="2268" spans="2:2">
      <c r="B2268" s="243"/>
    </row>
    <row r="2269" spans="2:2">
      <c r="B2269" s="243"/>
    </row>
    <row r="2270" spans="2:2">
      <c r="B2270" s="243"/>
    </row>
    <row r="2271" spans="2:2">
      <c r="B2271" s="243"/>
    </row>
    <row r="2272" spans="2:2">
      <c r="B2272" s="243"/>
    </row>
    <row r="2273" spans="2:2">
      <c r="B2273" s="243"/>
    </row>
    <row r="2274" spans="2:2">
      <c r="B2274" s="243"/>
    </row>
    <row r="2275" spans="2:2">
      <c r="B2275" s="243"/>
    </row>
    <row r="2276" spans="2:2">
      <c r="B2276" s="243"/>
    </row>
    <row r="2277" spans="2:2">
      <c r="B2277" s="243"/>
    </row>
    <row r="2278" spans="2:2">
      <c r="B2278" s="243"/>
    </row>
    <row r="2279" spans="2:2">
      <c r="B2279" s="243"/>
    </row>
    <row r="2280" spans="2:2">
      <c r="B2280" s="243"/>
    </row>
    <row r="2281" spans="2:2">
      <c r="B2281" s="243"/>
    </row>
    <row r="2282" spans="2:2">
      <c r="B2282" s="243"/>
    </row>
    <row r="2283" spans="2:2">
      <c r="B2283" s="243"/>
    </row>
    <row r="2284" spans="2:2">
      <c r="B2284" s="243"/>
    </row>
    <row r="2285" spans="2:2">
      <c r="B2285" s="243"/>
    </row>
    <row r="2286" spans="2:2">
      <c r="B2286" s="243"/>
    </row>
    <row r="2287" spans="2:2">
      <c r="B2287" s="243"/>
    </row>
    <row r="2288" spans="2:2">
      <c r="B2288" s="243"/>
    </row>
    <row r="2289" spans="2:2">
      <c r="B2289" s="243"/>
    </row>
    <row r="2290" spans="2:2">
      <c r="B2290" s="243"/>
    </row>
    <row r="2291" spans="2:2">
      <c r="B2291" s="243"/>
    </row>
    <row r="2292" spans="2:2">
      <c r="B2292" s="243"/>
    </row>
    <row r="2293" spans="2:2">
      <c r="B2293" s="243"/>
    </row>
    <row r="2294" spans="2:2">
      <c r="B2294" s="243"/>
    </row>
    <row r="2295" spans="2:2">
      <c r="B2295" s="243"/>
    </row>
    <row r="2296" spans="2:2">
      <c r="B2296" s="243"/>
    </row>
    <row r="2297" spans="2:2">
      <c r="B2297" s="243"/>
    </row>
    <row r="2298" spans="2:2">
      <c r="B2298" s="243"/>
    </row>
    <row r="2299" spans="2:2">
      <c r="B2299" s="243"/>
    </row>
    <row r="2300" spans="2:2">
      <c r="B2300" s="243"/>
    </row>
    <row r="2301" spans="2:2">
      <c r="B2301" s="243"/>
    </row>
    <row r="2302" spans="2:2">
      <c r="B2302" s="243"/>
    </row>
    <row r="2303" spans="2:2">
      <c r="B2303" s="243"/>
    </row>
    <row r="2304" spans="2:2">
      <c r="B2304" s="243"/>
    </row>
    <row r="2305" spans="2:2">
      <c r="B2305" s="243"/>
    </row>
    <row r="2306" spans="2:2">
      <c r="B2306" s="243"/>
    </row>
    <row r="2307" spans="2:2">
      <c r="B2307" s="243"/>
    </row>
    <row r="2308" spans="2:2">
      <c r="B2308" s="243"/>
    </row>
    <row r="2309" spans="2:2">
      <c r="B2309" s="243"/>
    </row>
    <row r="2310" spans="2:2">
      <c r="B2310" s="243"/>
    </row>
    <row r="2311" spans="2:2">
      <c r="B2311" s="243"/>
    </row>
    <row r="2312" spans="2:2">
      <c r="B2312" s="243"/>
    </row>
    <row r="2313" spans="2:2">
      <c r="B2313" s="243"/>
    </row>
    <row r="2314" spans="2:2">
      <c r="B2314" s="243"/>
    </row>
    <row r="2315" spans="2:2">
      <c r="B2315" s="243"/>
    </row>
    <row r="2316" spans="2:2">
      <c r="B2316" s="243"/>
    </row>
    <row r="2317" spans="2:2">
      <c r="B2317" s="243"/>
    </row>
    <row r="2318" spans="2:2">
      <c r="B2318" s="243"/>
    </row>
    <row r="2319" spans="2:2">
      <c r="B2319" s="243"/>
    </row>
    <row r="2320" spans="2:2">
      <c r="B2320" s="243"/>
    </row>
    <row r="2321" spans="2:2">
      <c r="B2321" s="243"/>
    </row>
    <row r="2322" spans="2:2">
      <c r="B2322" s="243"/>
    </row>
    <row r="2323" spans="2:2">
      <c r="B2323" s="243"/>
    </row>
    <row r="2324" spans="2:2">
      <c r="B2324" s="243"/>
    </row>
  </sheetData>
  <sheetProtection password="8E0C" sheet="1" objects="1" scenarios="1" formatRows="0"/>
  <mergeCells count="16">
    <mergeCell ref="B606:C606"/>
    <mergeCell ref="B423:D423"/>
    <mergeCell ref="B449:D449"/>
    <mergeCell ref="A3:F3"/>
    <mergeCell ref="B569:D569"/>
    <mergeCell ref="B195:D195"/>
    <mergeCell ref="B602:D602"/>
    <mergeCell ref="B479:D479"/>
    <mergeCell ref="B393:D393"/>
    <mergeCell ref="B420:D420"/>
    <mergeCell ref="B573:D573"/>
    <mergeCell ref="B158:F158"/>
    <mergeCell ref="B159:F159"/>
    <mergeCell ref="B160:F160"/>
    <mergeCell ref="B161:F161"/>
    <mergeCell ref="B162:F162"/>
  </mergeCells>
  <phoneticPr fontId="0" type="noConversion"/>
  <conditionalFormatting sqref="E16 E21 E26 E31 E36 E41 E46:E47 E52:E53 E58 E63 E68 E73:E75 E80 E85 E90 E104:E106 E111 E116 E121 E126 E131 E136 E141:E144 E149:E152 E173 E175 E177 E182 E185 E189 E193 E206 E212 E218:E219 E225 E231 E237 E243 E255 E270 E303 E329 E372 E379 E386 E402 E407 E412 E417 E431 E436 E441 E446 E458 E463 E468 E473 E490 E496 E502 E508 E514 E519 E525 E531 E537:E538 E544 E550 E556 E561 E566 E579 E584 E589 E594 E599 E611 E616 E621 E626 E639 E644">
    <cfRule type="cellIs" dxfId="1" priority="2" operator="equal">
      <formula>0</formula>
    </cfRule>
  </conditionalFormatting>
  <conditionalFormatting sqref="E166:E170">
    <cfRule type="cellIs" dxfId="0" priority="1" operator="equal">
      <formula>0</formula>
    </cfRule>
  </conditionalFormatting>
  <pageMargins left="0.9055118110236221" right="0.11811023622047245" top="0.74803149606299213" bottom="0.74803149606299213" header="0.31496062992125984" footer="0.31496062992125984"/>
  <pageSetup paperSize="9" orientation="portrait" r:id="rId1"/>
  <headerFooter>
    <oddFooter>&amp;L&amp;F&amp;C&amp;A&amp;R&amp;P/&amp;N</oddFooter>
  </headerFooter>
  <rowBreaks count="36" manualBreakCount="36">
    <brk id="37" max="7" man="1"/>
    <brk id="69" max="7" man="1"/>
    <brk id="94" max="7" man="1"/>
    <brk id="122" max="5" man="1"/>
    <brk id="145" max="7" man="1"/>
    <brk id="156" max="5" man="1"/>
    <brk id="165" max="5" man="1"/>
    <brk id="179" max="5" man="1"/>
    <brk id="195" max="5" man="1"/>
    <brk id="212" max="5" man="1"/>
    <brk id="232" max="7" man="1"/>
    <brk id="247" max="7" man="1"/>
    <brk id="259" max="7" man="1"/>
    <brk id="303" max="5" man="1"/>
    <brk id="325" max="5" man="1"/>
    <brk id="333" max="7" man="1"/>
    <brk id="348" max="5" man="1"/>
    <brk id="360" max="7" man="1"/>
    <brk id="380" max="7" man="1"/>
    <brk id="390" max="7" man="1"/>
    <brk id="403" max="5" man="1"/>
    <brk id="413" max="5" man="1"/>
    <brk id="421" max="7" man="1"/>
    <brk id="432" max="7" man="1"/>
    <brk id="437" max="7" man="1"/>
    <brk id="442" max="7" man="1"/>
    <brk id="450" max="7" man="1"/>
    <brk id="469" max="7" man="1"/>
    <brk id="477" max="7" man="1"/>
    <brk id="485" max="7" man="1"/>
    <brk id="503" max="5" man="1"/>
    <brk id="526" max="5" man="1"/>
    <brk id="545" max="5" man="1"/>
    <brk id="570" max="7" man="1"/>
    <brk id="602" max="7" man="1"/>
    <brk id="63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0"/>
  <sheetViews>
    <sheetView view="pageBreakPreview" topLeftCell="A11" zoomScaleNormal="100" zoomScaleSheetLayoutView="100" workbookViewId="0">
      <selection activeCell="F17" sqref="F17"/>
    </sheetView>
  </sheetViews>
  <sheetFormatPr defaultRowHeight="12.75"/>
  <cols>
    <col min="1" max="1" width="9.140625" style="118"/>
    <col min="2" max="2" width="45.42578125" style="118" bestFit="1" customWidth="1"/>
    <col min="3" max="3" width="2" style="118" customWidth="1"/>
    <col min="4" max="4" width="9.140625" style="118"/>
    <col min="5" max="5" width="2" style="118" customWidth="1"/>
    <col min="6" max="6" width="20.5703125" style="153" customWidth="1"/>
    <col min="7" max="7" width="8.85546875" style="118" customWidth="1"/>
    <col min="8" max="257" width="9.140625" style="118"/>
    <col min="258" max="258" width="45.42578125" style="118" bestFit="1" customWidth="1"/>
    <col min="259" max="259" width="2" style="118" customWidth="1"/>
    <col min="260" max="260" width="9.140625" style="118"/>
    <col min="261" max="261" width="2" style="118" customWidth="1"/>
    <col min="262" max="262" width="20.5703125" style="118" customWidth="1"/>
    <col min="263" max="263" width="8.85546875" style="118" customWidth="1"/>
    <col min="264" max="513" width="9.140625" style="118"/>
    <col min="514" max="514" width="45.42578125" style="118" bestFit="1" customWidth="1"/>
    <col min="515" max="515" width="2" style="118" customWidth="1"/>
    <col min="516" max="516" width="9.140625" style="118"/>
    <col min="517" max="517" width="2" style="118" customWidth="1"/>
    <col min="518" max="518" width="20.5703125" style="118" customWidth="1"/>
    <col min="519" max="519" width="8.85546875" style="118" customWidth="1"/>
    <col min="520" max="769" width="9.140625" style="118"/>
    <col min="770" max="770" width="45.42578125" style="118" bestFit="1" customWidth="1"/>
    <col min="771" max="771" width="2" style="118" customWidth="1"/>
    <col min="772" max="772" width="9.140625" style="118"/>
    <col min="773" max="773" width="2" style="118" customWidth="1"/>
    <col min="774" max="774" width="20.5703125" style="118" customWidth="1"/>
    <col min="775" max="775" width="8.85546875" style="118" customWidth="1"/>
    <col min="776" max="1025" width="9.140625" style="118"/>
    <col min="1026" max="1026" width="45.42578125" style="118" bestFit="1" customWidth="1"/>
    <col min="1027" max="1027" width="2" style="118" customWidth="1"/>
    <col min="1028" max="1028" width="9.140625" style="118"/>
    <col min="1029" max="1029" width="2" style="118" customWidth="1"/>
    <col min="1030" max="1030" width="20.5703125" style="118" customWidth="1"/>
    <col min="1031" max="1031" width="8.85546875" style="118" customWidth="1"/>
    <col min="1032" max="1281" width="9.140625" style="118"/>
    <col min="1282" max="1282" width="45.42578125" style="118" bestFit="1" customWidth="1"/>
    <col min="1283" max="1283" width="2" style="118" customWidth="1"/>
    <col min="1284" max="1284" width="9.140625" style="118"/>
    <col min="1285" max="1285" width="2" style="118" customWidth="1"/>
    <col min="1286" max="1286" width="20.5703125" style="118" customWidth="1"/>
    <col min="1287" max="1287" width="8.85546875" style="118" customWidth="1"/>
    <col min="1288" max="1537" width="9.140625" style="118"/>
    <col min="1538" max="1538" width="45.42578125" style="118" bestFit="1" customWidth="1"/>
    <col min="1539" max="1539" width="2" style="118" customWidth="1"/>
    <col min="1540" max="1540" width="9.140625" style="118"/>
    <col min="1541" max="1541" width="2" style="118" customWidth="1"/>
    <col min="1542" max="1542" width="20.5703125" style="118" customWidth="1"/>
    <col min="1543" max="1543" width="8.85546875" style="118" customWidth="1"/>
    <col min="1544" max="1793" width="9.140625" style="118"/>
    <col min="1794" max="1794" width="45.42578125" style="118" bestFit="1" customWidth="1"/>
    <col min="1795" max="1795" width="2" style="118" customWidth="1"/>
    <col min="1796" max="1796" width="9.140625" style="118"/>
    <col min="1797" max="1797" width="2" style="118" customWidth="1"/>
    <col min="1798" max="1798" width="20.5703125" style="118" customWidth="1"/>
    <col min="1799" max="1799" width="8.85546875" style="118" customWidth="1"/>
    <col min="1800" max="2049" width="9.140625" style="118"/>
    <col min="2050" max="2050" width="45.42578125" style="118" bestFit="1" customWidth="1"/>
    <col min="2051" max="2051" width="2" style="118" customWidth="1"/>
    <col min="2052" max="2052" width="9.140625" style="118"/>
    <col min="2053" max="2053" width="2" style="118" customWidth="1"/>
    <col min="2054" max="2054" width="20.5703125" style="118" customWidth="1"/>
    <col min="2055" max="2055" width="8.85546875" style="118" customWidth="1"/>
    <col min="2056" max="2305" width="9.140625" style="118"/>
    <col min="2306" max="2306" width="45.42578125" style="118" bestFit="1" customWidth="1"/>
    <col min="2307" max="2307" width="2" style="118" customWidth="1"/>
    <col min="2308" max="2308" width="9.140625" style="118"/>
    <col min="2309" max="2309" width="2" style="118" customWidth="1"/>
    <col min="2310" max="2310" width="20.5703125" style="118" customWidth="1"/>
    <col min="2311" max="2311" width="8.85546875" style="118" customWidth="1"/>
    <col min="2312" max="2561" width="9.140625" style="118"/>
    <col min="2562" max="2562" width="45.42578125" style="118" bestFit="1" customWidth="1"/>
    <col min="2563" max="2563" width="2" style="118" customWidth="1"/>
    <col min="2564" max="2564" width="9.140625" style="118"/>
    <col min="2565" max="2565" width="2" style="118" customWidth="1"/>
    <col min="2566" max="2566" width="20.5703125" style="118" customWidth="1"/>
    <col min="2567" max="2567" width="8.85546875" style="118" customWidth="1"/>
    <col min="2568" max="2817" width="9.140625" style="118"/>
    <col min="2818" max="2818" width="45.42578125" style="118" bestFit="1" customWidth="1"/>
    <col min="2819" max="2819" width="2" style="118" customWidth="1"/>
    <col min="2820" max="2820" width="9.140625" style="118"/>
    <col min="2821" max="2821" width="2" style="118" customWidth="1"/>
    <col min="2822" max="2822" width="20.5703125" style="118" customWidth="1"/>
    <col min="2823" max="2823" width="8.85546875" style="118" customWidth="1"/>
    <col min="2824" max="3073" width="9.140625" style="118"/>
    <col min="3074" max="3074" width="45.42578125" style="118" bestFit="1" customWidth="1"/>
    <col min="3075" max="3075" width="2" style="118" customWidth="1"/>
    <col min="3076" max="3076" width="9.140625" style="118"/>
    <col min="3077" max="3077" width="2" style="118" customWidth="1"/>
    <col min="3078" max="3078" width="20.5703125" style="118" customWidth="1"/>
    <col min="3079" max="3079" width="8.85546875" style="118" customWidth="1"/>
    <col min="3080" max="3329" width="9.140625" style="118"/>
    <col min="3330" max="3330" width="45.42578125" style="118" bestFit="1" customWidth="1"/>
    <col min="3331" max="3331" width="2" style="118" customWidth="1"/>
    <col min="3332" max="3332" width="9.140625" style="118"/>
    <col min="3333" max="3333" width="2" style="118" customWidth="1"/>
    <col min="3334" max="3334" width="20.5703125" style="118" customWidth="1"/>
    <col min="3335" max="3335" width="8.85546875" style="118" customWidth="1"/>
    <col min="3336" max="3585" width="9.140625" style="118"/>
    <col min="3586" max="3586" width="45.42578125" style="118" bestFit="1" customWidth="1"/>
    <col min="3587" max="3587" width="2" style="118" customWidth="1"/>
    <col min="3588" max="3588" width="9.140625" style="118"/>
    <col min="3589" max="3589" width="2" style="118" customWidth="1"/>
    <col min="3590" max="3590" width="20.5703125" style="118" customWidth="1"/>
    <col min="3591" max="3591" width="8.85546875" style="118" customWidth="1"/>
    <col min="3592" max="3841" width="9.140625" style="118"/>
    <col min="3842" max="3842" width="45.42578125" style="118" bestFit="1" customWidth="1"/>
    <col min="3843" max="3843" width="2" style="118" customWidth="1"/>
    <col min="3844" max="3844" width="9.140625" style="118"/>
    <col min="3845" max="3845" width="2" style="118" customWidth="1"/>
    <col min="3846" max="3846" width="20.5703125" style="118" customWidth="1"/>
    <col min="3847" max="3847" width="8.85546875" style="118" customWidth="1"/>
    <col min="3848" max="4097" width="9.140625" style="118"/>
    <col min="4098" max="4098" width="45.42578125" style="118" bestFit="1" customWidth="1"/>
    <col min="4099" max="4099" width="2" style="118" customWidth="1"/>
    <col min="4100" max="4100" width="9.140625" style="118"/>
    <col min="4101" max="4101" width="2" style="118" customWidth="1"/>
    <col min="4102" max="4102" width="20.5703125" style="118" customWidth="1"/>
    <col min="4103" max="4103" width="8.85546875" style="118" customWidth="1"/>
    <col min="4104" max="4353" width="9.140625" style="118"/>
    <col min="4354" max="4354" width="45.42578125" style="118" bestFit="1" customWidth="1"/>
    <col min="4355" max="4355" width="2" style="118" customWidth="1"/>
    <col min="4356" max="4356" width="9.140625" style="118"/>
    <col min="4357" max="4357" width="2" style="118" customWidth="1"/>
    <col min="4358" max="4358" width="20.5703125" style="118" customWidth="1"/>
    <col min="4359" max="4359" width="8.85546875" style="118" customWidth="1"/>
    <col min="4360" max="4609" width="9.140625" style="118"/>
    <col min="4610" max="4610" width="45.42578125" style="118" bestFit="1" customWidth="1"/>
    <col min="4611" max="4611" width="2" style="118" customWidth="1"/>
    <col min="4612" max="4612" width="9.140625" style="118"/>
    <col min="4613" max="4613" width="2" style="118" customWidth="1"/>
    <col min="4614" max="4614" width="20.5703125" style="118" customWidth="1"/>
    <col min="4615" max="4615" width="8.85546875" style="118" customWidth="1"/>
    <col min="4616" max="4865" width="9.140625" style="118"/>
    <col min="4866" max="4866" width="45.42578125" style="118" bestFit="1" customWidth="1"/>
    <col min="4867" max="4867" width="2" style="118" customWidth="1"/>
    <col min="4868" max="4868" width="9.140625" style="118"/>
    <col min="4869" max="4869" width="2" style="118" customWidth="1"/>
    <col min="4870" max="4870" width="20.5703125" style="118" customWidth="1"/>
    <col min="4871" max="4871" width="8.85546875" style="118" customWidth="1"/>
    <col min="4872" max="5121" width="9.140625" style="118"/>
    <col min="5122" max="5122" width="45.42578125" style="118" bestFit="1" customWidth="1"/>
    <col min="5123" max="5123" width="2" style="118" customWidth="1"/>
    <col min="5124" max="5124" width="9.140625" style="118"/>
    <col min="5125" max="5125" width="2" style="118" customWidth="1"/>
    <col min="5126" max="5126" width="20.5703125" style="118" customWidth="1"/>
    <col min="5127" max="5127" width="8.85546875" style="118" customWidth="1"/>
    <col min="5128" max="5377" width="9.140625" style="118"/>
    <col min="5378" max="5378" width="45.42578125" style="118" bestFit="1" customWidth="1"/>
    <col min="5379" max="5379" width="2" style="118" customWidth="1"/>
    <col min="5380" max="5380" width="9.140625" style="118"/>
    <col min="5381" max="5381" width="2" style="118" customWidth="1"/>
    <col min="5382" max="5382" width="20.5703125" style="118" customWidth="1"/>
    <col min="5383" max="5383" width="8.85546875" style="118" customWidth="1"/>
    <col min="5384" max="5633" width="9.140625" style="118"/>
    <col min="5634" max="5634" width="45.42578125" style="118" bestFit="1" customWidth="1"/>
    <col min="5635" max="5635" width="2" style="118" customWidth="1"/>
    <col min="5636" max="5636" width="9.140625" style="118"/>
    <col min="5637" max="5637" width="2" style="118" customWidth="1"/>
    <col min="5638" max="5638" width="20.5703125" style="118" customWidth="1"/>
    <col min="5639" max="5639" width="8.85546875" style="118" customWidth="1"/>
    <col min="5640" max="5889" width="9.140625" style="118"/>
    <col min="5890" max="5890" width="45.42578125" style="118" bestFit="1" customWidth="1"/>
    <col min="5891" max="5891" width="2" style="118" customWidth="1"/>
    <col min="5892" max="5892" width="9.140625" style="118"/>
    <col min="5893" max="5893" width="2" style="118" customWidth="1"/>
    <col min="5894" max="5894" width="20.5703125" style="118" customWidth="1"/>
    <col min="5895" max="5895" width="8.85546875" style="118" customWidth="1"/>
    <col min="5896" max="6145" width="9.140625" style="118"/>
    <col min="6146" max="6146" width="45.42578125" style="118" bestFit="1" customWidth="1"/>
    <col min="6147" max="6147" width="2" style="118" customWidth="1"/>
    <col min="6148" max="6148" width="9.140625" style="118"/>
    <col min="6149" max="6149" width="2" style="118" customWidth="1"/>
    <col min="6150" max="6150" width="20.5703125" style="118" customWidth="1"/>
    <col min="6151" max="6151" width="8.85546875" style="118" customWidth="1"/>
    <col min="6152" max="6401" width="9.140625" style="118"/>
    <col min="6402" max="6402" width="45.42578125" style="118" bestFit="1" customWidth="1"/>
    <col min="6403" max="6403" width="2" style="118" customWidth="1"/>
    <col min="6404" max="6404" width="9.140625" style="118"/>
    <col min="6405" max="6405" width="2" style="118" customWidth="1"/>
    <col min="6406" max="6406" width="20.5703125" style="118" customWidth="1"/>
    <col min="6407" max="6407" width="8.85546875" style="118" customWidth="1"/>
    <col min="6408" max="6657" width="9.140625" style="118"/>
    <col min="6658" max="6658" width="45.42578125" style="118" bestFit="1" customWidth="1"/>
    <col min="6659" max="6659" width="2" style="118" customWidth="1"/>
    <col min="6660" max="6660" width="9.140625" style="118"/>
    <col min="6661" max="6661" width="2" style="118" customWidth="1"/>
    <col min="6662" max="6662" width="20.5703125" style="118" customWidth="1"/>
    <col min="6663" max="6663" width="8.85546875" style="118" customWidth="1"/>
    <col min="6664" max="6913" width="9.140625" style="118"/>
    <col min="6914" max="6914" width="45.42578125" style="118" bestFit="1" customWidth="1"/>
    <col min="6915" max="6915" width="2" style="118" customWidth="1"/>
    <col min="6916" max="6916" width="9.140625" style="118"/>
    <col min="6917" max="6917" width="2" style="118" customWidth="1"/>
    <col min="6918" max="6918" width="20.5703125" style="118" customWidth="1"/>
    <col min="6919" max="6919" width="8.85546875" style="118" customWidth="1"/>
    <col min="6920" max="7169" width="9.140625" style="118"/>
    <col min="7170" max="7170" width="45.42578125" style="118" bestFit="1" customWidth="1"/>
    <col min="7171" max="7171" width="2" style="118" customWidth="1"/>
    <col min="7172" max="7172" width="9.140625" style="118"/>
    <col min="7173" max="7173" width="2" style="118" customWidth="1"/>
    <col min="7174" max="7174" width="20.5703125" style="118" customWidth="1"/>
    <col min="7175" max="7175" width="8.85546875" style="118" customWidth="1"/>
    <col min="7176" max="7425" width="9.140625" style="118"/>
    <col min="7426" max="7426" width="45.42578125" style="118" bestFit="1" customWidth="1"/>
    <col min="7427" max="7427" width="2" style="118" customWidth="1"/>
    <col min="7428" max="7428" width="9.140625" style="118"/>
    <col min="7429" max="7429" width="2" style="118" customWidth="1"/>
    <col min="7430" max="7430" width="20.5703125" style="118" customWidth="1"/>
    <col min="7431" max="7431" width="8.85546875" style="118" customWidth="1"/>
    <col min="7432" max="7681" width="9.140625" style="118"/>
    <col min="7682" max="7682" width="45.42578125" style="118" bestFit="1" customWidth="1"/>
    <col min="7683" max="7683" width="2" style="118" customWidth="1"/>
    <col min="7684" max="7684" width="9.140625" style="118"/>
    <col min="7685" max="7685" width="2" style="118" customWidth="1"/>
    <col min="7686" max="7686" width="20.5703125" style="118" customWidth="1"/>
    <col min="7687" max="7687" width="8.85546875" style="118" customWidth="1"/>
    <col min="7688" max="7937" width="9.140625" style="118"/>
    <col min="7938" max="7938" width="45.42578125" style="118" bestFit="1" customWidth="1"/>
    <col min="7939" max="7939" width="2" style="118" customWidth="1"/>
    <col min="7940" max="7940" width="9.140625" style="118"/>
    <col min="7941" max="7941" width="2" style="118" customWidth="1"/>
    <col min="7942" max="7942" width="20.5703125" style="118" customWidth="1"/>
    <col min="7943" max="7943" width="8.85546875" style="118" customWidth="1"/>
    <col min="7944" max="8193" width="9.140625" style="118"/>
    <col min="8194" max="8194" width="45.42578125" style="118" bestFit="1" customWidth="1"/>
    <col min="8195" max="8195" width="2" style="118" customWidth="1"/>
    <col min="8196" max="8196" width="9.140625" style="118"/>
    <col min="8197" max="8197" width="2" style="118" customWidth="1"/>
    <col min="8198" max="8198" width="20.5703125" style="118" customWidth="1"/>
    <col min="8199" max="8199" width="8.85546875" style="118" customWidth="1"/>
    <col min="8200" max="8449" width="9.140625" style="118"/>
    <col min="8450" max="8450" width="45.42578125" style="118" bestFit="1" customWidth="1"/>
    <col min="8451" max="8451" width="2" style="118" customWidth="1"/>
    <col min="8452" max="8452" width="9.140625" style="118"/>
    <col min="8453" max="8453" width="2" style="118" customWidth="1"/>
    <col min="8454" max="8454" width="20.5703125" style="118" customWidth="1"/>
    <col min="8455" max="8455" width="8.85546875" style="118" customWidth="1"/>
    <col min="8456" max="8705" width="9.140625" style="118"/>
    <col min="8706" max="8706" width="45.42578125" style="118" bestFit="1" customWidth="1"/>
    <col min="8707" max="8707" width="2" style="118" customWidth="1"/>
    <col min="8708" max="8708" width="9.140625" style="118"/>
    <col min="8709" max="8709" width="2" style="118" customWidth="1"/>
    <col min="8710" max="8710" width="20.5703125" style="118" customWidth="1"/>
    <col min="8711" max="8711" width="8.85546875" style="118" customWidth="1"/>
    <col min="8712" max="8961" width="9.140625" style="118"/>
    <col min="8962" max="8962" width="45.42578125" style="118" bestFit="1" customWidth="1"/>
    <col min="8963" max="8963" width="2" style="118" customWidth="1"/>
    <col min="8964" max="8964" width="9.140625" style="118"/>
    <col min="8965" max="8965" width="2" style="118" customWidth="1"/>
    <col min="8966" max="8966" width="20.5703125" style="118" customWidth="1"/>
    <col min="8967" max="8967" width="8.85546875" style="118" customWidth="1"/>
    <col min="8968" max="9217" width="9.140625" style="118"/>
    <col min="9218" max="9218" width="45.42578125" style="118" bestFit="1" customWidth="1"/>
    <col min="9219" max="9219" width="2" style="118" customWidth="1"/>
    <col min="9220" max="9220" width="9.140625" style="118"/>
    <col min="9221" max="9221" width="2" style="118" customWidth="1"/>
    <col min="9222" max="9222" width="20.5703125" style="118" customWidth="1"/>
    <col min="9223" max="9223" width="8.85546875" style="118" customWidth="1"/>
    <col min="9224" max="9473" width="9.140625" style="118"/>
    <col min="9474" max="9474" width="45.42578125" style="118" bestFit="1" customWidth="1"/>
    <col min="9475" max="9475" width="2" style="118" customWidth="1"/>
    <col min="9476" max="9476" width="9.140625" style="118"/>
    <col min="9477" max="9477" width="2" style="118" customWidth="1"/>
    <col min="9478" max="9478" width="20.5703125" style="118" customWidth="1"/>
    <col min="9479" max="9479" width="8.85546875" style="118" customWidth="1"/>
    <col min="9480" max="9729" width="9.140625" style="118"/>
    <col min="9730" max="9730" width="45.42578125" style="118" bestFit="1" customWidth="1"/>
    <col min="9731" max="9731" width="2" style="118" customWidth="1"/>
    <col min="9732" max="9732" width="9.140625" style="118"/>
    <col min="9733" max="9733" width="2" style="118" customWidth="1"/>
    <col min="9734" max="9734" width="20.5703125" style="118" customWidth="1"/>
    <col min="9735" max="9735" width="8.85546875" style="118" customWidth="1"/>
    <col min="9736" max="9985" width="9.140625" style="118"/>
    <col min="9986" max="9986" width="45.42578125" style="118" bestFit="1" customWidth="1"/>
    <col min="9987" max="9987" width="2" style="118" customWidth="1"/>
    <col min="9988" max="9988" width="9.140625" style="118"/>
    <col min="9989" max="9989" width="2" style="118" customWidth="1"/>
    <col min="9990" max="9990" width="20.5703125" style="118" customWidth="1"/>
    <col min="9991" max="9991" width="8.85546875" style="118" customWidth="1"/>
    <col min="9992" max="10241" width="9.140625" style="118"/>
    <col min="10242" max="10242" width="45.42578125" style="118" bestFit="1" customWidth="1"/>
    <col min="10243" max="10243" width="2" style="118" customWidth="1"/>
    <col min="10244" max="10244" width="9.140625" style="118"/>
    <col min="10245" max="10245" width="2" style="118" customWidth="1"/>
    <col min="10246" max="10246" width="20.5703125" style="118" customWidth="1"/>
    <col min="10247" max="10247" width="8.85546875" style="118" customWidth="1"/>
    <col min="10248" max="10497" width="9.140625" style="118"/>
    <col min="10498" max="10498" width="45.42578125" style="118" bestFit="1" customWidth="1"/>
    <col min="10499" max="10499" width="2" style="118" customWidth="1"/>
    <col min="10500" max="10500" width="9.140625" style="118"/>
    <col min="10501" max="10501" width="2" style="118" customWidth="1"/>
    <col min="10502" max="10502" width="20.5703125" style="118" customWidth="1"/>
    <col min="10503" max="10503" width="8.85546875" style="118" customWidth="1"/>
    <col min="10504" max="10753" width="9.140625" style="118"/>
    <col min="10754" max="10754" width="45.42578125" style="118" bestFit="1" customWidth="1"/>
    <col min="10755" max="10755" width="2" style="118" customWidth="1"/>
    <col min="10756" max="10756" width="9.140625" style="118"/>
    <col min="10757" max="10757" width="2" style="118" customWidth="1"/>
    <col min="10758" max="10758" width="20.5703125" style="118" customWidth="1"/>
    <col min="10759" max="10759" width="8.85546875" style="118" customWidth="1"/>
    <col min="10760" max="11009" width="9.140625" style="118"/>
    <col min="11010" max="11010" width="45.42578125" style="118" bestFit="1" customWidth="1"/>
    <col min="11011" max="11011" width="2" style="118" customWidth="1"/>
    <col min="11012" max="11012" width="9.140625" style="118"/>
    <col min="11013" max="11013" width="2" style="118" customWidth="1"/>
    <col min="11014" max="11014" width="20.5703125" style="118" customWidth="1"/>
    <col min="11015" max="11015" width="8.85546875" style="118" customWidth="1"/>
    <col min="11016" max="11265" width="9.140625" style="118"/>
    <col min="11266" max="11266" width="45.42578125" style="118" bestFit="1" customWidth="1"/>
    <col min="11267" max="11267" width="2" style="118" customWidth="1"/>
    <col min="11268" max="11268" width="9.140625" style="118"/>
    <col min="11269" max="11269" width="2" style="118" customWidth="1"/>
    <col min="11270" max="11270" width="20.5703125" style="118" customWidth="1"/>
    <col min="11271" max="11271" width="8.85546875" style="118" customWidth="1"/>
    <col min="11272" max="11521" width="9.140625" style="118"/>
    <col min="11522" max="11522" width="45.42578125" style="118" bestFit="1" customWidth="1"/>
    <col min="11523" max="11523" width="2" style="118" customWidth="1"/>
    <col min="11524" max="11524" width="9.140625" style="118"/>
    <col min="11525" max="11525" width="2" style="118" customWidth="1"/>
    <col min="11526" max="11526" width="20.5703125" style="118" customWidth="1"/>
    <col min="11527" max="11527" width="8.85546875" style="118" customWidth="1"/>
    <col min="11528" max="11777" width="9.140625" style="118"/>
    <col min="11778" max="11778" width="45.42578125" style="118" bestFit="1" customWidth="1"/>
    <col min="11779" max="11779" width="2" style="118" customWidth="1"/>
    <col min="11780" max="11780" width="9.140625" style="118"/>
    <col min="11781" max="11781" width="2" style="118" customWidth="1"/>
    <col min="11782" max="11782" width="20.5703125" style="118" customWidth="1"/>
    <col min="11783" max="11783" width="8.85546875" style="118" customWidth="1"/>
    <col min="11784" max="12033" width="9.140625" style="118"/>
    <col min="12034" max="12034" width="45.42578125" style="118" bestFit="1" customWidth="1"/>
    <col min="12035" max="12035" width="2" style="118" customWidth="1"/>
    <col min="12036" max="12036" width="9.140625" style="118"/>
    <col min="12037" max="12037" width="2" style="118" customWidth="1"/>
    <col min="12038" max="12038" width="20.5703125" style="118" customWidth="1"/>
    <col min="12039" max="12039" width="8.85546875" style="118" customWidth="1"/>
    <col min="12040" max="12289" width="9.140625" style="118"/>
    <col min="12290" max="12290" width="45.42578125" style="118" bestFit="1" customWidth="1"/>
    <col min="12291" max="12291" width="2" style="118" customWidth="1"/>
    <col min="12292" max="12292" width="9.140625" style="118"/>
    <col min="12293" max="12293" width="2" style="118" customWidth="1"/>
    <col min="12294" max="12294" width="20.5703125" style="118" customWidth="1"/>
    <col min="12295" max="12295" width="8.85546875" style="118" customWidth="1"/>
    <col min="12296" max="12545" width="9.140625" style="118"/>
    <col min="12546" max="12546" width="45.42578125" style="118" bestFit="1" customWidth="1"/>
    <col min="12547" max="12547" width="2" style="118" customWidth="1"/>
    <col min="12548" max="12548" width="9.140625" style="118"/>
    <col min="12549" max="12549" width="2" style="118" customWidth="1"/>
    <col min="12550" max="12550" width="20.5703125" style="118" customWidth="1"/>
    <col min="12551" max="12551" width="8.85546875" style="118" customWidth="1"/>
    <col min="12552" max="12801" width="9.140625" style="118"/>
    <col min="12802" max="12802" width="45.42578125" style="118" bestFit="1" customWidth="1"/>
    <col min="12803" max="12803" width="2" style="118" customWidth="1"/>
    <col min="12804" max="12804" width="9.140625" style="118"/>
    <col min="12805" max="12805" width="2" style="118" customWidth="1"/>
    <col min="12806" max="12806" width="20.5703125" style="118" customWidth="1"/>
    <col min="12807" max="12807" width="8.85546875" style="118" customWidth="1"/>
    <col min="12808" max="13057" width="9.140625" style="118"/>
    <col min="13058" max="13058" width="45.42578125" style="118" bestFit="1" customWidth="1"/>
    <col min="13059" max="13059" width="2" style="118" customWidth="1"/>
    <col min="13060" max="13060" width="9.140625" style="118"/>
    <col min="13061" max="13061" width="2" style="118" customWidth="1"/>
    <col min="13062" max="13062" width="20.5703125" style="118" customWidth="1"/>
    <col min="13063" max="13063" width="8.85546875" style="118" customWidth="1"/>
    <col min="13064" max="13313" width="9.140625" style="118"/>
    <col min="13314" max="13314" width="45.42578125" style="118" bestFit="1" customWidth="1"/>
    <col min="13315" max="13315" width="2" style="118" customWidth="1"/>
    <col min="13316" max="13316" width="9.140625" style="118"/>
    <col min="13317" max="13317" width="2" style="118" customWidth="1"/>
    <col min="13318" max="13318" width="20.5703125" style="118" customWidth="1"/>
    <col min="13319" max="13319" width="8.85546875" style="118" customWidth="1"/>
    <col min="13320" max="13569" width="9.140625" style="118"/>
    <col min="13570" max="13570" width="45.42578125" style="118" bestFit="1" customWidth="1"/>
    <col min="13571" max="13571" width="2" style="118" customWidth="1"/>
    <col min="13572" max="13572" width="9.140625" style="118"/>
    <col min="13573" max="13573" width="2" style="118" customWidth="1"/>
    <col min="13574" max="13574" width="20.5703125" style="118" customWidth="1"/>
    <col min="13575" max="13575" width="8.85546875" style="118" customWidth="1"/>
    <col min="13576" max="13825" width="9.140625" style="118"/>
    <col min="13826" max="13826" width="45.42578125" style="118" bestFit="1" customWidth="1"/>
    <col min="13827" max="13827" width="2" style="118" customWidth="1"/>
    <col min="13828" max="13828" width="9.140625" style="118"/>
    <col min="13829" max="13829" width="2" style="118" customWidth="1"/>
    <col min="13830" max="13830" width="20.5703125" style="118" customWidth="1"/>
    <col min="13831" max="13831" width="8.85546875" style="118" customWidth="1"/>
    <col min="13832" max="14081" width="9.140625" style="118"/>
    <col min="14082" max="14082" width="45.42578125" style="118" bestFit="1" customWidth="1"/>
    <col min="14083" max="14083" width="2" style="118" customWidth="1"/>
    <col min="14084" max="14084" width="9.140625" style="118"/>
    <col min="14085" max="14085" width="2" style="118" customWidth="1"/>
    <col min="14086" max="14086" width="20.5703125" style="118" customWidth="1"/>
    <col min="14087" max="14087" width="8.85546875" style="118" customWidth="1"/>
    <col min="14088" max="14337" width="9.140625" style="118"/>
    <col min="14338" max="14338" width="45.42578125" style="118" bestFit="1" customWidth="1"/>
    <col min="14339" max="14339" width="2" style="118" customWidth="1"/>
    <col min="14340" max="14340" width="9.140625" style="118"/>
    <col min="14341" max="14341" width="2" style="118" customWidth="1"/>
    <col min="14342" max="14342" width="20.5703125" style="118" customWidth="1"/>
    <col min="14343" max="14343" width="8.85546875" style="118" customWidth="1"/>
    <col min="14344" max="14593" width="9.140625" style="118"/>
    <col min="14594" max="14594" width="45.42578125" style="118" bestFit="1" customWidth="1"/>
    <col min="14595" max="14595" width="2" style="118" customWidth="1"/>
    <col min="14596" max="14596" width="9.140625" style="118"/>
    <col min="14597" max="14597" width="2" style="118" customWidth="1"/>
    <col min="14598" max="14598" width="20.5703125" style="118" customWidth="1"/>
    <col min="14599" max="14599" width="8.85546875" style="118" customWidth="1"/>
    <col min="14600" max="14849" width="9.140625" style="118"/>
    <col min="14850" max="14850" width="45.42578125" style="118" bestFit="1" customWidth="1"/>
    <col min="14851" max="14851" width="2" style="118" customWidth="1"/>
    <col min="14852" max="14852" width="9.140625" style="118"/>
    <col min="14853" max="14853" width="2" style="118" customWidth="1"/>
    <col min="14854" max="14854" width="20.5703125" style="118" customWidth="1"/>
    <col min="14855" max="14855" width="8.85546875" style="118" customWidth="1"/>
    <col min="14856" max="15105" width="9.140625" style="118"/>
    <col min="15106" max="15106" width="45.42578125" style="118" bestFit="1" customWidth="1"/>
    <col min="15107" max="15107" width="2" style="118" customWidth="1"/>
    <col min="15108" max="15108" width="9.140625" style="118"/>
    <col min="15109" max="15109" width="2" style="118" customWidth="1"/>
    <col min="15110" max="15110" width="20.5703125" style="118" customWidth="1"/>
    <col min="15111" max="15111" width="8.85546875" style="118" customWidth="1"/>
    <col min="15112" max="15361" width="9.140625" style="118"/>
    <col min="15362" max="15362" width="45.42578125" style="118" bestFit="1" customWidth="1"/>
    <col min="15363" max="15363" width="2" style="118" customWidth="1"/>
    <col min="15364" max="15364" width="9.140625" style="118"/>
    <col min="15365" max="15365" width="2" style="118" customWidth="1"/>
    <col min="15366" max="15366" width="20.5703125" style="118" customWidth="1"/>
    <col min="15367" max="15367" width="8.85546875" style="118" customWidth="1"/>
    <col min="15368" max="15617" width="9.140625" style="118"/>
    <col min="15618" max="15618" width="45.42578125" style="118" bestFit="1" customWidth="1"/>
    <col min="15619" max="15619" width="2" style="118" customWidth="1"/>
    <col min="15620" max="15620" width="9.140625" style="118"/>
    <col min="15621" max="15621" width="2" style="118" customWidth="1"/>
    <col min="15622" max="15622" width="20.5703125" style="118" customWidth="1"/>
    <col min="15623" max="15623" width="8.85546875" style="118" customWidth="1"/>
    <col min="15624" max="15873" width="9.140625" style="118"/>
    <col min="15874" max="15874" width="45.42578125" style="118" bestFit="1" customWidth="1"/>
    <col min="15875" max="15875" width="2" style="118" customWidth="1"/>
    <col min="15876" max="15876" width="9.140625" style="118"/>
    <col min="15877" max="15877" width="2" style="118" customWidth="1"/>
    <col min="15878" max="15878" width="20.5703125" style="118" customWidth="1"/>
    <col min="15879" max="15879" width="8.85546875" style="118" customWidth="1"/>
    <col min="15880" max="16129" width="9.140625" style="118"/>
    <col min="16130" max="16130" width="45.42578125" style="118" bestFit="1" customWidth="1"/>
    <col min="16131" max="16131" width="2" style="118" customWidth="1"/>
    <col min="16132" max="16132" width="9.140625" style="118"/>
    <col min="16133" max="16133" width="2" style="118" customWidth="1"/>
    <col min="16134" max="16134" width="20.5703125" style="118" customWidth="1"/>
    <col min="16135" max="16135" width="8.85546875" style="118" customWidth="1"/>
    <col min="16136" max="16384" width="9.140625" style="118"/>
  </cols>
  <sheetData>
    <row r="2" spans="1:7" hidden="1"/>
    <row r="3" spans="1:7" ht="18">
      <c r="A3" s="149"/>
      <c r="B3" s="150" t="s">
        <v>710</v>
      </c>
      <c r="C3" s="151" t="str">
        <f>IF(AND(ISNUMBER($H3),ISNUMBER($I3)),ROUND(($H3*$M3/(1-$J3)+$I3*$I$4*#REF!)*#REF!*$I$5*$K3,0)," ")</f>
        <v xml:space="preserve"> </v>
      </c>
      <c r="D3" s="152"/>
      <c r="E3" s="152"/>
      <c r="G3" s="151"/>
    </row>
    <row r="4" spans="1:7" ht="15.75" hidden="1">
      <c r="A4" s="154"/>
      <c r="B4" s="155"/>
      <c r="C4" s="151" t="str">
        <f>IF(AND(ISNUMBER($H4),ISNUMBER($I4)),ROUND(($H4*$M4/(1-$J4)+$I4*$I$4*#REF!)*#REF!*$I$5*$K4,0)," ")</f>
        <v xml:space="preserve"> </v>
      </c>
      <c r="D4" s="152"/>
      <c r="E4" s="152"/>
      <c r="G4" s="151"/>
    </row>
    <row r="5" spans="1:7">
      <c r="A5" s="154"/>
      <c r="C5" s="151" t="str">
        <f>IF(AND(ISNUMBER($H5),ISNUMBER($I5)),ROUND(($H5*$M5/(1-$J5)+$I5*$I$4*#REF!)*#REF!*$I$5*$K5,0)," ")</f>
        <v xml:space="preserve"> </v>
      </c>
      <c r="D5" s="152"/>
      <c r="E5" s="152"/>
      <c r="G5" s="151"/>
    </row>
    <row r="6" spans="1:7" ht="15.75">
      <c r="A6" s="156" t="s">
        <v>711</v>
      </c>
      <c r="B6" s="155" t="s">
        <v>712</v>
      </c>
      <c r="C6" s="157" t="str">
        <f>IF(AND(ISNUMBER($H6),ISNUMBER($I6)),ROUND(($H6*$M6/(1-$J6)+$I6*$I$4*#REF!)*#REF!*$I$5*$K6,0)," ")</f>
        <v xml:space="preserve"> </v>
      </c>
      <c r="D6" s="158"/>
      <c r="E6" s="158"/>
      <c r="F6" s="159">
        <f>SUM(F8:F23)</f>
        <v>0</v>
      </c>
      <c r="G6" s="160"/>
    </row>
    <row r="7" spans="1:7" ht="15.75">
      <c r="A7" s="156"/>
      <c r="B7" s="155"/>
      <c r="C7" s="157"/>
      <c r="D7" s="158"/>
      <c r="E7" s="158"/>
      <c r="F7" s="159"/>
      <c r="G7" s="160"/>
    </row>
    <row r="8" spans="1:7">
      <c r="A8" s="161">
        <v>1</v>
      </c>
      <c r="B8" s="119" t="s">
        <v>713</v>
      </c>
      <c r="C8" s="151"/>
      <c r="D8" s="152"/>
      <c r="E8" s="152"/>
      <c r="F8" s="153">
        <f>'C1. JAKI TOK'!F33</f>
        <v>0</v>
      </c>
      <c r="G8" s="162"/>
    </row>
    <row r="9" spans="1:7">
      <c r="A9" s="161">
        <v>2</v>
      </c>
      <c r="B9" s="119" t="s">
        <v>714</v>
      </c>
      <c r="C9" s="151"/>
      <c r="D9" s="152"/>
      <c r="E9" s="152"/>
      <c r="F9" s="153">
        <f>'C1. JAKI TOK'!F51</f>
        <v>0</v>
      </c>
      <c r="G9" s="162"/>
    </row>
    <row r="10" spans="1:7">
      <c r="A10" s="161">
        <v>3</v>
      </c>
      <c r="B10" s="119" t="s">
        <v>715</v>
      </c>
      <c r="C10" s="151"/>
      <c r="D10" s="152"/>
      <c r="E10" s="152"/>
      <c r="F10" s="153">
        <f>'C1. JAKI TOK'!F66</f>
        <v>0</v>
      </c>
      <c r="G10" s="162"/>
    </row>
    <row r="11" spans="1:7">
      <c r="A11" s="161">
        <v>4</v>
      </c>
      <c r="B11" s="119" t="s">
        <v>716</v>
      </c>
      <c r="C11" s="151"/>
      <c r="D11" s="152"/>
      <c r="E11" s="152"/>
      <c r="F11" s="153">
        <f>'C1. JAKI TOK'!F107</f>
        <v>0</v>
      </c>
      <c r="G11" s="162"/>
    </row>
    <row r="12" spans="1:7">
      <c r="A12" s="161">
        <v>5</v>
      </c>
      <c r="B12" s="119" t="s">
        <v>717</v>
      </c>
      <c r="C12" s="151"/>
      <c r="D12" s="152"/>
      <c r="E12" s="152"/>
      <c r="F12" s="153">
        <f>'C1. JAKI TOK'!F130</f>
        <v>0</v>
      </c>
      <c r="G12" s="162"/>
    </row>
    <row r="13" spans="1:7">
      <c r="A13" s="161">
        <v>6</v>
      </c>
      <c r="B13" s="119" t="s">
        <v>718</v>
      </c>
      <c r="C13" s="151"/>
      <c r="D13" s="152"/>
      <c r="E13" s="152"/>
      <c r="F13" s="153">
        <f>'C1. JAKI TOK'!F152</f>
        <v>0</v>
      </c>
      <c r="G13" s="162"/>
    </row>
    <row r="14" spans="1:7">
      <c r="A14" s="161">
        <v>7</v>
      </c>
      <c r="B14" s="119" t="s">
        <v>719</v>
      </c>
      <c r="C14" s="151"/>
      <c r="D14" s="152"/>
      <c r="E14" s="152"/>
      <c r="F14" s="153">
        <f>'C1. JAKI TOK'!F164</f>
        <v>0</v>
      </c>
      <c r="G14" s="162"/>
    </row>
    <row r="15" spans="1:7">
      <c r="A15" s="161">
        <v>8</v>
      </c>
      <c r="B15" s="119" t="s">
        <v>720</v>
      </c>
      <c r="C15" s="151"/>
      <c r="D15" s="152"/>
      <c r="E15" s="152"/>
      <c r="F15" s="153">
        <f>'C1. JAKI TOK'!F182</f>
        <v>0</v>
      </c>
      <c r="G15" s="162"/>
    </row>
    <row r="16" spans="1:7">
      <c r="A16" s="161">
        <v>9</v>
      </c>
      <c r="B16" s="119" t="s">
        <v>721</v>
      </c>
      <c r="C16" s="151"/>
      <c r="D16" s="152"/>
      <c r="E16" s="152"/>
      <c r="F16" s="153">
        <f>'C1. JAKI TOK'!F194</f>
        <v>0</v>
      </c>
      <c r="G16" s="162"/>
    </row>
    <row r="17" spans="1:7">
      <c r="A17" s="161">
        <v>10</v>
      </c>
      <c r="B17" s="119" t="s">
        <v>722</v>
      </c>
      <c r="C17" s="151"/>
      <c r="D17" s="152"/>
      <c r="E17" s="152"/>
      <c r="F17" s="153">
        <f>'C1. JAKI TOK'!F197</f>
        <v>0</v>
      </c>
      <c r="G17" s="162"/>
    </row>
    <row r="18" spans="1:7" ht="89.25">
      <c r="A18" s="161">
        <v>11</v>
      </c>
      <c r="B18" s="163" t="s">
        <v>723</v>
      </c>
      <c r="C18" s="151"/>
      <c r="D18" s="152"/>
      <c r="E18" s="152"/>
      <c r="F18" s="153">
        <f>'C1. JAKI TOK'!F199</f>
        <v>0</v>
      </c>
      <c r="G18" s="162"/>
    </row>
    <row r="19" spans="1:7" ht="30" customHeight="1">
      <c r="A19" s="161">
        <v>12</v>
      </c>
      <c r="B19" s="163" t="s">
        <v>724</v>
      </c>
      <c r="C19" s="151"/>
      <c r="D19" s="152"/>
      <c r="E19" s="152"/>
      <c r="F19" s="153">
        <f>'C1. JAKI TOK'!F201</f>
        <v>0</v>
      </c>
      <c r="G19" s="162"/>
    </row>
    <row r="20" spans="1:7">
      <c r="A20" s="161">
        <v>13</v>
      </c>
      <c r="B20" s="163" t="s">
        <v>725</v>
      </c>
      <c r="C20" s="151"/>
      <c r="D20" s="152"/>
      <c r="E20" s="152"/>
      <c r="F20" s="153">
        <f>'C1. JAKI TOK'!F204</f>
        <v>0</v>
      </c>
      <c r="G20" s="162"/>
    </row>
    <row r="21" spans="1:7" ht="51">
      <c r="A21" s="161">
        <v>14</v>
      </c>
      <c r="B21" s="163" t="s">
        <v>726</v>
      </c>
      <c r="C21" s="151"/>
      <c r="D21" s="152"/>
      <c r="E21" s="152"/>
      <c r="F21" s="153">
        <f>'C1. JAKI TOK'!F206</f>
        <v>0</v>
      </c>
      <c r="G21" s="162"/>
    </row>
    <row r="22" spans="1:7">
      <c r="A22" s="161">
        <v>15</v>
      </c>
      <c r="B22" s="163" t="s">
        <v>727</v>
      </c>
      <c r="C22" s="151"/>
      <c r="D22" s="152"/>
      <c r="E22" s="152"/>
      <c r="F22" s="153">
        <f>'C1. JAKI TOK'!F208</f>
        <v>0</v>
      </c>
      <c r="G22" s="162"/>
    </row>
    <row r="23" spans="1:7" ht="25.5">
      <c r="A23" s="161">
        <v>16</v>
      </c>
      <c r="B23" s="163" t="s">
        <v>728</v>
      </c>
      <c r="C23" s="151"/>
      <c r="D23" s="152"/>
      <c r="E23" s="152"/>
      <c r="F23" s="153">
        <f>'C1. JAKI TOK'!F210</f>
        <v>0</v>
      </c>
      <c r="G23" s="162"/>
    </row>
    <row r="24" spans="1:7" hidden="1">
      <c r="A24" s="164"/>
      <c r="B24" s="119"/>
      <c r="C24" s="151"/>
      <c r="D24" s="152"/>
      <c r="E24" s="152"/>
      <c r="G24" s="162"/>
    </row>
    <row r="25" spans="1:7" hidden="1">
      <c r="A25" s="164"/>
      <c r="B25" s="119"/>
      <c r="C25" s="151"/>
      <c r="D25" s="152"/>
      <c r="E25" s="152"/>
      <c r="G25" s="162"/>
    </row>
    <row r="26" spans="1:7">
      <c r="A26" s="154"/>
      <c r="B26" s="119"/>
      <c r="C26" s="151"/>
      <c r="D26" s="152"/>
      <c r="E26" s="152"/>
      <c r="G26" s="162"/>
    </row>
    <row r="27" spans="1:7" ht="15.75" customHeight="1">
      <c r="A27" s="165" t="s">
        <v>73</v>
      </c>
      <c r="B27" s="155" t="s">
        <v>729</v>
      </c>
      <c r="C27" s="157" t="str">
        <f>IF(AND(ISNUMBER($H27),ISNUMBER($I27)),ROUND(($H27*$M27/(1-$J27)+$I27*$I$4*#REF!)*#REF!*$I$5*$K27,0)," ")</f>
        <v xml:space="preserve"> </v>
      </c>
      <c r="D27" s="158"/>
      <c r="E27" s="158"/>
      <c r="F27" s="159">
        <f>SUM(F29:F33)</f>
        <v>0</v>
      </c>
      <c r="G27" s="160"/>
    </row>
    <row r="28" spans="1:7" ht="15.75" customHeight="1">
      <c r="A28" s="165"/>
      <c r="B28" s="155"/>
      <c r="C28" s="157"/>
      <c r="D28" s="158"/>
      <c r="E28" s="158"/>
      <c r="F28" s="159"/>
      <c r="G28" s="160"/>
    </row>
    <row r="29" spans="1:7" ht="15.75" customHeight="1">
      <c r="A29" s="161">
        <v>1</v>
      </c>
      <c r="B29" s="119" t="s">
        <v>730</v>
      </c>
      <c r="C29" s="151"/>
      <c r="D29" s="152"/>
      <c r="E29" s="152"/>
      <c r="F29" s="153">
        <f>'C2. ŠIBKI TOK'!F28</f>
        <v>0</v>
      </c>
      <c r="G29" s="162"/>
    </row>
    <row r="30" spans="1:7" ht="31.5" customHeight="1">
      <c r="A30" s="161">
        <v>2</v>
      </c>
      <c r="B30" s="163" t="s">
        <v>731</v>
      </c>
      <c r="C30" s="151"/>
      <c r="D30" s="152"/>
      <c r="E30" s="152"/>
      <c r="F30" s="153">
        <f>'C2. ŠIBKI TOK'!F89</f>
        <v>0</v>
      </c>
      <c r="G30" s="162"/>
    </row>
    <row r="31" spans="1:7" ht="15.75" customHeight="1">
      <c r="A31" s="161">
        <v>3</v>
      </c>
      <c r="B31" s="163" t="s">
        <v>721</v>
      </c>
      <c r="C31" s="151"/>
      <c r="D31" s="152"/>
      <c r="E31" s="152"/>
      <c r="F31" s="153">
        <f>'C2. ŠIBKI TOK'!F96</f>
        <v>0</v>
      </c>
      <c r="G31" s="162"/>
    </row>
    <row r="32" spans="1:7" ht="15.75" customHeight="1">
      <c r="A32" s="161">
        <v>4</v>
      </c>
      <c r="B32" s="163" t="s">
        <v>717</v>
      </c>
      <c r="C32" s="151"/>
      <c r="D32" s="152"/>
      <c r="E32" s="152"/>
      <c r="F32" s="153">
        <f>'C2. ŠIBKI TOK'!F107</f>
        <v>0</v>
      </c>
      <c r="G32" s="162"/>
    </row>
    <row r="33" spans="1:7" ht="26.25" customHeight="1">
      <c r="A33" s="161">
        <v>5</v>
      </c>
      <c r="B33" s="163" t="s">
        <v>732</v>
      </c>
      <c r="C33" s="151"/>
      <c r="D33" s="152"/>
      <c r="E33" s="152"/>
      <c r="F33" s="153">
        <f>'C2. ŠIBKI TOK'!F111</f>
        <v>0</v>
      </c>
      <c r="G33" s="162"/>
    </row>
    <row r="34" spans="1:7" ht="15.75" customHeight="1">
      <c r="A34" s="165"/>
      <c r="B34" s="155"/>
      <c r="C34" s="157"/>
      <c r="D34" s="158"/>
      <c r="E34" s="158"/>
      <c r="F34" s="159"/>
      <c r="G34" s="160"/>
    </row>
    <row r="35" spans="1:7" ht="15.75" hidden="1" customHeight="1">
      <c r="A35" s="166"/>
      <c r="B35" s="167"/>
      <c r="C35" s="157" t="str">
        <f>IF(AND(ISNUMBER($H35),ISNUMBER($I35)),ROUND(($H35*$M35/(1-$J35)+$I35*$I$4*#REF!)*#REF!*$I$5*$K35,0)," ")</f>
        <v xml:space="preserve"> </v>
      </c>
      <c r="D35" s="158"/>
      <c r="E35" s="158"/>
      <c r="F35" s="159"/>
      <c r="G35" s="157"/>
    </row>
    <row r="36" spans="1:7" ht="15.75" customHeight="1" thickBot="1">
      <c r="A36" s="168"/>
      <c r="B36" s="192" t="s">
        <v>733</v>
      </c>
      <c r="C36" s="193"/>
      <c r="D36" s="192" t="s">
        <v>637</v>
      </c>
      <c r="E36" s="192"/>
      <c r="F36" s="194">
        <f>F6+F27</f>
        <v>0</v>
      </c>
      <c r="G36" s="169"/>
    </row>
    <row r="37" spans="1:7" ht="9.75" customHeight="1">
      <c r="A37" s="166"/>
      <c r="B37" s="155"/>
      <c r="C37" s="170"/>
      <c r="D37" s="158"/>
      <c r="E37" s="158"/>
      <c r="F37" s="159"/>
      <c r="G37" s="170"/>
    </row>
    <row r="38" spans="1:7" ht="15.75">
      <c r="A38" s="166"/>
      <c r="B38" s="155" t="s">
        <v>471</v>
      </c>
      <c r="C38" s="170"/>
      <c r="D38" s="168" t="s">
        <v>637</v>
      </c>
      <c r="E38" s="158"/>
      <c r="F38" s="159">
        <f>F36*0.2</f>
        <v>0</v>
      </c>
      <c r="G38" s="171"/>
    </row>
    <row r="39" spans="1:7" ht="9" customHeight="1">
      <c r="A39" s="166"/>
      <c r="B39" s="155"/>
      <c r="C39" s="170"/>
      <c r="D39" s="168"/>
      <c r="E39" s="158"/>
      <c r="F39" s="159"/>
      <c r="G39" s="171"/>
    </row>
    <row r="40" spans="1:7" ht="8.25" customHeight="1">
      <c r="A40" s="172"/>
      <c r="B40" s="173"/>
      <c r="C40" s="174"/>
      <c r="D40" s="175"/>
      <c r="E40" s="175"/>
      <c r="F40" s="176"/>
      <c r="G40" s="170"/>
    </row>
    <row r="41" spans="1:7" ht="15.75">
      <c r="A41" s="166"/>
      <c r="B41" s="155" t="s">
        <v>734</v>
      </c>
      <c r="C41" s="170"/>
      <c r="D41" s="168" t="s">
        <v>637</v>
      </c>
      <c r="E41" s="158"/>
      <c r="F41" s="159">
        <f>F36+F38</f>
        <v>0</v>
      </c>
      <c r="G41" s="177"/>
    </row>
    <row r="42" spans="1:7" ht="8.25" customHeight="1">
      <c r="A42" s="172"/>
      <c r="B42" s="173"/>
      <c r="C42" s="174"/>
      <c r="D42" s="175"/>
      <c r="E42" s="175"/>
      <c r="F42" s="176"/>
      <c r="G42" s="170"/>
    </row>
    <row r="44" spans="1:7">
      <c r="B44" s="118" t="s">
        <v>735</v>
      </c>
    </row>
    <row r="46" spans="1:7">
      <c r="B46" s="118" t="s">
        <v>736</v>
      </c>
    </row>
    <row r="47" spans="1:7">
      <c r="B47" s="118" t="s">
        <v>737</v>
      </c>
    </row>
    <row r="48" spans="1:7">
      <c r="B48" s="118" t="s">
        <v>738</v>
      </c>
    </row>
    <row r="49" spans="2:2">
      <c r="B49" s="118" t="s">
        <v>739</v>
      </c>
    </row>
    <row r="50" spans="2:2">
      <c r="B50" s="118" t="s">
        <v>740</v>
      </c>
    </row>
  </sheetData>
  <sheetProtection password="8E0C" sheet="1" objects="1" scenarios="1"/>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5"/>
  <sheetViews>
    <sheetView view="pageBreakPreview" topLeftCell="A205" zoomScaleNormal="100" zoomScaleSheetLayoutView="100" workbookViewId="0">
      <selection activeCell="E17" sqref="E17:E211"/>
    </sheetView>
  </sheetViews>
  <sheetFormatPr defaultRowHeight="12.75"/>
  <cols>
    <col min="1" max="1" width="8.5703125" style="548" bestFit="1" customWidth="1"/>
    <col min="2" max="2" width="50.7109375" style="550" bestFit="1" customWidth="1"/>
    <col min="3" max="3" width="5.28515625" style="533" customWidth="1"/>
    <col min="4" max="4" width="4.5703125" style="534" bestFit="1" customWidth="1"/>
    <col min="5" max="5" width="9.28515625" style="534" customWidth="1"/>
    <col min="6" max="6" width="12.7109375" style="534" bestFit="1" customWidth="1"/>
    <col min="7" max="256" width="9.140625" style="527"/>
    <col min="257" max="257" width="8.5703125" style="527" bestFit="1" customWidth="1"/>
    <col min="258" max="258" width="50.7109375" style="527" bestFit="1" customWidth="1"/>
    <col min="259" max="259" width="5.28515625" style="527" customWidth="1"/>
    <col min="260" max="260" width="4.5703125" style="527" bestFit="1" customWidth="1"/>
    <col min="261" max="261" width="9.28515625" style="527" customWidth="1"/>
    <col min="262" max="262" width="12.7109375" style="527" bestFit="1" customWidth="1"/>
    <col min="263" max="512" width="9.140625" style="527"/>
    <col min="513" max="513" width="8.5703125" style="527" bestFit="1" customWidth="1"/>
    <col min="514" max="514" width="50.7109375" style="527" bestFit="1" customWidth="1"/>
    <col min="515" max="515" width="5.28515625" style="527" customWidth="1"/>
    <col min="516" max="516" width="4.5703125" style="527" bestFit="1" customWidth="1"/>
    <col min="517" max="517" width="9.28515625" style="527" customWidth="1"/>
    <col min="518" max="518" width="12.7109375" style="527" bestFit="1" customWidth="1"/>
    <col min="519" max="768" width="9.140625" style="527"/>
    <col min="769" max="769" width="8.5703125" style="527" bestFit="1" customWidth="1"/>
    <col min="770" max="770" width="50.7109375" style="527" bestFit="1" customWidth="1"/>
    <col min="771" max="771" width="5.28515625" style="527" customWidth="1"/>
    <col min="772" max="772" width="4.5703125" style="527" bestFit="1" customWidth="1"/>
    <col min="773" max="773" width="9.28515625" style="527" customWidth="1"/>
    <col min="774" max="774" width="12.7109375" style="527" bestFit="1" customWidth="1"/>
    <col min="775" max="1024" width="9.140625" style="527"/>
    <col min="1025" max="1025" width="8.5703125" style="527" bestFit="1" customWidth="1"/>
    <col min="1026" max="1026" width="50.7109375" style="527" bestFit="1" customWidth="1"/>
    <col min="1027" max="1027" width="5.28515625" style="527" customWidth="1"/>
    <col min="1028" max="1028" width="4.5703125" style="527" bestFit="1" customWidth="1"/>
    <col min="1029" max="1029" width="9.28515625" style="527" customWidth="1"/>
    <col min="1030" max="1030" width="12.7109375" style="527" bestFit="1" customWidth="1"/>
    <col min="1031" max="1280" width="9.140625" style="527"/>
    <col min="1281" max="1281" width="8.5703125" style="527" bestFit="1" customWidth="1"/>
    <col min="1282" max="1282" width="50.7109375" style="527" bestFit="1" customWidth="1"/>
    <col min="1283" max="1283" width="5.28515625" style="527" customWidth="1"/>
    <col min="1284" max="1284" width="4.5703125" style="527" bestFit="1" customWidth="1"/>
    <col min="1285" max="1285" width="9.28515625" style="527" customWidth="1"/>
    <col min="1286" max="1286" width="12.7109375" style="527" bestFit="1" customWidth="1"/>
    <col min="1287" max="1536" width="9.140625" style="527"/>
    <col min="1537" max="1537" width="8.5703125" style="527" bestFit="1" customWidth="1"/>
    <col min="1538" max="1538" width="50.7109375" style="527" bestFit="1" customWidth="1"/>
    <col min="1539" max="1539" width="5.28515625" style="527" customWidth="1"/>
    <col min="1540" max="1540" width="4.5703125" style="527" bestFit="1" customWidth="1"/>
    <col min="1541" max="1541" width="9.28515625" style="527" customWidth="1"/>
    <col min="1542" max="1542" width="12.7109375" style="527" bestFit="1" customWidth="1"/>
    <col min="1543" max="1792" width="9.140625" style="527"/>
    <col min="1793" max="1793" width="8.5703125" style="527" bestFit="1" customWidth="1"/>
    <col min="1794" max="1794" width="50.7109375" style="527" bestFit="1" customWidth="1"/>
    <col min="1795" max="1795" width="5.28515625" style="527" customWidth="1"/>
    <col min="1796" max="1796" width="4.5703125" style="527" bestFit="1" customWidth="1"/>
    <col min="1797" max="1797" width="9.28515625" style="527" customWidth="1"/>
    <col min="1798" max="1798" width="12.7109375" style="527" bestFit="1" customWidth="1"/>
    <col min="1799" max="2048" width="9.140625" style="527"/>
    <col min="2049" max="2049" width="8.5703125" style="527" bestFit="1" customWidth="1"/>
    <col min="2050" max="2050" width="50.7109375" style="527" bestFit="1" customWidth="1"/>
    <col min="2051" max="2051" width="5.28515625" style="527" customWidth="1"/>
    <col min="2052" max="2052" width="4.5703125" style="527" bestFit="1" customWidth="1"/>
    <col min="2053" max="2053" width="9.28515625" style="527" customWidth="1"/>
    <col min="2054" max="2054" width="12.7109375" style="527" bestFit="1" customWidth="1"/>
    <col min="2055" max="2304" width="9.140625" style="527"/>
    <col min="2305" max="2305" width="8.5703125" style="527" bestFit="1" customWidth="1"/>
    <col min="2306" max="2306" width="50.7109375" style="527" bestFit="1" customWidth="1"/>
    <col min="2307" max="2307" width="5.28515625" style="527" customWidth="1"/>
    <col min="2308" max="2308" width="4.5703125" style="527" bestFit="1" customWidth="1"/>
    <col min="2309" max="2309" width="9.28515625" style="527" customWidth="1"/>
    <col min="2310" max="2310" width="12.7109375" style="527" bestFit="1" customWidth="1"/>
    <col min="2311" max="2560" width="9.140625" style="527"/>
    <col min="2561" max="2561" width="8.5703125" style="527" bestFit="1" customWidth="1"/>
    <col min="2562" max="2562" width="50.7109375" style="527" bestFit="1" customWidth="1"/>
    <col min="2563" max="2563" width="5.28515625" style="527" customWidth="1"/>
    <col min="2564" max="2564" width="4.5703125" style="527" bestFit="1" customWidth="1"/>
    <col min="2565" max="2565" width="9.28515625" style="527" customWidth="1"/>
    <col min="2566" max="2566" width="12.7109375" style="527" bestFit="1" customWidth="1"/>
    <col min="2567" max="2816" width="9.140625" style="527"/>
    <col min="2817" max="2817" width="8.5703125" style="527" bestFit="1" customWidth="1"/>
    <col min="2818" max="2818" width="50.7109375" style="527" bestFit="1" customWidth="1"/>
    <col min="2819" max="2819" width="5.28515625" style="527" customWidth="1"/>
    <col min="2820" max="2820" width="4.5703125" style="527" bestFit="1" customWidth="1"/>
    <col min="2821" max="2821" width="9.28515625" style="527" customWidth="1"/>
    <col min="2822" max="2822" width="12.7109375" style="527" bestFit="1" customWidth="1"/>
    <col min="2823" max="3072" width="9.140625" style="527"/>
    <col min="3073" max="3073" width="8.5703125" style="527" bestFit="1" customWidth="1"/>
    <col min="3074" max="3074" width="50.7109375" style="527" bestFit="1" customWidth="1"/>
    <col min="3075" max="3075" width="5.28515625" style="527" customWidth="1"/>
    <col min="3076" max="3076" width="4.5703125" style="527" bestFit="1" customWidth="1"/>
    <col min="3077" max="3077" width="9.28515625" style="527" customWidth="1"/>
    <col min="3078" max="3078" width="12.7109375" style="527" bestFit="1" customWidth="1"/>
    <col min="3079" max="3328" width="9.140625" style="527"/>
    <col min="3329" max="3329" width="8.5703125" style="527" bestFit="1" customWidth="1"/>
    <col min="3330" max="3330" width="50.7109375" style="527" bestFit="1" customWidth="1"/>
    <col min="3331" max="3331" width="5.28515625" style="527" customWidth="1"/>
    <col min="3332" max="3332" width="4.5703125" style="527" bestFit="1" customWidth="1"/>
    <col min="3333" max="3333" width="9.28515625" style="527" customWidth="1"/>
    <col min="3334" max="3334" width="12.7109375" style="527" bestFit="1" customWidth="1"/>
    <col min="3335" max="3584" width="9.140625" style="527"/>
    <col min="3585" max="3585" width="8.5703125" style="527" bestFit="1" customWidth="1"/>
    <col min="3586" max="3586" width="50.7109375" style="527" bestFit="1" customWidth="1"/>
    <col min="3587" max="3587" width="5.28515625" style="527" customWidth="1"/>
    <col min="3588" max="3588" width="4.5703125" style="527" bestFit="1" customWidth="1"/>
    <col min="3589" max="3589" width="9.28515625" style="527" customWidth="1"/>
    <col min="3590" max="3590" width="12.7109375" style="527" bestFit="1" customWidth="1"/>
    <col min="3591" max="3840" width="9.140625" style="527"/>
    <col min="3841" max="3841" width="8.5703125" style="527" bestFit="1" customWidth="1"/>
    <col min="3842" max="3842" width="50.7109375" style="527" bestFit="1" customWidth="1"/>
    <col min="3843" max="3843" width="5.28515625" style="527" customWidth="1"/>
    <col min="3844" max="3844" width="4.5703125" style="527" bestFit="1" customWidth="1"/>
    <col min="3845" max="3845" width="9.28515625" style="527" customWidth="1"/>
    <col min="3846" max="3846" width="12.7109375" style="527" bestFit="1" customWidth="1"/>
    <col min="3847" max="4096" width="9.140625" style="527"/>
    <col min="4097" max="4097" width="8.5703125" style="527" bestFit="1" customWidth="1"/>
    <col min="4098" max="4098" width="50.7109375" style="527" bestFit="1" customWidth="1"/>
    <col min="4099" max="4099" width="5.28515625" style="527" customWidth="1"/>
    <col min="4100" max="4100" width="4.5703125" style="527" bestFit="1" customWidth="1"/>
    <col min="4101" max="4101" width="9.28515625" style="527" customWidth="1"/>
    <col min="4102" max="4102" width="12.7109375" style="527" bestFit="1" customWidth="1"/>
    <col min="4103" max="4352" width="9.140625" style="527"/>
    <col min="4353" max="4353" width="8.5703125" style="527" bestFit="1" customWidth="1"/>
    <col min="4354" max="4354" width="50.7109375" style="527" bestFit="1" customWidth="1"/>
    <col min="4355" max="4355" width="5.28515625" style="527" customWidth="1"/>
    <col min="4356" max="4356" width="4.5703125" style="527" bestFit="1" customWidth="1"/>
    <col min="4357" max="4357" width="9.28515625" style="527" customWidth="1"/>
    <col min="4358" max="4358" width="12.7109375" style="527" bestFit="1" customWidth="1"/>
    <col min="4359" max="4608" width="9.140625" style="527"/>
    <col min="4609" max="4609" width="8.5703125" style="527" bestFit="1" customWidth="1"/>
    <col min="4610" max="4610" width="50.7109375" style="527" bestFit="1" customWidth="1"/>
    <col min="4611" max="4611" width="5.28515625" style="527" customWidth="1"/>
    <col min="4612" max="4612" width="4.5703125" style="527" bestFit="1" customWidth="1"/>
    <col min="4613" max="4613" width="9.28515625" style="527" customWidth="1"/>
    <col min="4614" max="4614" width="12.7109375" style="527" bestFit="1" customWidth="1"/>
    <col min="4615" max="4864" width="9.140625" style="527"/>
    <col min="4865" max="4865" width="8.5703125" style="527" bestFit="1" customWidth="1"/>
    <col min="4866" max="4866" width="50.7109375" style="527" bestFit="1" customWidth="1"/>
    <col min="4867" max="4867" width="5.28515625" style="527" customWidth="1"/>
    <col min="4868" max="4868" width="4.5703125" style="527" bestFit="1" customWidth="1"/>
    <col min="4869" max="4869" width="9.28515625" style="527" customWidth="1"/>
    <col min="4870" max="4870" width="12.7109375" style="527" bestFit="1" customWidth="1"/>
    <col min="4871" max="5120" width="9.140625" style="527"/>
    <col min="5121" max="5121" width="8.5703125" style="527" bestFit="1" customWidth="1"/>
    <col min="5122" max="5122" width="50.7109375" style="527" bestFit="1" customWidth="1"/>
    <col min="5123" max="5123" width="5.28515625" style="527" customWidth="1"/>
    <col min="5124" max="5124" width="4.5703125" style="527" bestFit="1" customWidth="1"/>
    <col min="5125" max="5125" width="9.28515625" style="527" customWidth="1"/>
    <col min="5126" max="5126" width="12.7109375" style="527" bestFit="1" customWidth="1"/>
    <col min="5127" max="5376" width="9.140625" style="527"/>
    <col min="5377" max="5377" width="8.5703125" style="527" bestFit="1" customWidth="1"/>
    <col min="5378" max="5378" width="50.7109375" style="527" bestFit="1" customWidth="1"/>
    <col min="5379" max="5379" width="5.28515625" style="527" customWidth="1"/>
    <col min="5380" max="5380" width="4.5703125" style="527" bestFit="1" customWidth="1"/>
    <col min="5381" max="5381" width="9.28515625" style="527" customWidth="1"/>
    <col min="5382" max="5382" width="12.7109375" style="527" bestFit="1" customWidth="1"/>
    <col min="5383" max="5632" width="9.140625" style="527"/>
    <col min="5633" max="5633" width="8.5703125" style="527" bestFit="1" customWidth="1"/>
    <col min="5634" max="5634" width="50.7109375" style="527" bestFit="1" customWidth="1"/>
    <col min="5635" max="5635" width="5.28515625" style="527" customWidth="1"/>
    <col min="5636" max="5636" width="4.5703125" style="527" bestFit="1" customWidth="1"/>
    <col min="5637" max="5637" width="9.28515625" style="527" customWidth="1"/>
    <col min="5638" max="5638" width="12.7109375" style="527" bestFit="1" customWidth="1"/>
    <col min="5639" max="5888" width="9.140625" style="527"/>
    <col min="5889" max="5889" width="8.5703125" style="527" bestFit="1" customWidth="1"/>
    <col min="5890" max="5890" width="50.7109375" style="527" bestFit="1" customWidth="1"/>
    <col min="5891" max="5891" width="5.28515625" style="527" customWidth="1"/>
    <col min="5892" max="5892" width="4.5703125" style="527" bestFit="1" customWidth="1"/>
    <col min="5893" max="5893" width="9.28515625" style="527" customWidth="1"/>
    <col min="5894" max="5894" width="12.7109375" style="527" bestFit="1" customWidth="1"/>
    <col min="5895" max="6144" width="9.140625" style="527"/>
    <col min="6145" max="6145" width="8.5703125" style="527" bestFit="1" customWidth="1"/>
    <col min="6146" max="6146" width="50.7109375" style="527" bestFit="1" customWidth="1"/>
    <col min="6147" max="6147" width="5.28515625" style="527" customWidth="1"/>
    <col min="6148" max="6148" width="4.5703125" style="527" bestFit="1" customWidth="1"/>
    <col min="6149" max="6149" width="9.28515625" style="527" customWidth="1"/>
    <col min="6150" max="6150" width="12.7109375" style="527" bestFit="1" customWidth="1"/>
    <col min="6151" max="6400" width="9.140625" style="527"/>
    <col min="6401" max="6401" width="8.5703125" style="527" bestFit="1" customWidth="1"/>
    <col min="6402" max="6402" width="50.7109375" style="527" bestFit="1" customWidth="1"/>
    <col min="6403" max="6403" width="5.28515625" style="527" customWidth="1"/>
    <col min="6404" max="6404" width="4.5703125" style="527" bestFit="1" customWidth="1"/>
    <col min="6405" max="6405" width="9.28515625" style="527" customWidth="1"/>
    <col min="6406" max="6406" width="12.7109375" style="527" bestFit="1" customWidth="1"/>
    <col min="6407" max="6656" width="9.140625" style="527"/>
    <col min="6657" max="6657" width="8.5703125" style="527" bestFit="1" customWidth="1"/>
    <col min="6658" max="6658" width="50.7109375" style="527" bestFit="1" customWidth="1"/>
    <col min="6659" max="6659" width="5.28515625" style="527" customWidth="1"/>
    <col min="6660" max="6660" width="4.5703125" style="527" bestFit="1" customWidth="1"/>
    <col min="6661" max="6661" width="9.28515625" style="527" customWidth="1"/>
    <col min="6662" max="6662" width="12.7109375" style="527" bestFit="1" customWidth="1"/>
    <col min="6663" max="6912" width="9.140625" style="527"/>
    <col min="6913" max="6913" width="8.5703125" style="527" bestFit="1" customWidth="1"/>
    <col min="6914" max="6914" width="50.7109375" style="527" bestFit="1" customWidth="1"/>
    <col min="6915" max="6915" width="5.28515625" style="527" customWidth="1"/>
    <col min="6916" max="6916" width="4.5703125" style="527" bestFit="1" customWidth="1"/>
    <col min="6917" max="6917" width="9.28515625" style="527" customWidth="1"/>
    <col min="6918" max="6918" width="12.7109375" style="527" bestFit="1" customWidth="1"/>
    <col min="6919" max="7168" width="9.140625" style="527"/>
    <col min="7169" max="7169" width="8.5703125" style="527" bestFit="1" customWidth="1"/>
    <col min="7170" max="7170" width="50.7109375" style="527" bestFit="1" customWidth="1"/>
    <col min="7171" max="7171" width="5.28515625" style="527" customWidth="1"/>
    <col min="7172" max="7172" width="4.5703125" style="527" bestFit="1" customWidth="1"/>
    <col min="7173" max="7173" width="9.28515625" style="527" customWidth="1"/>
    <col min="7174" max="7174" width="12.7109375" style="527" bestFit="1" customWidth="1"/>
    <col min="7175" max="7424" width="9.140625" style="527"/>
    <col min="7425" max="7425" width="8.5703125" style="527" bestFit="1" customWidth="1"/>
    <col min="7426" max="7426" width="50.7109375" style="527" bestFit="1" customWidth="1"/>
    <col min="7427" max="7427" width="5.28515625" style="527" customWidth="1"/>
    <col min="7428" max="7428" width="4.5703125" style="527" bestFit="1" customWidth="1"/>
    <col min="7429" max="7429" width="9.28515625" style="527" customWidth="1"/>
    <col min="7430" max="7430" width="12.7109375" style="527" bestFit="1" customWidth="1"/>
    <col min="7431" max="7680" width="9.140625" style="527"/>
    <col min="7681" max="7681" width="8.5703125" style="527" bestFit="1" customWidth="1"/>
    <col min="7682" max="7682" width="50.7109375" style="527" bestFit="1" customWidth="1"/>
    <col min="7683" max="7683" width="5.28515625" style="527" customWidth="1"/>
    <col min="7684" max="7684" width="4.5703125" style="527" bestFit="1" customWidth="1"/>
    <col min="7685" max="7685" width="9.28515625" style="527" customWidth="1"/>
    <col min="7686" max="7686" width="12.7109375" style="527" bestFit="1" customWidth="1"/>
    <col min="7687" max="7936" width="9.140625" style="527"/>
    <col min="7937" max="7937" width="8.5703125" style="527" bestFit="1" customWidth="1"/>
    <col min="7938" max="7938" width="50.7109375" style="527" bestFit="1" customWidth="1"/>
    <col min="7939" max="7939" width="5.28515625" style="527" customWidth="1"/>
    <col min="7940" max="7940" width="4.5703125" style="527" bestFit="1" customWidth="1"/>
    <col min="7941" max="7941" width="9.28515625" style="527" customWidth="1"/>
    <col min="7942" max="7942" width="12.7109375" style="527" bestFit="1" customWidth="1"/>
    <col min="7943" max="8192" width="9.140625" style="527"/>
    <col min="8193" max="8193" width="8.5703125" style="527" bestFit="1" customWidth="1"/>
    <col min="8194" max="8194" width="50.7109375" style="527" bestFit="1" customWidth="1"/>
    <col min="8195" max="8195" width="5.28515625" style="527" customWidth="1"/>
    <col min="8196" max="8196" width="4.5703125" style="527" bestFit="1" customWidth="1"/>
    <col min="8197" max="8197" width="9.28515625" style="527" customWidth="1"/>
    <col min="8198" max="8198" width="12.7109375" style="527" bestFit="1" customWidth="1"/>
    <col min="8199" max="8448" width="9.140625" style="527"/>
    <col min="8449" max="8449" width="8.5703125" style="527" bestFit="1" customWidth="1"/>
    <col min="8450" max="8450" width="50.7109375" style="527" bestFit="1" customWidth="1"/>
    <col min="8451" max="8451" width="5.28515625" style="527" customWidth="1"/>
    <col min="8452" max="8452" width="4.5703125" style="527" bestFit="1" customWidth="1"/>
    <col min="8453" max="8453" width="9.28515625" style="527" customWidth="1"/>
    <col min="8454" max="8454" width="12.7109375" style="527" bestFit="1" customWidth="1"/>
    <col min="8455" max="8704" width="9.140625" style="527"/>
    <col min="8705" max="8705" width="8.5703125" style="527" bestFit="1" customWidth="1"/>
    <col min="8706" max="8706" width="50.7109375" style="527" bestFit="1" customWidth="1"/>
    <col min="8707" max="8707" width="5.28515625" style="527" customWidth="1"/>
    <col min="8708" max="8708" width="4.5703125" style="527" bestFit="1" customWidth="1"/>
    <col min="8709" max="8709" width="9.28515625" style="527" customWidth="1"/>
    <col min="8710" max="8710" width="12.7109375" style="527" bestFit="1" customWidth="1"/>
    <col min="8711" max="8960" width="9.140625" style="527"/>
    <col min="8961" max="8961" width="8.5703125" style="527" bestFit="1" customWidth="1"/>
    <col min="8962" max="8962" width="50.7109375" style="527" bestFit="1" customWidth="1"/>
    <col min="8963" max="8963" width="5.28515625" style="527" customWidth="1"/>
    <col min="8964" max="8964" width="4.5703125" style="527" bestFit="1" customWidth="1"/>
    <col min="8965" max="8965" width="9.28515625" style="527" customWidth="1"/>
    <col min="8966" max="8966" width="12.7109375" style="527" bestFit="1" customWidth="1"/>
    <col min="8967" max="9216" width="9.140625" style="527"/>
    <col min="9217" max="9217" width="8.5703125" style="527" bestFit="1" customWidth="1"/>
    <col min="9218" max="9218" width="50.7109375" style="527" bestFit="1" customWidth="1"/>
    <col min="9219" max="9219" width="5.28515625" style="527" customWidth="1"/>
    <col min="9220" max="9220" width="4.5703125" style="527" bestFit="1" customWidth="1"/>
    <col min="9221" max="9221" width="9.28515625" style="527" customWidth="1"/>
    <col min="9222" max="9222" width="12.7109375" style="527" bestFit="1" customWidth="1"/>
    <col min="9223" max="9472" width="9.140625" style="527"/>
    <col min="9473" max="9473" width="8.5703125" style="527" bestFit="1" customWidth="1"/>
    <col min="9474" max="9474" width="50.7109375" style="527" bestFit="1" customWidth="1"/>
    <col min="9475" max="9475" width="5.28515625" style="527" customWidth="1"/>
    <col min="9476" max="9476" width="4.5703125" style="527" bestFit="1" customWidth="1"/>
    <col min="9477" max="9477" width="9.28515625" style="527" customWidth="1"/>
    <col min="9478" max="9478" width="12.7109375" style="527" bestFit="1" customWidth="1"/>
    <col min="9479" max="9728" width="9.140625" style="527"/>
    <col min="9729" max="9729" width="8.5703125" style="527" bestFit="1" customWidth="1"/>
    <col min="9730" max="9730" width="50.7109375" style="527" bestFit="1" customWidth="1"/>
    <col min="9731" max="9731" width="5.28515625" style="527" customWidth="1"/>
    <col min="9732" max="9732" width="4.5703125" style="527" bestFit="1" customWidth="1"/>
    <col min="9733" max="9733" width="9.28515625" style="527" customWidth="1"/>
    <col min="9734" max="9734" width="12.7109375" style="527" bestFit="1" customWidth="1"/>
    <col min="9735" max="9984" width="9.140625" style="527"/>
    <col min="9985" max="9985" width="8.5703125" style="527" bestFit="1" customWidth="1"/>
    <col min="9986" max="9986" width="50.7109375" style="527" bestFit="1" customWidth="1"/>
    <col min="9987" max="9987" width="5.28515625" style="527" customWidth="1"/>
    <col min="9988" max="9988" width="4.5703125" style="527" bestFit="1" customWidth="1"/>
    <col min="9989" max="9989" width="9.28515625" style="527" customWidth="1"/>
    <col min="9990" max="9990" width="12.7109375" style="527" bestFit="1" customWidth="1"/>
    <col min="9991" max="10240" width="9.140625" style="527"/>
    <col min="10241" max="10241" width="8.5703125" style="527" bestFit="1" customWidth="1"/>
    <col min="10242" max="10242" width="50.7109375" style="527" bestFit="1" customWidth="1"/>
    <col min="10243" max="10243" width="5.28515625" style="527" customWidth="1"/>
    <col min="10244" max="10244" width="4.5703125" style="527" bestFit="1" customWidth="1"/>
    <col min="10245" max="10245" width="9.28515625" style="527" customWidth="1"/>
    <col min="10246" max="10246" width="12.7109375" style="527" bestFit="1" customWidth="1"/>
    <col min="10247" max="10496" width="9.140625" style="527"/>
    <col min="10497" max="10497" width="8.5703125" style="527" bestFit="1" customWidth="1"/>
    <col min="10498" max="10498" width="50.7109375" style="527" bestFit="1" customWidth="1"/>
    <col min="10499" max="10499" width="5.28515625" style="527" customWidth="1"/>
    <col min="10500" max="10500" width="4.5703125" style="527" bestFit="1" customWidth="1"/>
    <col min="10501" max="10501" width="9.28515625" style="527" customWidth="1"/>
    <col min="10502" max="10502" width="12.7109375" style="527" bestFit="1" customWidth="1"/>
    <col min="10503" max="10752" width="9.140625" style="527"/>
    <col min="10753" max="10753" width="8.5703125" style="527" bestFit="1" customWidth="1"/>
    <col min="10754" max="10754" width="50.7109375" style="527" bestFit="1" customWidth="1"/>
    <col min="10755" max="10755" width="5.28515625" style="527" customWidth="1"/>
    <col min="10756" max="10756" width="4.5703125" style="527" bestFit="1" customWidth="1"/>
    <col min="10757" max="10757" width="9.28515625" style="527" customWidth="1"/>
    <col min="10758" max="10758" width="12.7109375" style="527" bestFit="1" customWidth="1"/>
    <col min="10759" max="11008" width="9.140625" style="527"/>
    <col min="11009" max="11009" width="8.5703125" style="527" bestFit="1" customWidth="1"/>
    <col min="11010" max="11010" width="50.7109375" style="527" bestFit="1" customWidth="1"/>
    <col min="11011" max="11011" width="5.28515625" style="527" customWidth="1"/>
    <col min="11012" max="11012" width="4.5703125" style="527" bestFit="1" customWidth="1"/>
    <col min="11013" max="11013" width="9.28515625" style="527" customWidth="1"/>
    <col min="11014" max="11014" width="12.7109375" style="527" bestFit="1" customWidth="1"/>
    <col min="11015" max="11264" width="9.140625" style="527"/>
    <col min="11265" max="11265" width="8.5703125" style="527" bestFit="1" customWidth="1"/>
    <col min="11266" max="11266" width="50.7109375" style="527" bestFit="1" customWidth="1"/>
    <col min="11267" max="11267" width="5.28515625" style="527" customWidth="1"/>
    <col min="11268" max="11268" width="4.5703125" style="527" bestFit="1" customWidth="1"/>
    <col min="11269" max="11269" width="9.28515625" style="527" customWidth="1"/>
    <col min="11270" max="11270" width="12.7109375" style="527" bestFit="1" customWidth="1"/>
    <col min="11271" max="11520" width="9.140625" style="527"/>
    <col min="11521" max="11521" width="8.5703125" style="527" bestFit="1" customWidth="1"/>
    <col min="11522" max="11522" width="50.7109375" style="527" bestFit="1" customWidth="1"/>
    <col min="11523" max="11523" width="5.28515625" style="527" customWidth="1"/>
    <col min="11524" max="11524" width="4.5703125" style="527" bestFit="1" customWidth="1"/>
    <col min="11525" max="11525" width="9.28515625" style="527" customWidth="1"/>
    <col min="11526" max="11526" width="12.7109375" style="527" bestFit="1" customWidth="1"/>
    <col min="11527" max="11776" width="9.140625" style="527"/>
    <col min="11777" max="11777" width="8.5703125" style="527" bestFit="1" customWidth="1"/>
    <col min="11778" max="11778" width="50.7109375" style="527" bestFit="1" customWidth="1"/>
    <col min="11779" max="11779" width="5.28515625" style="527" customWidth="1"/>
    <col min="11780" max="11780" width="4.5703125" style="527" bestFit="1" customWidth="1"/>
    <col min="11781" max="11781" width="9.28515625" style="527" customWidth="1"/>
    <col min="11782" max="11782" width="12.7109375" style="527" bestFit="1" customWidth="1"/>
    <col min="11783" max="12032" width="9.140625" style="527"/>
    <col min="12033" max="12033" width="8.5703125" style="527" bestFit="1" customWidth="1"/>
    <col min="12034" max="12034" width="50.7109375" style="527" bestFit="1" customWidth="1"/>
    <col min="12035" max="12035" width="5.28515625" style="527" customWidth="1"/>
    <col min="12036" max="12036" width="4.5703125" style="527" bestFit="1" customWidth="1"/>
    <col min="12037" max="12037" width="9.28515625" style="527" customWidth="1"/>
    <col min="12038" max="12038" width="12.7109375" style="527" bestFit="1" customWidth="1"/>
    <col min="12039" max="12288" width="9.140625" style="527"/>
    <col min="12289" max="12289" width="8.5703125" style="527" bestFit="1" customWidth="1"/>
    <col min="12290" max="12290" width="50.7109375" style="527" bestFit="1" customWidth="1"/>
    <col min="12291" max="12291" width="5.28515625" style="527" customWidth="1"/>
    <col min="12292" max="12292" width="4.5703125" style="527" bestFit="1" customWidth="1"/>
    <col min="12293" max="12293" width="9.28515625" style="527" customWidth="1"/>
    <col min="12294" max="12294" width="12.7109375" style="527" bestFit="1" customWidth="1"/>
    <col min="12295" max="12544" width="9.140625" style="527"/>
    <col min="12545" max="12545" width="8.5703125" style="527" bestFit="1" customWidth="1"/>
    <col min="12546" max="12546" width="50.7109375" style="527" bestFit="1" customWidth="1"/>
    <col min="12547" max="12547" width="5.28515625" style="527" customWidth="1"/>
    <col min="12548" max="12548" width="4.5703125" style="527" bestFit="1" customWidth="1"/>
    <col min="12549" max="12549" width="9.28515625" style="527" customWidth="1"/>
    <col min="12550" max="12550" width="12.7109375" style="527" bestFit="1" customWidth="1"/>
    <col min="12551" max="12800" width="9.140625" style="527"/>
    <col min="12801" max="12801" width="8.5703125" style="527" bestFit="1" customWidth="1"/>
    <col min="12802" max="12802" width="50.7109375" style="527" bestFit="1" customWidth="1"/>
    <col min="12803" max="12803" width="5.28515625" style="527" customWidth="1"/>
    <col min="12804" max="12804" width="4.5703125" style="527" bestFit="1" customWidth="1"/>
    <col min="12805" max="12805" width="9.28515625" style="527" customWidth="1"/>
    <col min="12806" max="12806" width="12.7109375" style="527" bestFit="1" customWidth="1"/>
    <col min="12807" max="13056" width="9.140625" style="527"/>
    <col min="13057" max="13057" width="8.5703125" style="527" bestFit="1" customWidth="1"/>
    <col min="13058" max="13058" width="50.7109375" style="527" bestFit="1" customWidth="1"/>
    <col min="13059" max="13059" width="5.28515625" style="527" customWidth="1"/>
    <col min="13060" max="13060" width="4.5703125" style="527" bestFit="1" customWidth="1"/>
    <col min="13061" max="13061" width="9.28515625" style="527" customWidth="1"/>
    <col min="13062" max="13062" width="12.7109375" style="527" bestFit="1" customWidth="1"/>
    <col min="13063" max="13312" width="9.140625" style="527"/>
    <col min="13313" max="13313" width="8.5703125" style="527" bestFit="1" customWidth="1"/>
    <col min="13314" max="13314" width="50.7109375" style="527" bestFit="1" customWidth="1"/>
    <col min="13315" max="13315" width="5.28515625" style="527" customWidth="1"/>
    <col min="13316" max="13316" width="4.5703125" style="527" bestFit="1" customWidth="1"/>
    <col min="13317" max="13317" width="9.28515625" style="527" customWidth="1"/>
    <col min="13318" max="13318" width="12.7109375" style="527" bestFit="1" customWidth="1"/>
    <col min="13319" max="13568" width="9.140625" style="527"/>
    <col min="13569" max="13569" width="8.5703125" style="527" bestFit="1" customWidth="1"/>
    <col min="13570" max="13570" width="50.7109375" style="527" bestFit="1" customWidth="1"/>
    <col min="13571" max="13571" width="5.28515625" style="527" customWidth="1"/>
    <col min="13572" max="13572" width="4.5703125" style="527" bestFit="1" customWidth="1"/>
    <col min="13573" max="13573" width="9.28515625" style="527" customWidth="1"/>
    <col min="13574" max="13574" width="12.7109375" style="527" bestFit="1" customWidth="1"/>
    <col min="13575" max="13824" width="9.140625" style="527"/>
    <col min="13825" max="13825" width="8.5703125" style="527" bestFit="1" customWidth="1"/>
    <col min="13826" max="13826" width="50.7109375" style="527" bestFit="1" customWidth="1"/>
    <col min="13827" max="13827" width="5.28515625" style="527" customWidth="1"/>
    <col min="13828" max="13828" width="4.5703125" style="527" bestFit="1" customWidth="1"/>
    <col min="13829" max="13829" width="9.28515625" style="527" customWidth="1"/>
    <col min="13830" max="13830" width="12.7109375" style="527" bestFit="1" customWidth="1"/>
    <col min="13831" max="14080" width="9.140625" style="527"/>
    <col min="14081" max="14081" width="8.5703125" style="527" bestFit="1" customWidth="1"/>
    <col min="14082" max="14082" width="50.7109375" style="527" bestFit="1" customWidth="1"/>
    <col min="14083" max="14083" width="5.28515625" style="527" customWidth="1"/>
    <col min="14084" max="14084" width="4.5703125" style="527" bestFit="1" customWidth="1"/>
    <col min="14085" max="14085" width="9.28515625" style="527" customWidth="1"/>
    <col min="14086" max="14086" width="12.7109375" style="527" bestFit="1" customWidth="1"/>
    <col min="14087" max="14336" width="9.140625" style="527"/>
    <col min="14337" max="14337" width="8.5703125" style="527" bestFit="1" customWidth="1"/>
    <col min="14338" max="14338" width="50.7109375" style="527" bestFit="1" customWidth="1"/>
    <col min="14339" max="14339" width="5.28515625" style="527" customWidth="1"/>
    <col min="14340" max="14340" width="4.5703125" style="527" bestFit="1" customWidth="1"/>
    <col min="14341" max="14341" width="9.28515625" style="527" customWidth="1"/>
    <col min="14342" max="14342" width="12.7109375" style="527" bestFit="1" customWidth="1"/>
    <col min="14343" max="14592" width="9.140625" style="527"/>
    <col min="14593" max="14593" width="8.5703125" style="527" bestFit="1" customWidth="1"/>
    <col min="14594" max="14594" width="50.7109375" style="527" bestFit="1" customWidth="1"/>
    <col min="14595" max="14595" width="5.28515625" style="527" customWidth="1"/>
    <col min="14596" max="14596" width="4.5703125" style="527" bestFit="1" customWidth="1"/>
    <col min="14597" max="14597" width="9.28515625" style="527" customWidth="1"/>
    <col min="14598" max="14598" width="12.7109375" style="527" bestFit="1" customWidth="1"/>
    <col min="14599" max="14848" width="9.140625" style="527"/>
    <col min="14849" max="14849" width="8.5703125" style="527" bestFit="1" customWidth="1"/>
    <col min="14850" max="14850" width="50.7109375" style="527" bestFit="1" customWidth="1"/>
    <col min="14851" max="14851" width="5.28515625" style="527" customWidth="1"/>
    <col min="14852" max="14852" width="4.5703125" style="527" bestFit="1" customWidth="1"/>
    <col min="14853" max="14853" width="9.28515625" style="527" customWidth="1"/>
    <col min="14854" max="14854" width="12.7109375" style="527" bestFit="1" customWidth="1"/>
    <col min="14855" max="15104" width="9.140625" style="527"/>
    <col min="15105" max="15105" width="8.5703125" style="527" bestFit="1" customWidth="1"/>
    <col min="15106" max="15106" width="50.7109375" style="527" bestFit="1" customWidth="1"/>
    <col min="15107" max="15107" width="5.28515625" style="527" customWidth="1"/>
    <col min="15108" max="15108" width="4.5703125" style="527" bestFit="1" customWidth="1"/>
    <col min="15109" max="15109" width="9.28515625" style="527" customWidth="1"/>
    <col min="15110" max="15110" width="12.7109375" style="527" bestFit="1" customWidth="1"/>
    <col min="15111" max="15360" width="9.140625" style="527"/>
    <col min="15361" max="15361" width="8.5703125" style="527" bestFit="1" customWidth="1"/>
    <col min="15362" max="15362" width="50.7109375" style="527" bestFit="1" customWidth="1"/>
    <col min="15363" max="15363" width="5.28515625" style="527" customWidth="1"/>
    <col min="15364" max="15364" width="4.5703125" style="527" bestFit="1" customWidth="1"/>
    <col min="15365" max="15365" width="9.28515625" style="527" customWidth="1"/>
    <col min="15366" max="15366" width="12.7109375" style="527" bestFit="1" customWidth="1"/>
    <col min="15367" max="15616" width="9.140625" style="527"/>
    <col min="15617" max="15617" width="8.5703125" style="527" bestFit="1" customWidth="1"/>
    <col min="15618" max="15618" width="50.7109375" style="527" bestFit="1" customWidth="1"/>
    <col min="15619" max="15619" width="5.28515625" style="527" customWidth="1"/>
    <col min="15620" max="15620" width="4.5703125" style="527" bestFit="1" customWidth="1"/>
    <col min="15621" max="15621" width="9.28515625" style="527" customWidth="1"/>
    <col min="15622" max="15622" width="12.7109375" style="527" bestFit="1" customWidth="1"/>
    <col min="15623" max="15872" width="9.140625" style="527"/>
    <col min="15873" max="15873" width="8.5703125" style="527" bestFit="1" customWidth="1"/>
    <col min="15874" max="15874" width="50.7109375" style="527" bestFit="1" customWidth="1"/>
    <col min="15875" max="15875" width="5.28515625" style="527" customWidth="1"/>
    <col min="15876" max="15876" width="4.5703125" style="527" bestFit="1" customWidth="1"/>
    <col min="15877" max="15877" width="9.28515625" style="527" customWidth="1"/>
    <col min="15878" max="15878" width="12.7109375" style="527" bestFit="1" customWidth="1"/>
    <col min="15879" max="16128" width="9.140625" style="527"/>
    <col min="16129" max="16129" width="8.5703125" style="527" bestFit="1" customWidth="1"/>
    <col min="16130" max="16130" width="50.7109375" style="527" bestFit="1" customWidth="1"/>
    <col min="16131" max="16131" width="5.28515625" style="527" customWidth="1"/>
    <col min="16132" max="16132" width="4.5703125" style="527" bestFit="1" customWidth="1"/>
    <col min="16133" max="16133" width="9.28515625" style="527" customWidth="1"/>
    <col min="16134" max="16134" width="12.7109375" style="527" bestFit="1" customWidth="1"/>
    <col min="16135" max="16384" width="9.140625" style="527"/>
  </cols>
  <sheetData>
    <row r="1" spans="1:6" ht="15.75">
      <c r="A1" s="523"/>
      <c r="B1" s="524" t="s">
        <v>741</v>
      </c>
      <c r="C1" s="525"/>
      <c r="D1" s="526"/>
      <c r="E1" s="526"/>
      <c r="F1" s="526"/>
    </row>
    <row r="2" spans="1:6" ht="15.75">
      <c r="A2" s="528"/>
      <c r="B2" s="524" t="s">
        <v>742</v>
      </c>
      <c r="C2" s="525"/>
      <c r="D2" s="526"/>
      <c r="E2" s="526"/>
      <c r="F2" s="526"/>
    </row>
    <row r="3" spans="1:6" ht="15.75">
      <c r="A3" s="529"/>
      <c r="B3" s="524"/>
      <c r="C3" s="525"/>
      <c r="D3" s="526"/>
      <c r="E3" s="526"/>
      <c r="F3" s="526"/>
    </row>
    <row r="4" spans="1:6" ht="15.75">
      <c r="A4" s="529"/>
      <c r="B4" s="524" t="s">
        <v>743</v>
      </c>
      <c r="C4" s="525"/>
      <c r="D4" s="526"/>
      <c r="E4" s="526"/>
      <c r="F4" s="526"/>
    </row>
    <row r="5" spans="1:6" ht="14.25">
      <c r="A5" s="529"/>
      <c r="B5" s="530"/>
      <c r="C5" s="525"/>
      <c r="D5" s="526"/>
      <c r="E5" s="526"/>
      <c r="F5" s="526"/>
    </row>
    <row r="6" spans="1:6" ht="15.75">
      <c r="A6" s="523" t="s">
        <v>711</v>
      </c>
      <c r="B6" s="524" t="s">
        <v>712</v>
      </c>
      <c r="C6" s="531" t="s">
        <v>744</v>
      </c>
      <c r="D6" s="531" t="s">
        <v>745</v>
      </c>
      <c r="E6" s="531" t="s">
        <v>746</v>
      </c>
      <c r="F6" s="531" t="s">
        <v>747</v>
      </c>
    </row>
    <row r="7" spans="1:6" s="536" customFormat="1" ht="16.5" customHeight="1">
      <c r="A7" s="532"/>
      <c r="B7" s="524"/>
      <c r="C7" s="533"/>
      <c r="D7" s="534"/>
      <c r="E7" s="535"/>
      <c r="F7" s="534"/>
    </row>
    <row r="8" spans="1:6" s="543" customFormat="1" ht="16.5" customHeight="1">
      <c r="A8" s="537" t="s">
        <v>748</v>
      </c>
      <c r="B8" s="538" t="s">
        <v>713</v>
      </c>
      <c r="C8" s="539"/>
      <c r="D8" s="540"/>
      <c r="E8" s="541"/>
      <c r="F8" s="542"/>
    </row>
    <row r="9" spans="1:6" s="536" customFormat="1" ht="16.5" customHeight="1">
      <c r="A9" s="544"/>
      <c r="B9" s="545"/>
      <c r="C9" s="533"/>
      <c r="D9" s="534"/>
      <c r="E9" s="535"/>
      <c r="F9" s="546"/>
    </row>
    <row r="10" spans="1:6">
      <c r="A10" s="537" t="s">
        <v>749</v>
      </c>
      <c r="B10" s="547" t="s">
        <v>750</v>
      </c>
      <c r="E10" s="535"/>
      <c r="F10" s="546"/>
    </row>
    <row r="11" spans="1:6" s="536" customFormat="1">
      <c r="A11" s="548"/>
      <c r="B11" s="549" t="s">
        <v>751</v>
      </c>
      <c r="C11" s="533"/>
      <c r="D11" s="534"/>
      <c r="E11" s="535"/>
      <c r="F11" s="546"/>
    </row>
    <row r="12" spans="1:6" s="536" customFormat="1" ht="16.5" customHeight="1">
      <c r="A12" s="548"/>
      <c r="B12" s="549"/>
      <c r="C12" s="533"/>
      <c r="D12" s="534"/>
      <c r="E12" s="535"/>
      <c r="F12" s="546"/>
    </row>
    <row r="13" spans="1:6">
      <c r="A13" s="548" t="s">
        <v>752</v>
      </c>
      <c r="B13" s="550" t="s">
        <v>753</v>
      </c>
      <c r="E13" s="535"/>
      <c r="F13" s="546"/>
    </row>
    <row r="14" spans="1:6">
      <c r="B14" s="550" t="s">
        <v>754</v>
      </c>
      <c r="E14" s="535"/>
      <c r="F14" s="546"/>
    </row>
    <row r="15" spans="1:6">
      <c r="B15" s="550" t="s">
        <v>755</v>
      </c>
      <c r="E15" s="535"/>
      <c r="F15" s="546"/>
    </row>
    <row r="16" spans="1:6">
      <c r="B16" s="550" t="s">
        <v>756</v>
      </c>
      <c r="E16" s="535"/>
      <c r="F16" s="546"/>
    </row>
    <row r="17" spans="1:6">
      <c r="B17" s="550" t="s">
        <v>757</v>
      </c>
      <c r="C17" s="533">
        <v>1</v>
      </c>
      <c r="D17" s="534" t="s">
        <v>468</v>
      </c>
      <c r="E17" s="592"/>
      <c r="F17" s="546">
        <f>C17*E17</f>
        <v>0</v>
      </c>
    </row>
    <row r="18" spans="1:6">
      <c r="A18" s="548" t="s">
        <v>752</v>
      </c>
      <c r="B18" s="550" t="s">
        <v>999</v>
      </c>
      <c r="E18" s="592"/>
      <c r="F18" s="546"/>
    </row>
    <row r="19" spans="1:6">
      <c r="B19" s="550" t="s">
        <v>758</v>
      </c>
      <c r="C19" s="533">
        <v>1</v>
      </c>
      <c r="D19" s="534" t="s">
        <v>468</v>
      </c>
      <c r="E19" s="592"/>
      <c r="F19" s="546">
        <f>C19*E19</f>
        <v>0</v>
      </c>
    </row>
    <row r="20" spans="1:6">
      <c r="A20" s="548" t="s">
        <v>752</v>
      </c>
      <c r="B20" s="550" t="s">
        <v>759</v>
      </c>
      <c r="E20" s="592"/>
      <c r="F20" s="546"/>
    </row>
    <row r="21" spans="1:6">
      <c r="B21" s="550" t="s">
        <v>760</v>
      </c>
      <c r="C21" s="533">
        <v>1</v>
      </c>
      <c r="D21" s="534" t="s">
        <v>468</v>
      </c>
      <c r="E21" s="592"/>
      <c r="F21" s="546">
        <f t="shared" ref="F21:F28" si="0">C21*E21</f>
        <v>0</v>
      </c>
    </row>
    <row r="22" spans="1:6">
      <c r="A22" s="548" t="s">
        <v>752</v>
      </c>
      <c r="B22" s="550" t="s">
        <v>761</v>
      </c>
      <c r="C22" s="533">
        <v>3</v>
      </c>
      <c r="D22" s="534" t="s">
        <v>468</v>
      </c>
      <c r="E22" s="592"/>
      <c r="F22" s="546">
        <f t="shared" si="0"/>
        <v>0</v>
      </c>
    </row>
    <row r="23" spans="1:6">
      <c r="A23" s="548" t="s">
        <v>752</v>
      </c>
      <c r="B23" s="550" t="s">
        <v>762</v>
      </c>
      <c r="C23" s="533">
        <v>1</v>
      </c>
      <c r="D23" s="534" t="s">
        <v>468</v>
      </c>
      <c r="E23" s="592"/>
      <c r="F23" s="546">
        <f t="shared" si="0"/>
        <v>0</v>
      </c>
    </row>
    <row r="24" spans="1:6">
      <c r="A24" s="548" t="s">
        <v>752</v>
      </c>
      <c r="B24" s="550" t="s">
        <v>763</v>
      </c>
      <c r="C24" s="533">
        <v>9</v>
      </c>
      <c r="D24" s="534" t="s">
        <v>468</v>
      </c>
      <c r="E24" s="592"/>
      <c r="F24" s="546">
        <f t="shared" si="0"/>
        <v>0</v>
      </c>
    </row>
    <row r="25" spans="1:6">
      <c r="A25" s="548" t="s">
        <v>752</v>
      </c>
      <c r="B25" s="550" t="s">
        <v>764</v>
      </c>
      <c r="C25" s="533">
        <v>16</v>
      </c>
      <c r="D25" s="534" t="s">
        <v>468</v>
      </c>
      <c r="E25" s="592"/>
      <c r="F25" s="546">
        <f t="shared" si="0"/>
        <v>0</v>
      </c>
    </row>
    <row r="26" spans="1:6">
      <c r="A26" s="548" t="s">
        <v>752</v>
      </c>
      <c r="B26" s="550" t="s">
        <v>765</v>
      </c>
      <c r="C26" s="533">
        <v>1</v>
      </c>
      <c r="D26" s="534" t="s">
        <v>468</v>
      </c>
      <c r="E26" s="592"/>
      <c r="F26" s="546">
        <f t="shared" si="0"/>
        <v>0</v>
      </c>
    </row>
    <row r="27" spans="1:6">
      <c r="B27" s="550" t="s">
        <v>766</v>
      </c>
      <c r="C27" s="533">
        <v>1</v>
      </c>
      <c r="D27" s="534" t="s">
        <v>468</v>
      </c>
      <c r="E27" s="592"/>
      <c r="F27" s="546">
        <f t="shared" si="0"/>
        <v>0</v>
      </c>
    </row>
    <row r="28" spans="1:6" ht="63.75">
      <c r="A28" s="551" t="s">
        <v>752</v>
      </c>
      <c r="B28" s="552" t="s">
        <v>767</v>
      </c>
      <c r="C28" s="533">
        <v>1</v>
      </c>
      <c r="D28" s="534" t="s">
        <v>176</v>
      </c>
      <c r="E28" s="592"/>
      <c r="F28" s="546">
        <f t="shared" si="0"/>
        <v>0</v>
      </c>
    </row>
    <row r="29" spans="1:6">
      <c r="E29" s="592"/>
      <c r="F29" s="546"/>
    </row>
    <row r="30" spans="1:6">
      <c r="B30" s="549" t="s">
        <v>768</v>
      </c>
      <c r="E30" s="592"/>
      <c r="F30" s="553">
        <f>SUM(F17:F29)</f>
        <v>0</v>
      </c>
    </row>
    <row r="31" spans="1:6">
      <c r="B31" s="549"/>
      <c r="E31" s="592"/>
      <c r="F31" s="546"/>
    </row>
    <row r="32" spans="1:6">
      <c r="B32" s="549"/>
      <c r="E32" s="592"/>
      <c r="F32" s="546"/>
    </row>
    <row r="33" spans="1:6">
      <c r="A33" s="554"/>
      <c r="B33" s="555" t="s">
        <v>769</v>
      </c>
      <c r="C33" s="556"/>
      <c r="D33" s="557"/>
      <c r="E33" s="593"/>
      <c r="F33" s="558">
        <f>F30</f>
        <v>0</v>
      </c>
    </row>
    <row r="34" spans="1:6">
      <c r="A34" s="554"/>
      <c r="B34" s="549"/>
      <c r="E34" s="592"/>
      <c r="F34" s="546"/>
    </row>
    <row r="35" spans="1:6">
      <c r="A35" s="554"/>
      <c r="B35" s="549"/>
      <c r="E35" s="592"/>
      <c r="F35" s="546"/>
    </row>
    <row r="36" spans="1:6">
      <c r="A36" s="559" t="s">
        <v>2</v>
      </c>
      <c r="B36" s="545" t="s">
        <v>770</v>
      </c>
      <c r="C36" s="560"/>
      <c r="D36" s="561"/>
      <c r="E36" s="594"/>
      <c r="F36" s="553"/>
    </row>
    <row r="37" spans="1:6">
      <c r="A37" s="559"/>
      <c r="B37" s="545" t="s">
        <v>771</v>
      </c>
      <c r="E37" s="592"/>
      <c r="F37" s="546"/>
    </row>
    <row r="38" spans="1:6">
      <c r="A38" s="562"/>
      <c r="E38" s="592"/>
      <c r="F38" s="546"/>
    </row>
    <row r="39" spans="1:6">
      <c r="A39" s="562" t="s">
        <v>772</v>
      </c>
      <c r="B39" s="550" t="s">
        <v>1000</v>
      </c>
      <c r="C39" s="533">
        <v>30</v>
      </c>
      <c r="D39" s="534" t="s">
        <v>519</v>
      </c>
      <c r="E39" s="592"/>
      <c r="F39" s="546">
        <f>C39*E39</f>
        <v>0</v>
      </c>
    </row>
    <row r="40" spans="1:6" ht="30" customHeight="1">
      <c r="A40" s="562" t="s">
        <v>772</v>
      </c>
      <c r="B40" s="563" t="s">
        <v>773</v>
      </c>
      <c r="C40" s="533">
        <v>20</v>
      </c>
      <c r="D40" s="534" t="s">
        <v>519</v>
      </c>
      <c r="E40" s="592"/>
      <c r="F40" s="546">
        <f t="shared" ref="F40:F47" si="1">C40*E40</f>
        <v>0</v>
      </c>
    </row>
    <row r="41" spans="1:6" ht="25.5">
      <c r="A41" s="562" t="s">
        <v>772</v>
      </c>
      <c r="B41" s="563" t="s">
        <v>774</v>
      </c>
      <c r="C41" s="533">
        <v>390</v>
      </c>
      <c r="D41" s="534" t="s">
        <v>519</v>
      </c>
      <c r="E41" s="592"/>
      <c r="F41" s="546">
        <f t="shared" si="1"/>
        <v>0</v>
      </c>
    </row>
    <row r="42" spans="1:6" ht="25.5">
      <c r="A42" s="562" t="s">
        <v>772</v>
      </c>
      <c r="B42" s="563" t="s">
        <v>775</v>
      </c>
      <c r="C42" s="533">
        <v>50</v>
      </c>
      <c r="D42" s="534" t="s">
        <v>519</v>
      </c>
      <c r="E42" s="592"/>
      <c r="F42" s="546">
        <f t="shared" si="1"/>
        <v>0</v>
      </c>
    </row>
    <row r="43" spans="1:6" ht="25.5">
      <c r="A43" s="562" t="s">
        <v>772</v>
      </c>
      <c r="B43" s="563" t="s">
        <v>776</v>
      </c>
      <c r="C43" s="533">
        <v>420</v>
      </c>
      <c r="D43" s="534" t="s">
        <v>519</v>
      </c>
      <c r="E43" s="592"/>
      <c r="F43" s="546">
        <f>C43*E43</f>
        <v>0</v>
      </c>
    </row>
    <row r="44" spans="1:6" ht="25.5">
      <c r="A44" s="562" t="s">
        <v>772</v>
      </c>
      <c r="B44" s="563" t="s">
        <v>777</v>
      </c>
      <c r="C44" s="533">
        <v>20</v>
      </c>
      <c r="D44" s="534" t="s">
        <v>519</v>
      </c>
      <c r="E44" s="592"/>
      <c r="F44" s="546">
        <f>C44*E44</f>
        <v>0</v>
      </c>
    </row>
    <row r="45" spans="1:6" ht="25.5">
      <c r="A45" s="562" t="s">
        <v>752</v>
      </c>
      <c r="B45" s="563" t="s">
        <v>778</v>
      </c>
      <c r="C45" s="533">
        <v>30</v>
      </c>
      <c r="D45" s="534" t="s">
        <v>519</v>
      </c>
      <c r="E45" s="592"/>
      <c r="F45" s="546">
        <f t="shared" si="1"/>
        <v>0</v>
      </c>
    </row>
    <row r="46" spans="1:6" ht="25.5">
      <c r="A46" s="562" t="s">
        <v>752</v>
      </c>
      <c r="B46" s="563" t="s">
        <v>779</v>
      </c>
      <c r="C46" s="533">
        <v>50</v>
      </c>
      <c r="D46" s="534" t="s">
        <v>519</v>
      </c>
      <c r="E46" s="592"/>
      <c r="F46" s="546">
        <f t="shared" si="1"/>
        <v>0</v>
      </c>
    </row>
    <row r="47" spans="1:6" ht="25.5">
      <c r="A47" s="562" t="s">
        <v>752</v>
      </c>
      <c r="B47" s="563" t="s">
        <v>780</v>
      </c>
      <c r="C47" s="533">
        <v>90</v>
      </c>
      <c r="D47" s="534" t="s">
        <v>519</v>
      </c>
      <c r="E47" s="592"/>
      <c r="F47" s="546">
        <f t="shared" si="1"/>
        <v>0</v>
      </c>
    </row>
    <row r="48" spans="1:6" ht="25.5">
      <c r="A48" s="562" t="s">
        <v>752</v>
      </c>
      <c r="B48" s="563" t="s">
        <v>781</v>
      </c>
      <c r="C48" s="533">
        <v>30</v>
      </c>
      <c r="D48" s="534" t="s">
        <v>519</v>
      </c>
      <c r="E48" s="592"/>
      <c r="F48" s="546">
        <f>C48*E48</f>
        <v>0</v>
      </c>
    </row>
    <row r="49" spans="1:6" ht="25.5">
      <c r="A49" s="562" t="s">
        <v>752</v>
      </c>
      <c r="B49" s="563" t="s">
        <v>782</v>
      </c>
      <c r="C49" s="533">
        <v>30</v>
      </c>
      <c r="D49" s="534" t="s">
        <v>519</v>
      </c>
      <c r="E49" s="592"/>
      <c r="F49" s="546">
        <f>C49*E49</f>
        <v>0</v>
      </c>
    </row>
    <row r="50" spans="1:6">
      <c r="A50" s="562"/>
      <c r="E50" s="592"/>
      <c r="F50" s="546"/>
    </row>
    <row r="51" spans="1:6">
      <c r="A51" s="562"/>
      <c r="B51" s="564" t="s">
        <v>783</v>
      </c>
      <c r="C51" s="556"/>
      <c r="D51" s="557"/>
      <c r="E51" s="593"/>
      <c r="F51" s="565">
        <f>SUM(F39:F50)</f>
        <v>0</v>
      </c>
    </row>
    <row r="52" spans="1:6">
      <c r="A52" s="554"/>
      <c r="E52" s="592"/>
      <c r="F52" s="546"/>
    </row>
    <row r="53" spans="1:6">
      <c r="A53" s="554"/>
      <c r="E53" s="592"/>
      <c r="F53" s="546"/>
    </row>
    <row r="54" spans="1:6">
      <c r="A54" s="559" t="s">
        <v>3</v>
      </c>
      <c r="B54" s="545" t="s">
        <v>715</v>
      </c>
      <c r="E54" s="592"/>
      <c r="F54" s="546"/>
    </row>
    <row r="55" spans="1:6">
      <c r="A55" s="559"/>
      <c r="B55" s="545" t="s">
        <v>751</v>
      </c>
      <c r="E55" s="592"/>
      <c r="F55" s="546"/>
    </row>
    <row r="56" spans="1:6" ht="12.75" customHeight="1">
      <c r="A56" s="562"/>
      <c r="E56" s="592"/>
      <c r="F56" s="546"/>
    </row>
    <row r="57" spans="1:6">
      <c r="A57" s="562" t="s">
        <v>752</v>
      </c>
      <c r="B57" s="550" t="s">
        <v>784</v>
      </c>
      <c r="E57" s="592"/>
      <c r="F57" s="546"/>
    </row>
    <row r="58" spans="1:6" ht="25.5">
      <c r="A58" s="562"/>
      <c r="B58" s="563" t="s">
        <v>785</v>
      </c>
      <c r="C58" s="533">
        <v>15</v>
      </c>
      <c r="D58" s="534" t="s">
        <v>519</v>
      </c>
      <c r="E58" s="592"/>
      <c r="F58" s="546">
        <f>C58*E58</f>
        <v>0</v>
      </c>
    </row>
    <row r="59" spans="1:6">
      <c r="A59" s="562" t="s">
        <v>752</v>
      </c>
      <c r="B59" s="550" t="s">
        <v>786</v>
      </c>
      <c r="C59" s="533">
        <v>20</v>
      </c>
      <c r="D59" s="534" t="s">
        <v>468</v>
      </c>
      <c r="E59" s="592"/>
      <c r="F59" s="546">
        <f>C59*E59</f>
        <v>0</v>
      </c>
    </row>
    <row r="60" spans="1:6">
      <c r="A60" s="562" t="s">
        <v>752</v>
      </c>
      <c r="B60" s="550" t="s">
        <v>787</v>
      </c>
      <c r="C60" s="533">
        <v>10</v>
      </c>
      <c r="D60" s="534" t="s">
        <v>468</v>
      </c>
      <c r="E60" s="592"/>
      <c r="F60" s="546">
        <f>C60*E60</f>
        <v>0</v>
      </c>
    </row>
    <row r="61" spans="1:6">
      <c r="A61" s="562" t="s">
        <v>752</v>
      </c>
      <c r="B61" s="550" t="s">
        <v>788</v>
      </c>
      <c r="C61" s="533">
        <v>5</v>
      </c>
      <c r="D61" s="534" t="s">
        <v>468</v>
      </c>
      <c r="E61" s="592"/>
      <c r="F61" s="546">
        <f>C61*E61</f>
        <v>0</v>
      </c>
    </row>
    <row r="62" spans="1:6">
      <c r="A62" s="562" t="s">
        <v>752</v>
      </c>
      <c r="B62" s="550" t="s">
        <v>789</v>
      </c>
      <c r="E62" s="592"/>
      <c r="F62" s="546"/>
    </row>
    <row r="63" spans="1:6">
      <c r="A63" s="562"/>
      <c r="B63" s="550" t="s">
        <v>790</v>
      </c>
      <c r="E63" s="592"/>
      <c r="F63" s="546"/>
    </row>
    <row r="64" spans="1:6">
      <c r="A64" s="562"/>
      <c r="B64" s="550" t="s">
        <v>791</v>
      </c>
      <c r="C64" s="533">
        <v>27</v>
      </c>
      <c r="D64" s="534" t="s">
        <v>468</v>
      </c>
      <c r="E64" s="592"/>
      <c r="F64" s="546">
        <f>C64*E64</f>
        <v>0</v>
      </c>
    </row>
    <row r="65" spans="1:6">
      <c r="A65" s="562"/>
      <c r="E65" s="592"/>
      <c r="F65" s="546"/>
    </row>
    <row r="66" spans="1:6">
      <c r="A66" s="562"/>
      <c r="B66" s="564" t="s">
        <v>792</v>
      </c>
      <c r="C66" s="556"/>
      <c r="D66" s="557"/>
      <c r="E66" s="593"/>
      <c r="F66" s="565">
        <f>SUM(F58:F65)</f>
        <v>0</v>
      </c>
    </row>
    <row r="67" spans="1:6" ht="11.25" customHeight="1">
      <c r="A67" s="562"/>
      <c r="E67" s="592"/>
      <c r="F67" s="546"/>
    </row>
    <row r="68" spans="1:6" ht="11.25" customHeight="1">
      <c r="A68" s="562"/>
      <c r="E68" s="592"/>
      <c r="F68" s="546"/>
    </row>
    <row r="69" spans="1:6">
      <c r="A69" s="559" t="s">
        <v>4</v>
      </c>
      <c r="B69" s="545" t="s">
        <v>793</v>
      </c>
      <c r="E69" s="592"/>
      <c r="F69" s="546"/>
    </row>
    <row r="70" spans="1:6">
      <c r="A70" s="559"/>
      <c r="B70" s="545" t="s">
        <v>794</v>
      </c>
      <c r="E70" s="592"/>
      <c r="F70" s="546"/>
    </row>
    <row r="71" spans="1:6">
      <c r="A71" s="559"/>
      <c r="B71" s="545"/>
      <c r="E71" s="592"/>
      <c r="F71" s="546"/>
    </row>
    <row r="72" spans="1:6">
      <c r="A72" s="559"/>
      <c r="B72" s="545" t="s">
        <v>795</v>
      </c>
      <c r="E72" s="592"/>
      <c r="F72" s="546"/>
    </row>
    <row r="73" spans="1:6" ht="52.5" customHeight="1">
      <c r="A73" s="562"/>
      <c r="B73" s="563" t="s">
        <v>796</v>
      </c>
      <c r="C73" s="533">
        <v>17</v>
      </c>
      <c r="D73" s="534" t="s">
        <v>468</v>
      </c>
      <c r="E73" s="592"/>
      <c r="F73" s="546">
        <f>C73*E73</f>
        <v>0</v>
      </c>
    </row>
    <row r="74" spans="1:6" ht="26.25" customHeight="1">
      <c r="A74" s="562"/>
      <c r="B74" s="563" t="s">
        <v>797</v>
      </c>
      <c r="C74" s="533">
        <v>10</v>
      </c>
      <c r="D74" s="534" t="s">
        <v>468</v>
      </c>
      <c r="E74" s="592"/>
      <c r="F74" s="546">
        <f>C74*E74</f>
        <v>0</v>
      </c>
    </row>
    <row r="75" spans="1:6" ht="14.25" customHeight="1">
      <c r="A75" s="562"/>
      <c r="B75" s="549" t="s">
        <v>798</v>
      </c>
      <c r="E75" s="592"/>
      <c r="F75" s="546"/>
    </row>
    <row r="76" spans="1:6" ht="63.75">
      <c r="A76" s="562"/>
      <c r="B76" s="563" t="s">
        <v>799</v>
      </c>
      <c r="C76" s="533">
        <v>9</v>
      </c>
      <c r="D76" s="534" t="s">
        <v>468</v>
      </c>
      <c r="E76" s="592"/>
      <c r="F76" s="546">
        <f>C76*E76</f>
        <v>0</v>
      </c>
    </row>
    <row r="77" spans="1:6" ht="16.5" customHeight="1">
      <c r="A77" s="562"/>
      <c r="B77" s="563" t="s">
        <v>800</v>
      </c>
      <c r="C77" s="533">
        <v>26</v>
      </c>
      <c r="D77" s="534" t="s">
        <v>468</v>
      </c>
      <c r="E77" s="592"/>
      <c r="F77" s="546">
        <f>C77*E77</f>
        <v>0</v>
      </c>
    </row>
    <row r="78" spans="1:6">
      <c r="A78" s="562"/>
      <c r="B78" s="549" t="s">
        <v>801</v>
      </c>
      <c r="E78" s="592"/>
      <c r="F78" s="546"/>
    </row>
    <row r="79" spans="1:6" ht="51">
      <c r="A79" s="562"/>
      <c r="B79" s="563" t="s">
        <v>802</v>
      </c>
      <c r="C79" s="533">
        <v>4</v>
      </c>
      <c r="D79" s="534" t="s">
        <v>468</v>
      </c>
      <c r="E79" s="592"/>
      <c r="F79" s="546">
        <f>C79*E79</f>
        <v>0</v>
      </c>
    </row>
    <row r="80" spans="1:6" ht="12.75" customHeight="1">
      <c r="A80" s="562"/>
      <c r="B80" s="563" t="s">
        <v>803</v>
      </c>
      <c r="C80" s="533">
        <v>4</v>
      </c>
      <c r="D80" s="534" t="s">
        <v>468</v>
      </c>
      <c r="E80" s="592"/>
      <c r="F80" s="546">
        <f>C80*E80</f>
        <v>0</v>
      </c>
    </row>
    <row r="81" spans="1:6">
      <c r="A81" s="562"/>
      <c r="B81" s="549" t="s">
        <v>804</v>
      </c>
      <c r="E81" s="592"/>
      <c r="F81" s="546"/>
    </row>
    <row r="82" spans="1:6" ht="51">
      <c r="A82" s="562"/>
      <c r="B82" s="563" t="s">
        <v>805</v>
      </c>
      <c r="C82" s="533">
        <v>5</v>
      </c>
      <c r="D82" s="534" t="s">
        <v>468</v>
      </c>
      <c r="E82" s="592"/>
      <c r="F82" s="546">
        <f>C82*E82</f>
        <v>0</v>
      </c>
    </row>
    <row r="83" spans="1:6" ht="37.5" customHeight="1">
      <c r="A83" s="562"/>
      <c r="B83" s="563" t="s">
        <v>806</v>
      </c>
      <c r="C83" s="533">
        <v>5</v>
      </c>
      <c r="D83" s="534" t="s">
        <v>468</v>
      </c>
      <c r="E83" s="592"/>
      <c r="F83" s="546">
        <f>C83*E83</f>
        <v>0</v>
      </c>
    </row>
    <row r="84" spans="1:6">
      <c r="A84" s="562"/>
      <c r="B84" s="549" t="s">
        <v>807</v>
      </c>
      <c r="E84" s="592"/>
      <c r="F84" s="546"/>
    </row>
    <row r="85" spans="1:6" ht="42" customHeight="1">
      <c r="A85" s="562"/>
      <c r="B85" s="563" t="s">
        <v>808</v>
      </c>
      <c r="C85" s="533">
        <v>10</v>
      </c>
      <c r="D85" s="534" t="s">
        <v>468</v>
      </c>
      <c r="E85" s="592"/>
      <c r="F85" s="546">
        <f>C85*E85</f>
        <v>0</v>
      </c>
    </row>
    <row r="86" spans="1:6">
      <c r="A86" s="562"/>
      <c r="B86" s="549" t="s">
        <v>809</v>
      </c>
      <c r="E86" s="592"/>
      <c r="F86" s="546"/>
    </row>
    <row r="87" spans="1:6" ht="51">
      <c r="A87" s="562"/>
      <c r="B87" s="563" t="s">
        <v>810</v>
      </c>
      <c r="C87" s="533">
        <v>2</v>
      </c>
      <c r="D87" s="534" t="s">
        <v>468</v>
      </c>
      <c r="E87" s="592"/>
      <c r="F87" s="546">
        <f>C87*E87</f>
        <v>0</v>
      </c>
    </row>
    <row r="88" spans="1:6">
      <c r="A88" s="562"/>
      <c r="B88" s="549" t="s">
        <v>811</v>
      </c>
      <c r="E88" s="592"/>
      <c r="F88" s="546"/>
    </row>
    <row r="89" spans="1:6" ht="55.5" customHeight="1">
      <c r="A89" s="562"/>
      <c r="B89" s="563" t="s">
        <v>812</v>
      </c>
      <c r="C89" s="533">
        <v>4</v>
      </c>
      <c r="D89" s="534" t="s">
        <v>468</v>
      </c>
      <c r="E89" s="592"/>
      <c r="F89" s="546">
        <f>C89*E89</f>
        <v>0</v>
      </c>
    </row>
    <row r="90" spans="1:6">
      <c r="A90" s="562"/>
      <c r="B90" s="549" t="s">
        <v>813</v>
      </c>
      <c r="E90" s="592"/>
      <c r="F90" s="546"/>
    </row>
    <row r="91" spans="1:6" ht="54.75" customHeight="1">
      <c r="A91" s="562"/>
      <c r="B91" s="563" t="s">
        <v>814</v>
      </c>
      <c r="C91" s="533">
        <v>6</v>
      </c>
      <c r="D91" s="534" t="s">
        <v>468</v>
      </c>
      <c r="E91" s="592"/>
      <c r="F91" s="546">
        <f>C91*E91</f>
        <v>0</v>
      </c>
    </row>
    <row r="92" spans="1:6">
      <c r="A92" s="562"/>
      <c r="B92" s="549" t="s">
        <v>815</v>
      </c>
      <c r="E92" s="592"/>
      <c r="F92" s="546"/>
    </row>
    <row r="93" spans="1:6" ht="51">
      <c r="A93" s="551"/>
      <c r="B93" s="563" t="s">
        <v>816</v>
      </c>
      <c r="C93" s="533">
        <v>1</v>
      </c>
      <c r="D93" s="534" t="s">
        <v>468</v>
      </c>
      <c r="E93" s="592"/>
      <c r="F93" s="546">
        <f>C93*E93</f>
        <v>0</v>
      </c>
    </row>
    <row r="94" spans="1:6" ht="15.75" customHeight="1">
      <c r="A94" s="551"/>
      <c r="B94" s="563"/>
      <c r="E94" s="592"/>
      <c r="F94" s="546"/>
    </row>
    <row r="95" spans="1:6" ht="15.75" customHeight="1">
      <c r="A95" s="551"/>
      <c r="B95" s="549" t="s">
        <v>817</v>
      </c>
      <c r="E95" s="592"/>
      <c r="F95" s="546"/>
    </row>
    <row r="96" spans="1:6" ht="78.75" customHeight="1">
      <c r="A96" s="551"/>
      <c r="B96" s="563" t="s">
        <v>818</v>
      </c>
      <c r="C96" s="533">
        <v>7</v>
      </c>
      <c r="D96" s="534" t="s">
        <v>468</v>
      </c>
      <c r="E96" s="592"/>
      <c r="F96" s="546">
        <f>C96*E96</f>
        <v>0</v>
      </c>
    </row>
    <row r="97" spans="1:8" ht="15.75" customHeight="1">
      <c r="A97" s="551"/>
      <c r="B97" s="549" t="s">
        <v>819</v>
      </c>
      <c r="E97" s="592"/>
      <c r="F97" s="546"/>
    </row>
    <row r="98" spans="1:8" ht="92.25" customHeight="1">
      <c r="A98" s="551"/>
      <c r="B98" s="563" t="s">
        <v>820</v>
      </c>
      <c r="C98" s="533">
        <v>1</v>
      </c>
      <c r="D98" s="534" t="s">
        <v>468</v>
      </c>
      <c r="E98" s="592"/>
      <c r="F98" s="546">
        <f>C98*E98</f>
        <v>0</v>
      </c>
    </row>
    <row r="99" spans="1:8" ht="15.75" customHeight="1">
      <c r="A99" s="551"/>
      <c r="B99" s="549" t="s">
        <v>821</v>
      </c>
      <c r="E99" s="592"/>
      <c r="F99" s="546"/>
    </row>
    <row r="100" spans="1:8" ht="91.5" customHeight="1">
      <c r="A100" s="551"/>
      <c r="B100" s="563" t="s">
        <v>822</v>
      </c>
      <c r="C100" s="533">
        <v>2</v>
      </c>
      <c r="D100" s="534" t="s">
        <v>468</v>
      </c>
      <c r="E100" s="592"/>
      <c r="F100" s="546">
        <f>C100*E100</f>
        <v>0</v>
      </c>
    </row>
    <row r="101" spans="1:8" ht="15.75" customHeight="1">
      <c r="A101" s="551"/>
      <c r="B101" s="549" t="s">
        <v>823</v>
      </c>
      <c r="E101" s="592"/>
      <c r="F101" s="546"/>
    </row>
    <row r="102" spans="1:8" ht="15.75" customHeight="1">
      <c r="A102" s="551"/>
      <c r="B102" s="563" t="s">
        <v>824</v>
      </c>
      <c r="C102" s="533">
        <v>5</v>
      </c>
      <c r="D102" s="534" t="s">
        <v>468</v>
      </c>
      <c r="E102" s="592"/>
      <c r="F102" s="546">
        <f>C102*E102</f>
        <v>0</v>
      </c>
    </row>
    <row r="103" spans="1:8">
      <c r="A103" s="537"/>
      <c r="B103" s="545"/>
      <c r="E103" s="592"/>
      <c r="F103" s="546"/>
    </row>
    <row r="104" spans="1:8" ht="15.75" customHeight="1">
      <c r="A104" s="551"/>
      <c r="B104" s="563" t="s">
        <v>825</v>
      </c>
      <c r="C104" s="533">
        <v>1</v>
      </c>
      <c r="D104" s="534" t="s">
        <v>468</v>
      </c>
      <c r="E104" s="592"/>
      <c r="F104" s="546">
        <f>C104*E104</f>
        <v>0</v>
      </c>
    </row>
    <row r="105" spans="1:8" ht="15.75" customHeight="1">
      <c r="A105" s="551"/>
      <c r="B105" s="563"/>
      <c r="E105" s="592"/>
      <c r="F105" s="546"/>
    </row>
    <row r="106" spans="1:8" ht="12" customHeight="1">
      <c r="A106" s="551"/>
      <c r="E106" s="592"/>
      <c r="F106" s="546"/>
    </row>
    <row r="107" spans="1:8">
      <c r="A107" s="551"/>
      <c r="B107" s="545" t="s">
        <v>826</v>
      </c>
      <c r="E107" s="592"/>
      <c r="F107" s="566">
        <f>SUM(F73:F105)</f>
        <v>0</v>
      </c>
      <c r="H107" s="566"/>
    </row>
    <row r="108" spans="1:8">
      <c r="A108" s="551"/>
      <c r="B108" s="545"/>
      <c r="E108" s="592"/>
      <c r="F108" s="566"/>
    </row>
    <row r="109" spans="1:8">
      <c r="A109" s="551"/>
      <c r="B109" s="545"/>
      <c r="E109" s="592"/>
      <c r="F109" s="566"/>
    </row>
    <row r="110" spans="1:8">
      <c r="A110" s="537">
        <v>5</v>
      </c>
      <c r="B110" s="545" t="s">
        <v>717</v>
      </c>
      <c r="C110" s="560"/>
      <c r="D110" s="561"/>
      <c r="E110" s="594"/>
      <c r="F110" s="553"/>
    </row>
    <row r="111" spans="1:8">
      <c r="A111" s="537"/>
      <c r="B111" s="545" t="s">
        <v>827</v>
      </c>
      <c r="E111" s="592"/>
      <c r="F111" s="546"/>
    </row>
    <row r="112" spans="1:8" ht="11.25" customHeight="1">
      <c r="A112" s="551"/>
      <c r="E112" s="592"/>
      <c r="F112" s="546"/>
    </row>
    <row r="113" spans="1:6" ht="51">
      <c r="A113" s="551" t="s">
        <v>752</v>
      </c>
      <c r="B113" s="563" t="s">
        <v>828</v>
      </c>
      <c r="C113" s="533">
        <v>10</v>
      </c>
      <c r="D113" s="534" t="s">
        <v>519</v>
      </c>
      <c r="E113" s="592"/>
      <c r="F113" s="546">
        <f>C113*E113</f>
        <v>0</v>
      </c>
    </row>
    <row r="114" spans="1:6" ht="51">
      <c r="A114" s="551" t="s">
        <v>752</v>
      </c>
      <c r="B114" s="563" t="s">
        <v>829</v>
      </c>
      <c r="C114" s="533">
        <v>15</v>
      </c>
      <c r="D114" s="534" t="s">
        <v>519</v>
      </c>
      <c r="E114" s="592"/>
      <c r="F114" s="546">
        <f>C114*E114</f>
        <v>0</v>
      </c>
    </row>
    <row r="115" spans="1:6">
      <c r="A115" s="567" t="s">
        <v>752</v>
      </c>
      <c r="B115" s="550" t="s">
        <v>830</v>
      </c>
      <c r="C115" s="533">
        <v>20</v>
      </c>
      <c r="D115" s="534" t="s">
        <v>11</v>
      </c>
      <c r="E115" s="592"/>
      <c r="F115" s="546">
        <f>C115*E115</f>
        <v>0</v>
      </c>
    </row>
    <row r="116" spans="1:6">
      <c r="A116" s="551" t="s">
        <v>752</v>
      </c>
      <c r="B116" s="550" t="s">
        <v>831</v>
      </c>
      <c r="E116" s="592"/>
      <c r="F116" s="546"/>
    </row>
    <row r="117" spans="1:6">
      <c r="A117" s="551"/>
      <c r="B117" s="550" t="s">
        <v>832</v>
      </c>
      <c r="C117" s="533">
        <v>23</v>
      </c>
      <c r="D117" s="534" t="s">
        <v>468</v>
      </c>
      <c r="E117" s="592"/>
      <c r="F117" s="546">
        <f>C117*E117</f>
        <v>0</v>
      </c>
    </row>
    <row r="118" spans="1:6">
      <c r="A118" s="551" t="s">
        <v>752</v>
      </c>
      <c r="B118" s="550" t="s">
        <v>833</v>
      </c>
      <c r="E118" s="592"/>
      <c r="F118" s="546"/>
    </row>
    <row r="119" spans="1:6">
      <c r="A119" s="551"/>
      <c r="B119" s="550" t="s">
        <v>832</v>
      </c>
      <c r="C119" s="533">
        <v>5</v>
      </c>
      <c r="D119" s="534" t="s">
        <v>468</v>
      </c>
      <c r="E119" s="592"/>
      <c r="F119" s="546">
        <f>C119*E119</f>
        <v>0</v>
      </c>
    </row>
    <row r="120" spans="1:6">
      <c r="A120" s="551" t="s">
        <v>752</v>
      </c>
      <c r="B120" s="550" t="s">
        <v>834</v>
      </c>
      <c r="C120" s="533">
        <v>17</v>
      </c>
      <c r="D120" s="534" t="s">
        <v>468</v>
      </c>
      <c r="E120" s="592"/>
      <c r="F120" s="546">
        <f t="shared" ref="F120:F125" si="2">C120*E120</f>
        <v>0</v>
      </c>
    </row>
    <row r="121" spans="1:6">
      <c r="A121" s="551" t="s">
        <v>752</v>
      </c>
      <c r="B121" s="550" t="s">
        <v>835</v>
      </c>
      <c r="C121" s="533">
        <v>2</v>
      </c>
      <c r="D121" s="534" t="s">
        <v>468</v>
      </c>
      <c r="E121" s="592"/>
      <c r="F121" s="546">
        <f t="shared" si="2"/>
        <v>0</v>
      </c>
    </row>
    <row r="122" spans="1:6">
      <c r="A122" s="551" t="s">
        <v>752</v>
      </c>
      <c r="B122" s="550" t="s">
        <v>836</v>
      </c>
      <c r="C122" s="533">
        <v>30</v>
      </c>
      <c r="D122" s="534" t="s">
        <v>468</v>
      </c>
      <c r="E122" s="592"/>
      <c r="F122" s="546">
        <f t="shared" si="2"/>
        <v>0</v>
      </c>
    </row>
    <row r="123" spans="1:6">
      <c r="A123" s="551" t="s">
        <v>752</v>
      </c>
      <c r="B123" s="550" t="s">
        <v>837</v>
      </c>
      <c r="C123" s="533">
        <v>30</v>
      </c>
      <c r="D123" s="534" t="s">
        <v>468</v>
      </c>
      <c r="E123" s="592"/>
      <c r="F123" s="546">
        <f t="shared" si="2"/>
        <v>0</v>
      </c>
    </row>
    <row r="124" spans="1:6">
      <c r="A124" s="551" t="s">
        <v>752</v>
      </c>
      <c r="B124" s="550" t="s">
        <v>838</v>
      </c>
      <c r="C124" s="533">
        <v>25</v>
      </c>
      <c r="D124" s="534" t="s">
        <v>468</v>
      </c>
      <c r="E124" s="592"/>
      <c r="F124" s="546">
        <f t="shared" si="2"/>
        <v>0</v>
      </c>
    </row>
    <row r="125" spans="1:6">
      <c r="A125" s="551" t="s">
        <v>752</v>
      </c>
      <c r="B125" s="550" t="s">
        <v>839</v>
      </c>
      <c r="C125" s="533">
        <v>5</v>
      </c>
      <c r="D125" s="534" t="s">
        <v>468</v>
      </c>
      <c r="E125" s="592"/>
      <c r="F125" s="546">
        <f t="shared" si="2"/>
        <v>0</v>
      </c>
    </row>
    <row r="126" spans="1:6">
      <c r="A126" s="551" t="s">
        <v>752</v>
      </c>
      <c r="B126" s="550" t="s">
        <v>840</v>
      </c>
      <c r="C126" s="533">
        <v>5</v>
      </c>
      <c r="D126" s="534" t="s">
        <v>468</v>
      </c>
      <c r="E126" s="592"/>
      <c r="F126" s="546">
        <f>C126*E126</f>
        <v>0</v>
      </c>
    </row>
    <row r="127" spans="1:6">
      <c r="A127" s="551" t="s">
        <v>752</v>
      </c>
      <c r="B127" s="550" t="s">
        <v>841</v>
      </c>
      <c r="C127" s="533">
        <v>950</v>
      </c>
      <c r="D127" s="534" t="s">
        <v>519</v>
      </c>
      <c r="E127" s="592"/>
      <c r="F127" s="546">
        <f>C127*E127</f>
        <v>0</v>
      </c>
    </row>
    <row r="128" spans="1:6" ht="12" customHeight="1">
      <c r="A128" s="551" t="s">
        <v>752</v>
      </c>
      <c r="B128" s="550" t="s">
        <v>842</v>
      </c>
      <c r="C128" s="533">
        <v>20</v>
      </c>
      <c r="D128" s="534" t="s">
        <v>519</v>
      </c>
      <c r="E128" s="592"/>
      <c r="F128" s="546">
        <f>C128*E128</f>
        <v>0</v>
      </c>
    </row>
    <row r="129" spans="1:6" ht="14.25" customHeight="1">
      <c r="A129" s="551"/>
      <c r="E129" s="592"/>
      <c r="F129" s="546"/>
    </row>
    <row r="130" spans="1:6">
      <c r="A130" s="537"/>
      <c r="B130" s="555" t="s">
        <v>843</v>
      </c>
      <c r="C130" s="568"/>
      <c r="D130" s="569"/>
      <c r="E130" s="595"/>
      <c r="F130" s="558">
        <f>SUM(F113:F129)</f>
        <v>0</v>
      </c>
    </row>
    <row r="131" spans="1:6">
      <c r="A131" s="551"/>
      <c r="E131" s="592"/>
      <c r="F131" s="546"/>
    </row>
    <row r="132" spans="1:6">
      <c r="A132" s="551"/>
      <c r="E132" s="592"/>
      <c r="F132" s="546"/>
    </row>
    <row r="133" spans="1:6">
      <c r="A133" s="537">
        <v>6</v>
      </c>
      <c r="B133" s="545" t="s">
        <v>718</v>
      </c>
      <c r="C133" s="560"/>
      <c r="D133" s="561"/>
      <c r="E133" s="594"/>
      <c r="F133" s="553"/>
    </row>
    <row r="134" spans="1:6">
      <c r="A134" s="551"/>
      <c r="B134" s="545" t="s">
        <v>751</v>
      </c>
      <c r="E134" s="592"/>
      <c r="F134" s="546"/>
    </row>
    <row r="135" spans="1:6">
      <c r="A135" s="551"/>
      <c r="E135" s="592"/>
      <c r="F135" s="546"/>
    </row>
    <row r="136" spans="1:6">
      <c r="A136" s="551" t="s">
        <v>752</v>
      </c>
      <c r="B136" s="550" t="s">
        <v>844</v>
      </c>
      <c r="E136" s="592"/>
      <c r="F136" s="546"/>
    </row>
    <row r="137" spans="1:6" ht="25.5">
      <c r="A137" s="551"/>
      <c r="B137" s="563" t="s">
        <v>845</v>
      </c>
      <c r="E137" s="592"/>
      <c r="F137" s="546"/>
    </row>
    <row r="138" spans="1:6">
      <c r="A138" s="551"/>
      <c r="B138" s="550" t="s">
        <v>846</v>
      </c>
      <c r="E138" s="592"/>
      <c r="F138" s="546"/>
    </row>
    <row r="139" spans="1:6">
      <c r="A139" s="551"/>
      <c r="B139" s="550" t="s">
        <v>847</v>
      </c>
      <c r="E139" s="592"/>
      <c r="F139" s="546"/>
    </row>
    <row r="140" spans="1:6">
      <c r="A140" s="551"/>
      <c r="B140" s="550" t="s">
        <v>848</v>
      </c>
      <c r="E140" s="592"/>
      <c r="F140" s="546"/>
    </row>
    <row r="141" spans="1:6">
      <c r="A141" s="551"/>
      <c r="B141" s="550" t="s">
        <v>849</v>
      </c>
      <c r="C141" s="533">
        <v>1</v>
      </c>
      <c r="D141" s="534" t="s">
        <v>176</v>
      </c>
      <c r="E141" s="592"/>
      <c r="F141" s="546">
        <f>C141*E141</f>
        <v>0</v>
      </c>
    </row>
    <row r="142" spans="1:6">
      <c r="A142" s="551" t="s">
        <v>752</v>
      </c>
      <c r="B142" s="550" t="s">
        <v>850</v>
      </c>
      <c r="E142" s="592"/>
      <c r="F142" s="546"/>
    </row>
    <row r="143" spans="1:6">
      <c r="A143" s="551"/>
      <c r="B143" s="550" t="s">
        <v>851</v>
      </c>
      <c r="E143" s="592"/>
      <c r="F143" s="546"/>
    </row>
    <row r="144" spans="1:6">
      <c r="A144" s="551"/>
      <c r="B144" s="550" t="s">
        <v>852</v>
      </c>
      <c r="C144" s="533">
        <v>2</v>
      </c>
      <c r="D144" s="534" t="s">
        <v>468</v>
      </c>
      <c r="E144" s="592"/>
      <c r="F144" s="546">
        <f>C144*E144</f>
        <v>0</v>
      </c>
    </row>
    <row r="145" spans="1:6">
      <c r="A145" s="551" t="s">
        <v>752</v>
      </c>
      <c r="B145" s="550" t="s">
        <v>853</v>
      </c>
      <c r="E145" s="592"/>
      <c r="F145" s="546"/>
    </row>
    <row r="146" spans="1:6">
      <c r="A146" s="551"/>
      <c r="B146" s="550" t="s">
        <v>854</v>
      </c>
      <c r="E146" s="592"/>
      <c r="F146" s="546"/>
    </row>
    <row r="147" spans="1:6">
      <c r="A147" s="551"/>
      <c r="B147" s="550" t="s">
        <v>855</v>
      </c>
      <c r="C147" s="533">
        <v>10</v>
      </c>
      <c r="D147" s="534" t="s">
        <v>468</v>
      </c>
      <c r="E147" s="592"/>
      <c r="F147" s="546">
        <f>C147*E147</f>
        <v>0</v>
      </c>
    </row>
    <row r="148" spans="1:6">
      <c r="A148" s="551" t="s">
        <v>752</v>
      </c>
      <c r="B148" s="550" t="s">
        <v>853</v>
      </c>
      <c r="E148" s="592"/>
      <c r="F148" s="546"/>
    </row>
    <row r="149" spans="1:6">
      <c r="A149" s="551"/>
      <c r="B149" s="550" t="s">
        <v>856</v>
      </c>
      <c r="C149" s="533">
        <v>12</v>
      </c>
      <c r="D149" s="534" t="s">
        <v>468</v>
      </c>
      <c r="E149" s="592"/>
      <c r="F149" s="546">
        <f>C149*E149</f>
        <v>0</v>
      </c>
    </row>
    <row r="150" spans="1:6" ht="25.5">
      <c r="A150" s="551" t="s">
        <v>752</v>
      </c>
      <c r="B150" s="563" t="s">
        <v>857</v>
      </c>
      <c r="C150" s="533">
        <v>1</v>
      </c>
      <c r="D150" s="534" t="s">
        <v>468</v>
      </c>
      <c r="E150" s="592"/>
      <c r="F150" s="546">
        <f>C150*E150</f>
        <v>0</v>
      </c>
    </row>
    <row r="151" spans="1:6">
      <c r="A151" s="551"/>
      <c r="E151" s="592"/>
      <c r="F151" s="546"/>
    </row>
    <row r="152" spans="1:6">
      <c r="A152" s="537"/>
      <c r="B152" s="555" t="s">
        <v>858</v>
      </c>
      <c r="C152" s="568"/>
      <c r="D152" s="569"/>
      <c r="E152" s="595"/>
      <c r="F152" s="558">
        <f>SUM(F141:F151)</f>
        <v>0</v>
      </c>
    </row>
    <row r="153" spans="1:6">
      <c r="A153" s="551"/>
      <c r="E153" s="592"/>
      <c r="F153" s="546"/>
    </row>
    <row r="154" spans="1:6">
      <c r="A154" s="551"/>
      <c r="E154" s="592"/>
      <c r="F154" s="546"/>
    </row>
    <row r="155" spans="1:6">
      <c r="A155" s="537">
        <v>7</v>
      </c>
      <c r="B155" s="545" t="s">
        <v>719</v>
      </c>
      <c r="C155" s="560"/>
      <c r="D155" s="561"/>
      <c r="E155" s="594"/>
      <c r="F155" s="553"/>
    </row>
    <row r="156" spans="1:6" ht="13.5" customHeight="1">
      <c r="A156" s="551"/>
      <c r="E156" s="592"/>
      <c r="F156" s="546"/>
    </row>
    <row r="157" spans="1:6" ht="25.5">
      <c r="A157" s="551" t="s">
        <v>752</v>
      </c>
      <c r="B157" s="563" t="s">
        <v>859</v>
      </c>
      <c r="C157" s="533">
        <v>1</v>
      </c>
      <c r="D157" s="534" t="s">
        <v>176</v>
      </c>
      <c r="E157" s="592"/>
      <c r="F157" s="546">
        <f t="shared" ref="F157:F162" si="3">C157*E157</f>
        <v>0</v>
      </c>
    </row>
    <row r="158" spans="1:6" ht="25.5">
      <c r="A158" s="551" t="s">
        <v>752</v>
      </c>
      <c r="B158" s="563" t="s">
        <v>860</v>
      </c>
      <c r="C158" s="533">
        <v>1</v>
      </c>
      <c r="D158" s="534" t="s">
        <v>176</v>
      </c>
      <c r="E158" s="592"/>
      <c r="F158" s="546">
        <f t="shared" si="3"/>
        <v>0</v>
      </c>
    </row>
    <row r="159" spans="1:6" ht="25.5">
      <c r="A159" s="551" t="s">
        <v>752</v>
      </c>
      <c r="B159" s="563" t="s">
        <v>861</v>
      </c>
      <c r="C159" s="533">
        <v>1</v>
      </c>
      <c r="D159" s="534" t="s">
        <v>176</v>
      </c>
      <c r="E159" s="592"/>
      <c r="F159" s="546">
        <f t="shared" si="3"/>
        <v>0</v>
      </c>
    </row>
    <row r="160" spans="1:6">
      <c r="A160" s="551" t="s">
        <v>752</v>
      </c>
      <c r="B160" s="550" t="s">
        <v>862</v>
      </c>
      <c r="C160" s="533">
        <v>5</v>
      </c>
      <c r="D160" s="534" t="s">
        <v>468</v>
      </c>
      <c r="E160" s="592"/>
      <c r="F160" s="546">
        <f>C160*E160</f>
        <v>0</v>
      </c>
    </row>
    <row r="161" spans="1:6">
      <c r="A161" s="551" t="s">
        <v>752</v>
      </c>
      <c r="B161" s="550" t="s">
        <v>863</v>
      </c>
      <c r="C161" s="533">
        <v>3</v>
      </c>
      <c r="D161" s="534" t="s">
        <v>468</v>
      </c>
      <c r="E161" s="592"/>
      <c r="F161" s="546">
        <f t="shared" si="3"/>
        <v>0</v>
      </c>
    </row>
    <row r="162" spans="1:6" ht="25.5">
      <c r="A162" s="551" t="s">
        <v>752</v>
      </c>
      <c r="B162" s="563" t="s">
        <v>864</v>
      </c>
      <c r="C162" s="533">
        <v>1</v>
      </c>
      <c r="D162" s="534" t="s">
        <v>468</v>
      </c>
      <c r="E162" s="592"/>
      <c r="F162" s="546">
        <f t="shared" si="3"/>
        <v>0</v>
      </c>
    </row>
    <row r="163" spans="1:6" ht="12.75" customHeight="1">
      <c r="A163" s="551"/>
      <c r="E163" s="592"/>
      <c r="F163" s="546"/>
    </row>
    <row r="164" spans="1:6">
      <c r="A164" s="551"/>
      <c r="B164" s="564" t="s">
        <v>865</v>
      </c>
      <c r="C164" s="556"/>
      <c r="D164" s="557"/>
      <c r="E164" s="593"/>
      <c r="F164" s="565">
        <f>SUM(F157:F163)</f>
        <v>0</v>
      </c>
    </row>
    <row r="165" spans="1:6">
      <c r="A165" s="551"/>
      <c r="B165" s="545"/>
      <c r="E165" s="592"/>
      <c r="F165" s="546"/>
    </row>
    <row r="166" spans="1:6">
      <c r="A166" s="551"/>
      <c r="B166" s="545"/>
      <c r="E166" s="592"/>
      <c r="F166" s="546"/>
    </row>
    <row r="167" spans="1:6">
      <c r="A167" s="537">
        <v>8</v>
      </c>
      <c r="B167" s="545" t="s">
        <v>720</v>
      </c>
      <c r="E167" s="592"/>
      <c r="F167" s="546"/>
    </row>
    <row r="168" spans="1:6">
      <c r="A168" s="551"/>
      <c r="B168" s="545" t="s">
        <v>827</v>
      </c>
      <c r="E168" s="592"/>
      <c r="F168" s="546"/>
    </row>
    <row r="169" spans="1:6">
      <c r="A169" s="537"/>
      <c r="B169" s="545"/>
      <c r="E169" s="592"/>
      <c r="F169" s="546"/>
    </row>
    <row r="170" spans="1:6" ht="38.25">
      <c r="A170" s="551" t="s">
        <v>752</v>
      </c>
      <c r="B170" s="563" t="s">
        <v>866</v>
      </c>
      <c r="C170" s="533">
        <v>90</v>
      </c>
      <c r="D170" s="534" t="s">
        <v>519</v>
      </c>
      <c r="E170" s="592"/>
      <c r="F170" s="546">
        <f t="shared" ref="F170:F180" si="4">C170*E170</f>
        <v>0</v>
      </c>
    </row>
    <row r="171" spans="1:6" ht="38.25">
      <c r="A171" s="551" t="s">
        <v>752</v>
      </c>
      <c r="B171" s="563" t="s">
        <v>867</v>
      </c>
      <c r="C171" s="533">
        <v>70</v>
      </c>
      <c r="D171" s="534" t="s">
        <v>519</v>
      </c>
      <c r="E171" s="592"/>
      <c r="F171" s="546">
        <f t="shared" si="4"/>
        <v>0</v>
      </c>
    </row>
    <row r="172" spans="1:6" ht="25.5">
      <c r="A172" s="551" t="s">
        <v>752</v>
      </c>
      <c r="B172" s="563" t="s">
        <v>868</v>
      </c>
      <c r="C172" s="533">
        <v>110</v>
      </c>
      <c r="D172" s="534" t="s">
        <v>468</v>
      </c>
      <c r="E172" s="592"/>
      <c r="F172" s="546">
        <f t="shared" si="4"/>
        <v>0</v>
      </c>
    </row>
    <row r="173" spans="1:6" ht="51">
      <c r="A173" s="551" t="s">
        <v>752</v>
      </c>
      <c r="B173" s="563" t="s">
        <v>869</v>
      </c>
      <c r="C173" s="533">
        <v>85</v>
      </c>
      <c r="D173" s="534" t="s">
        <v>468</v>
      </c>
      <c r="E173" s="592"/>
      <c r="F173" s="546">
        <f t="shared" si="4"/>
        <v>0</v>
      </c>
    </row>
    <row r="174" spans="1:6" ht="25.5">
      <c r="A174" s="551" t="s">
        <v>752</v>
      </c>
      <c r="B174" s="563" t="s">
        <v>870</v>
      </c>
      <c r="C174" s="533">
        <v>15</v>
      </c>
      <c r="D174" s="534" t="s">
        <v>468</v>
      </c>
      <c r="E174" s="592"/>
      <c r="F174" s="546">
        <f t="shared" si="4"/>
        <v>0</v>
      </c>
    </row>
    <row r="175" spans="1:6" ht="25.5">
      <c r="A175" s="551" t="s">
        <v>752</v>
      </c>
      <c r="B175" s="563" t="s">
        <v>871</v>
      </c>
      <c r="C175" s="533">
        <v>4</v>
      </c>
      <c r="D175" s="534" t="s">
        <v>468</v>
      </c>
      <c r="E175" s="592"/>
      <c r="F175" s="546">
        <f t="shared" si="4"/>
        <v>0</v>
      </c>
    </row>
    <row r="176" spans="1:6" ht="25.5">
      <c r="A176" s="551" t="s">
        <v>752</v>
      </c>
      <c r="B176" s="563" t="s">
        <v>872</v>
      </c>
      <c r="C176" s="533">
        <v>10</v>
      </c>
      <c r="D176" s="534" t="s">
        <v>468</v>
      </c>
      <c r="E176" s="592"/>
      <c r="F176" s="546">
        <f t="shared" si="4"/>
        <v>0</v>
      </c>
    </row>
    <row r="177" spans="1:6" ht="25.5">
      <c r="A177" s="551" t="s">
        <v>752</v>
      </c>
      <c r="B177" s="563" t="s">
        <v>873</v>
      </c>
      <c r="C177" s="533">
        <v>4</v>
      </c>
      <c r="D177" s="534" t="s">
        <v>468</v>
      </c>
      <c r="E177" s="592"/>
      <c r="F177" s="546">
        <f t="shared" si="4"/>
        <v>0</v>
      </c>
    </row>
    <row r="178" spans="1:6" ht="38.25">
      <c r="A178" s="551" t="s">
        <v>752</v>
      </c>
      <c r="B178" s="563" t="s">
        <v>874</v>
      </c>
      <c r="C178" s="533">
        <v>10</v>
      </c>
      <c r="D178" s="534" t="s">
        <v>468</v>
      </c>
      <c r="E178" s="592"/>
      <c r="F178" s="546">
        <f t="shared" si="4"/>
        <v>0</v>
      </c>
    </row>
    <row r="179" spans="1:6">
      <c r="A179" s="551" t="s">
        <v>752</v>
      </c>
      <c r="B179" s="563" t="s">
        <v>875</v>
      </c>
      <c r="C179" s="533">
        <v>4</v>
      </c>
      <c r="D179" s="534" t="s">
        <v>468</v>
      </c>
      <c r="E179" s="592"/>
      <c r="F179" s="546">
        <f>C179*E179</f>
        <v>0</v>
      </c>
    </row>
    <row r="180" spans="1:6" ht="25.5">
      <c r="A180" s="551" t="s">
        <v>752</v>
      </c>
      <c r="B180" s="563" t="s">
        <v>876</v>
      </c>
      <c r="C180" s="533">
        <v>1</v>
      </c>
      <c r="D180" s="534" t="s">
        <v>176</v>
      </c>
      <c r="E180" s="592"/>
      <c r="F180" s="546">
        <f t="shared" si="4"/>
        <v>0</v>
      </c>
    </row>
    <row r="181" spans="1:6">
      <c r="A181" s="551"/>
      <c r="B181" s="563"/>
      <c r="E181" s="592"/>
      <c r="F181" s="546"/>
    </row>
    <row r="182" spans="1:6">
      <c r="A182" s="551"/>
      <c r="B182" s="564" t="s">
        <v>877</v>
      </c>
      <c r="C182" s="556"/>
      <c r="D182" s="557"/>
      <c r="E182" s="593"/>
      <c r="F182" s="565">
        <f>SUM(F170:F181)</f>
        <v>0</v>
      </c>
    </row>
    <row r="183" spans="1:6">
      <c r="A183" s="551"/>
      <c r="B183" s="563"/>
      <c r="E183" s="592"/>
      <c r="F183" s="546"/>
    </row>
    <row r="184" spans="1:6">
      <c r="A184" s="551"/>
      <c r="B184" s="563"/>
      <c r="E184" s="592"/>
      <c r="F184" s="546"/>
    </row>
    <row r="185" spans="1:6">
      <c r="A185" s="570">
        <v>9</v>
      </c>
      <c r="B185" s="545" t="s">
        <v>721</v>
      </c>
      <c r="E185" s="592"/>
      <c r="F185" s="546"/>
    </row>
    <row r="186" spans="1:6">
      <c r="A186" s="537"/>
      <c r="B186" s="545"/>
      <c r="E186" s="592"/>
      <c r="F186" s="546"/>
    </row>
    <row r="187" spans="1:6" ht="25.5">
      <c r="A187" s="551" t="s">
        <v>752</v>
      </c>
      <c r="B187" s="563" t="s">
        <v>878</v>
      </c>
      <c r="C187" s="533">
        <v>20</v>
      </c>
      <c r="D187" s="534" t="s">
        <v>63</v>
      </c>
      <c r="E187" s="592"/>
      <c r="F187" s="546">
        <f t="shared" ref="F187:F192" si="5">C187*E187</f>
        <v>0</v>
      </c>
    </row>
    <row r="188" spans="1:6">
      <c r="A188" s="551" t="s">
        <v>752</v>
      </c>
      <c r="B188" s="563" t="s">
        <v>879</v>
      </c>
      <c r="C188" s="533">
        <v>10</v>
      </c>
      <c r="D188" s="534" t="s">
        <v>63</v>
      </c>
      <c r="E188" s="592"/>
      <c r="F188" s="546">
        <f t="shared" si="5"/>
        <v>0</v>
      </c>
    </row>
    <row r="189" spans="1:6" ht="38.25">
      <c r="A189" s="551" t="s">
        <v>752</v>
      </c>
      <c r="B189" s="563" t="s">
        <v>880</v>
      </c>
      <c r="C189" s="533">
        <v>10</v>
      </c>
      <c r="D189" s="534" t="s">
        <v>63</v>
      </c>
      <c r="E189" s="592"/>
      <c r="F189" s="546">
        <f t="shared" si="5"/>
        <v>0</v>
      </c>
    </row>
    <row r="190" spans="1:6">
      <c r="A190" s="551" t="s">
        <v>752</v>
      </c>
      <c r="B190" s="563" t="s">
        <v>881</v>
      </c>
      <c r="C190" s="533">
        <v>1</v>
      </c>
      <c r="D190" s="534" t="s">
        <v>176</v>
      </c>
      <c r="E190" s="592"/>
      <c r="F190" s="546">
        <f t="shared" si="5"/>
        <v>0</v>
      </c>
    </row>
    <row r="191" spans="1:6" ht="27" customHeight="1">
      <c r="A191" s="551" t="s">
        <v>752</v>
      </c>
      <c r="B191" s="563" t="s">
        <v>882</v>
      </c>
      <c r="C191" s="533">
        <v>50</v>
      </c>
      <c r="D191" s="534" t="s">
        <v>883</v>
      </c>
      <c r="E191" s="592"/>
      <c r="F191" s="546">
        <f t="shared" si="5"/>
        <v>0</v>
      </c>
    </row>
    <row r="192" spans="1:6" ht="28.5" customHeight="1">
      <c r="A192" s="551" t="s">
        <v>752</v>
      </c>
      <c r="B192" s="563" t="s">
        <v>884</v>
      </c>
      <c r="C192" s="533">
        <v>50</v>
      </c>
      <c r="D192" s="534" t="s">
        <v>883</v>
      </c>
      <c r="E192" s="592"/>
      <c r="F192" s="546">
        <f t="shared" si="5"/>
        <v>0</v>
      </c>
    </row>
    <row r="193" spans="1:6">
      <c r="A193" s="551"/>
      <c r="B193" s="563"/>
      <c r="E193" s="592"/>
      <c r="F193" s="546"/>
    </row>
    <row r="194" spans="1:6">
      <c r="A194" s="551"/>
      <c r="B194" s="564" t="s">
        <v>885</v>
      </c>
      <c r="C194" s="556"/>
      <c r="D194" s="557"/>
      <c r="E194" s="593"/>
      <c r="F194" s="565">
        <f>SUM(F187:F193)</f>
        <v>0</v>
      </c>
    </row>
    <row r="195" spans="1:6">
      <c r="A195" s="537"/>
      <c r="B195" s="527"/>
      <c r="E195" s="592"/>
      <c r="F195" s="546"/>
    </row>
    <row r="196" spans="1:6">
      <c r="A196" s="537"/>
      <c r="B196" s="527"/>
      <c r="E196" s="592"/>
      <c r="F196" s="546"/>
    </row>
    <row r="197" spans="1:6">
      <c r="A197" s="537">
        <v>10</v>
      </c>
      <c r="B197" s="555" t="s">
        <v>722</v>
      </c>
      <c r="C197" s="556">
        <v>1</v>
      </c>
      <c r="D197" s="557" t="s">
        <v>176</v>
      </c>
      <c r="E197" s="593"/>
      <c r="F197" s="565">
        <f>C197*E197</f>
        <v>0</v>
      </c>
    </row>
    <row r="198" spans="1:6">
      <c r="A198" s="537"/>
      <c r="B198" s="527"/>
      <c r="E198" s="592"/>
      <c r="F198" s="566"/>
    </row>
    <row r="199" spans="1:6" ht="89.25">
      <c r="A199" s="537">
        <v>11</v>
      </c>
      <c r="B199" s="571" t="s">
        <v>723</v>
      </c>
      <c r="C199" s="572">
        <v>1</v>
      </c>
      <c r="D199" s="573" t="s">
        <v>176</v>
      </c>
      <c r="E199" s="596"/>
      <c r="F199" s="574">
        <f>C199*E199</f>
        <v>0</v>
      </c>
    </row>
    <row r="200" spans="1:6">
      <c r="A200" s="537"/>
      <c r="B200" s="545"/>
      <c r="E200" s="592"/>
      <c r="F200" s="566"/>
    </row>
    <row r="201" spans="1:6" ht="31.5" customHeight="1">
      <c r="A201" s="537">
        <v>12</v>
      </c>
      <c r="B201" s="571" t="s">
        <v>886</v>
      </c>
      <c r="C201" s="572">
        <v>1</v>
      </c>
      <c r="D201" s="573" t="s">
        <v>176</v>
      </c>
      <c r="E201" s="596"/>
      <c r="F201" s="574">
        <f>C201*E201</f>
        <v>0</v>
      </c>
    </row>
    <row r="202" spans="1:6">
      <c r="A202" s="537"/>
      <c r="B202" s="549"/>
      <c r="E202" s="592"/>
      <c r="F202" s="566"/>
    </row>
    <row r="203" spans="1:6">
      <c r="A203" s="537">
        <v>13</v>
      </c>
      <c r="B203" s="545" t="s">
        <v>725</v>
      </c>
      <c r="E203" s="592"/>
      <c r="F203" s="566"/>
    </row>
    <row r="204" spans="1:6">
      <c r="A204" s="537"/>
      <c r="B204" s="545" t="s">
        <v>887</v>
      </c>
      <c r="C204" s="572">
        <v>1</v>
      </c>
      <c r="D204" s="573" t="s">
        <v>176</v>
      </c>
      <c r="E204" s="596"/>
      <c r="F204" s="574">
        <f>C204*E204</f>
        <v>0</v>
      </c>
    </row>
    <row r="205" spans="1:6">
      <c r="A205" s="537"/>
      <c r="B205" s="545"/>
      <c r="E205" s="592"/>
      <c r="F205" s="566"/>
    </row>
    <row r="206" spans="1:6" ht="51">
      <c r="A206" s="537">
        <v>14</v>
      </c>
      <c r="B206" s="571" t="s">
        <v>726</v>
      </c>
      <c r="C206" s="572">
        <v>1</v>
      </c>
      <c r="D206" s="573" t="s">
        <v>176</v>
      </c>
      <c r="E206" s="596"/>
      <c r="F206" s="574">
        <f>C206*E206</f>
        <v>0</v>
      </c>
    </row>
    <row r="207" spans="1:6">
      <c r="A207" s="537"/>
      <c r="B207" s="545"/>
      <c r="E207" s="592"/>
      <c r="F207" s="566"/>
    </row>
    <row r="208" spans="1:6">
      <c r="A208" s="537">
        <v>15</v>
      </c>
      <c r="B208" s="545" t="s">
        <v>727</v>
      </c>
      <c r="C208" s="572">
        <v>1</v>
      </c>
      <c r="D208" s="573" t="s">
        <v>176</v>
      </c>
      <c r="E208" s="596"/>
      <c r="F208" s="574">
        <f>C208*E208</f>
        <v>0</v>
      </c>
    </row>
    <row r="209" spans="1:6">
      <c r="A209" s="537"/>
      <c r="B209" s="545"/>
      <c r="E209" s="592"/>
      <c r="F209" s="566"/>
    </row>
    <row r="210" spans="1:6" ht="25.5">
      <c r="A210" s="537">
        <v>16</v>
      </c>
      <c r="B210" s="549" t="s">
        <v>728</v>
      </c>
      <c r="C210" s="572">
        <v>1</v>
      </c>
      <c r="D210" s="573" t="s">
        <v>176</v>
      </c>
      <c r="E210" s="596"/>
      <c r="F210" s="574">
        <f>(F33+F51+F66+F107+F130+F152+F164+F182+F194+F197+F199+F201+F204+F206+F208)*0.03</f>
        <v>0</v>
      </c>
    </row>
    <row r="211" spans="1:6">
      <c r="A211" s="537"/>
      <c r="B211" s="545"/>
      <c r="C211" s="560"/>
      <c r="D211" s="561"/>
      <c r="E211" s="594"/>
      <c r="F211" s="566"/>
    </row>
    <row r="212" spans="1:6" ht="5.0999999999999996" customHeight="1">
      <c r="A212" s="575"/>
      <c r="B212" s="576"/>
      <c r="C212" s="577"/>
      <c r="D212" s="578"/>
      <c r="E212" s="597"/>
      <c r="F212" s="579"/>
    </row>
    <row r="213" spans="1:6" ht="32.25" customHeight="1">
      <c r="A213" s="580" t="s">
        <v>888</v>
      </c>
      <c r="B213" s="581" t="s">
        <v>889</v>
      </c>
      <c r="C213" s="582"/>
      <c r="D213" s="583"/>
      <c r="E213" s="584"/>
      <c r="F213" s="585">
        <f>(F210/0.03)+F210</f>
        <v>0</v>
      </c>
    </row>
    <row r="214" spans="1:6" ht="5.0999999999999996" customHeight="1">
      <c r="A214" s="586"/>
      <c r="B214" s="587"/>
      <c r="C214" s="588"/>
      <c r="D214" s="589"/>
      <c r="E214" s="590"/>
      <c r="F214" s="591"/>
    </row>
    <row r="215" spans="1:6">
      <c r="E215" s="535"/>
      <c r="F215" s="546"/>
    </row>
  </sheetData>
  <sheetProtection password="8E0C" sheet="1" objects="1" scenarios="1" selectLockedCells="1"/>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rowBreaks count="6" manualBreakCount="6">
    <brk id="34" max="5" man="1"/>
    <brk id="68" max="5" man="1"/>
    <brk id="87" max="5" man="1"/>
    <brk id="107" max="5" man="1"/>
    <brk id="153" max="5" man="1"/>
    <brk id="18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82"/>
  <sheetViews>
    <sheetView view="pageBreakPreview" topLeftCell="A81" zoomScaleNormal="100" zoomScaleSheetLayoutView="100" workbookViewId="0">
      <selection activeCell="E94" sqref="E94"/>
    </sheetView>
  </sheetViews>
  <sheetFormatPr defaultRowHeight="12.75"/>
  <cols>
    <col min="1" max="1" width="5.85546875" style="369" bestFit="1" customWidth="1"/>
    <col min="2" max="2" width="50.7109375" style="364" bestFit="1" customWidth="1"/>
    <col min="3" max="3" width="5.140625" style="368" bestFit="1" customWidth="1"/>
    <col min="4" max="4" width="6" style="384" customWidth="1"/>
    <col min="5" max="5" width="12" style="384" customWidth="1"/>
    <col min="6" max="6" width="13.140625" style="384" bestFit="1" customWidth="1"/>
    <col min="7" max="7" width="7.140625" style="383" customWidth="1"/>
    <col min="8" max="8" width="8.85546875" style="383" bestFit="1" customWidth="1"/>
    <col min="9" max="9" width="7.5703125" style="379" customWidth="1"/>
    <col min="10" max="10" width="8.42578125" style="379" bestFit="1" customWidth="1"/>
    <col min="11" max="256" width="9.140625" style="379"/>
    <col min="257" max="257" width="5.85546875" style="379" bestFit="1" customWidth="1"/>
    <col min="258" max="258" width="50.7109375" style="379" bestFit="1" customWidth="1"/>
    <col min="259" max="259" width="5.140625" style="379" bestFit="1" customWidth="1"/>
    <col min="260" max="260" width="6" style="379" customWidth="1"/>
    <col min="261" max="261" width="12" style="379" customWidth="1"/>
    <col min="262" max="262" width="13.140625" style="379" bestFit="1" customWidth="1"/>
    <col min="263" max="263" width="7.140625" style="379" customWidth="1"/>
    <col min="264" max="264" width="8.85546875" style="379" bestFit="1" customWidth="1"/>
    <col min="265" max="265" width="7.5703125" style="379" customWidth="1"/>
    <col min="266" max="266" width="8.42578125" style="379" bestFit="1" customWidth="1"/>
    <col min="267" max="512" width="9.140625" style="379"/>
    <col min="513" max="513" width="5.85546875" style="379" bestFit="1" customWidth="1"/>
    <col min="514" max="514" width="50.7109375" style="379" bestFit="1" customWidth="1"/>
    <col min="515" max="515" width="5.140625" style="379" bestFit="1" customWidth="1"/>
    <col min="516" max="516" width="6" style="379" customWidth="1"/>
    <col min="517" max="517" width="12" style="379" customWidth="1"/>
    <col min="518" max="518" width="13.140625" style="379" bestFit="1" customWidth="1"/>
    <col min="519" max="519" width="7.140625" style="379" customWidth="1"/>
    <col min="520" max="520" width="8.85546875" style="379" bestFit="1" customWidth="1"/>
    <col min="521" max="521" width="7.5703125" style="379" customWidth="1"/>
    <col min="522" max="522" width="8.42578125" style="379" bestFit="1" customWidth="1"/>
    <col min="523" max="768" width="9.140625" style="379"/>
    <col min="769" max="769" width="5.85546875" style="379" bestFit="1" customWidth="1"/>
    <col min="770" max="770" width="50.7109375" style="379" bestFit="1" customWidth="1"/>
    <col min="771" max="771" width="5.140625" style="379" bestFit="1" customWidth="1"/>
    <col min="772" max="772" width="6" style="379" customWidth="1"/>
    <col min="773" max="773" width="12" style="379" customWidth="1"/>
    <col min="774" max="774" width="13.140625" style="379" bestFit="1" customWidth="1"/>
    <col min="775" max="775" width="7.140625" style="379" customWidth="1"/>
    <col min="776" max="776" width="8.85546875" style="379" bestFit="1" customWidth="1"/>
    <col min="777" max="777" width="7.5703125" style="379" customWidth="1"/>
    <col min="778" max="778" width="8.42578125" style="379" bestFit="1" customWidth="1"/>
    <col min="779" max="1024" width="9.140625" style="379"/>
    <col min="1025" max="1025" width="5.85546875" style="379" bestFit="1" customWidth="1"/>
    <col min="1026" max="1026" width="50.7109375" style="379" bestFit="1" customWidth="1"/>
    <col min="1027" max="1027" width="5.140625" style="379" bestFit="1" customWidth="1"/>
    <col min="1028" max="1028" width="6" style="379" customWidth="1"/>
    <col min="1029" max="1029" width="12" style="379" customWidth="1"/>
    <col min="1030" max="1030" width="13.140625" style="379" bestFit="1" customWidth="1"/>
    <col min="1031" max="1031" width="7.140625" style="379" customWidth="1"/>
    <col min="1032" max="1032" width="8.85546875" style="379" bestFit="1" customWidth="1"/>
    <col min="1033" max="1033" width="7.5703125" style="379" customWidth="1"/>
    <col min="1034" max="1034" width="8.42578125" style="379" bestFit="1" customWidth="1"/>
    <col min="1035" max="1280" width="9.140625" style="379"/>
    <col min="1281" max="1281" width="5.85546875" style="379" bestFit="1" customWidth="1"/>
    <col min="1282" max="1282" width="50.7109375" style="379" bestFit="1" customWidth="1"/>
    <col min="1283" max="1283" width="5.140625" style="379" bestFit="1" customWidth="1"/>
    <col min="1284" max="1284" width="6" style="379" customWidth="1"/>
    <col min="1285" max="1285" width="12" style="379" customWidth="1"/>
    <col min="1286" max="1286" width="13.140625" style="379" bestFit="1" customWidth="1"/>
    <col min="1287" max="1287" width="7.140625" style="379" customWidth="1"/>
    <col min="1288" max="1288" width="8.85546875" style="379" bestFit="1" customWidth="1"/>
    <col min="1289" max="1289" width="7.5703125" style="379" customWidth="1"/>
    <col min="1290" max="1290" width="8.42578125" style="379" bestFit="1" customWidth="1"/>
    <col min="1291" max="1536" width="9.140625" style="379"/>
    <col min="1537" max="1537" width="5.85546875" style="379" bestFit="1" customWidth="1"/>
    <col min="1538" max="1538" width="50.7109375" style="379" bestFit="1" customWidth="1"/>
    <col min="1539" max="1539" width="5.140625" style="379" bestFit="1" customWidth="1"/>
    <col min="1540" max="1540" width="6" style="379" customWidth="1"/>
    <col min="1541" max="1541" width="12" style="379" customWidth="1"/>
    <col min="1542" max="1542" width="13.140625" style="379" bestFit="1" customWidth="1"/>
    <col min="1543" max="1543" width="7.140625" style="379" customWidth="1"/>
    <col min="1544" max="1544" width="8.85546875" style="379" bestFit="1" customWidth="1"/>
    <col min="1545" max="1545" width="7.5703125" style="379" customWidth="1"/>
    <col min="1546" max="1546" width="8.42578125" style="379" bestFit="1" customWidth="1"/>
    <col min="1547" max="1792" width="9.140625" style="379"/>
    <col min="1793" max="1793" width="5.85546875" style="379" bestFit="1" customWidth="1"/>
    <col min="1794" max="1794" width="50.7109375" style="379" bestFit="1" customWidth="1"/>
    <col min="1795" max="1795" width="5.140625" style="379" bestFit="1" customWidth="1"/>
    <col min="1796" max="1796" width="6" style="379" customWidth="1"/>
    <col min="1797" max="1797" width="12" style="379" customWidth="1"/>
    <col min="1798" max="1798" width="13.140625" style="379" bestFit="1" customWidth="1"/>
    <col min="1799" max="1799" width="7.140625" style="379" customWidth="1"/>
    <col min="1800" max="1800" width="8.85546875" style="379" bestFit="1" customWidth="1"/>
    <col min="1801" max="1801" width="7.5703125" style="379" customWidth="1"/>
    <col min="1802" max="1802" width="8.42578125" style="379" bestFit="1" customWidth="1"/>
    <col min="1803" max="2048" width="9.140625" style="379"/>
    <col min="2049" max="2049" width="5.85546875" style="379" bestFit="1" customWidth="1"/>
    <col min="2050" max="2050" width="50.7109375" style="379" bestFit="1" customWidth="1"/>
    <col min="2051" max="2051" width="5.140625" style="379" bestFit="1" customWidth="1"/>
    <col min="2052" max="2052" width="6" style="379" customWidth="1"/>
    <col min="2053" max="2053" width="12" style="379" customWidth="1"/>
    <col min="2054" max="2054" width="13.140625" style="379" bestFit="1" customWidth="1"/>
    <col min="2055" max="2055" width="7.140625" style="379" customWidth="1"/>
    <col min="2056" max="2056" width="8.85546875" style="379" bestFit="1" customWidth="1"/>
    <col min="2057" max="2057" width="7.5703125" style="379" customWidth="1"/>
    <col min="2058" max="2058" width="8.42578125" style="379" bestFit="1" customWidth="1"/>
    <col min="2059" max="2304" width="9.140625" style="379"/>
    <col min="2305" max="2305" width="5.85546875" style="379" bestFit="1" customWidth="1"/>
    <col min="2306" max="2306" width="50.7109375" style="379" bestFit="1" customWidth="1"/>
    <col min="2307" max="2307" width="5.140625" style="379" bestFit="1" customWidth="1"/>
    <col min="2308" max="2308" width="6" style="379" customWidth="1"/>
    <col min="2309" max="2309" width="12" style="379" customWidth="1"/>
    <col min="2310" max="2310" width="13.140625" style="379" bestFit="1" customWidth="1"/>
    <col min="2311" max="2311" width="7.140625" style="379" customWidth="1"/>
    <col min="2312" max="2312" width="8.85546875" style="379" bestFit="1" customWidth="1"/>
    <col min="2313" max="2313" width="7.5703125" style="379" customWidth="1"/>
    <col min="2314" max="2314" width="8.42578125" style="379" bestFit="1" customWidth="1"/>
    <col min="2315" max="2560" width="9.140625" style="379"/>
    <col min="2561" max="2561" width="5.85546875" style="379" bestFit="1" customWidth="1"/>
    <col min="2562" max="2562" width="50.7109375" style="379" bestFit="1" customWidth="1"/>
    <col min="2563" max="2563" width="5.140625" style="379" bestFit="1" customWidth="1"/>
    <col min="2564" max="2564" width="6" style="379" customWidth="1"/>
    <col min="2565" max="2565" width="12" style="379" customWidth="1"/>
    <col min="2566" max="2566" width="13.140625" style="379" bestFit="1" customWidth="1"/>
    <col min="2567" max="2567" width="7.140625" style="379" customWidth="1"/>
    <col min="2568" max="2568" width="8.85546875" style="379" bestFit="1" customWidth="1"/>
    <col min="2569" max="2569" width="7.5703125" style="379" customWidth="1"/>
    <col min="2570" max="2570" width="8.42578125" style="379" bestFit="1" customWidth="1"/>
    <col min="2571" max="2816" width="9.140625" style="379"/>
    <col min="2817" max="2817" width="5.85546875" style="379" bestFit="1" customWidth="1"/>
    <col min="2818" max="2818" width="50.7109375" style="379" bestFit="1" customWidth="1"/>
    <col min="2819" max="2819" width="5.140625" style="379" bestFit="1" customWidth="1"/>
    <col min="2820" max="2820" width="6" style="379" customWidth="1"/>
    <col min="2821" max="2821" width="12" style="379" customWidth="1"/>
    <col min="2822" max="2822" width="13.140625" style="379" bestFit="1" customWidth="1"/>
    <col min="2823" max="2823" width="7.140625" style="379" customWidth="1"/>
    <col min="2824" max="2824" width="8.85546875" style="379" bestFit="1" customWidth="1"/>
    <col min="2825" max="2825" width="7.5703125" style="379" customWidth="1"/>
    <col min="2826" max="2826" width="8.42578125" style="379" bestFit="1" customWidth="1"/>
    <col min="2827" max="3072" width="9.140625" style="379"/>
    <col min="3073" max="3073" width="5.85546875" style="379" bestFit="1" customWidth="1"/>
    <col min="3074" max="3074" width="50.7109375" style="379" bestFit="1" customWidth="1"/>
    <col min="3075" max="3075" width="5.140625" style="379" bestFit="1" customWidth="1"/>
    <col min="3076" max="3076" width="6" style="379" customWidth="1"/>
    <col min="3077" max="3077" width="12" style="379" customWidth="1"/>
    <col min="3078" max="3078" width="13.140625" style="379" bestFit="1" customWidth="1"/>
    <col min="3079" max="3079" width="7.140625" style="379" customWidth="1"/>
    <col min="3080" max="3080" width="8.85546875" style="379" bestFit="1" customWidth="1"/>
    <col min="3081" max="3081" width="7.5703125" style="379" customWidth="1"/>
    <col min="3082" max="3082" width="8.42578125" style="379" bestFit="1" customWidth="1"/>
    <col min="3083" max="3328" width="9.140625" style="379"/>
    <col min="3329" max="3329" width="5.85546875" style="379" bestFit="1" customWidth="1"/>
    <col min="3330" max="3330" width="50.7109375" style="379" bestFit="1" customWidth="1"/>
    <col min="3331" max="3331" width="5.140625" style="379" bestFit="1" customWidth="1"/>
    <col min="3332" max="3332" width="6" style="379" customWidth="1"/>
    <col min="3333" max="3333" width="12" style="379" customWidth="1"/>
    <col min="3334" max="3334" width="13.140625" style="379" bestFit="1" customWidth="1"/>
    <col min="3335" max="3335" width="7.140625" style="379" customWidth="1"/>
    <col min="3336" max="3336" width="8.85546875" style="379" bestFit="1" customWidth="1"/>
    <col min="3337" max="3337" width="7.5703125" style="379" customWidth="1"/>
    <col min="3338" max="3338" width="8.42578125" style="379" bestFit="1" customWidth="1"/>
    <col min="3339" max="3584" width="9.140625" style="379"/>
    <col min="3585" max="3585" width="5.85546875" style="379" bestFit="1" customWidth="1"/>
    <col min="3586" max="3586" width="50.7109375" style="379" bestFit="1" customWidth="1"/>
    <col min="3587" max="3587" width="5.140625" style="379" bestFit="1" customWidth="1"/>
    <col min="3588" max="3588" width="6" style="379" customWidth="1"/>
    <col min="3589" max="3589" width="12" style="379" customWidth="1"/>
    <col min="3590" max="3590" width="13.140625" style="379" bestFit="1" customWidth="1"/>
    <col min="3591" max="3591" width="7.140625" style="379" customWidth="1"/>
    <col min="3592" max="3592" width="8.85546875" style="379" bestFit="1" customWidth="1"/>
    <col min="3593" max="3593" width="7.5703125" style="379" customWidth="1"/>
    <col min="3594" max="3594" width="8.42578125" style="379" bestFit="1" customWidth="1"/>
    <col min="3595" max="3840" width="9.140625" style="379"/>
    <col min="3841" max="3841" width="5.85546875" style="379" bestFit="1" customWidth="1"/>
    <col min="3842" max="3842" width="50.7109375" style="379" bestFit="1" customWidth="1"/>
    <col min="3843" max="3843" width="5.140625" style="379" bestFit="1" customWidth="1"/>
    <col min="3844" max="3844" width="6" style="379" customWidth="1"/>
    <col min="3845" max="3845" width="12" style="379" customWidth="1"/>
    <col min="3846" max="3846" width="13.140625" style="379" bestFit="1" customWidth="1"/>
    <col min="3847" max="3847" width="7.140625" style="379" customWidth="1"/>
    <col min="3848" max="3848" width="8.85546875" style="379" bestFit="1" customWidth="1"/>
    <col min="3849" max="3849" width="7.5703125" style="379" customWidth="1"/>
    <col min="3850" max="3850" width="8.42578125" style="379" bestFit="1" customWidth="1"/>
    <col min="3851" max="4096" width="9.140625" style="379"/>
    <col min="4097" max="4097" width="5.85546875" style="379" bestFit="1" customWidth="1"/>
    <col min="4098" max="4098" width="50.7109375" style="379" bestFit="1" customWidth="1"/>
    <col min="4099" max="4099" width="5.140625" style="379" bestFit="1" customWidth="1"/>
    <col min="4100" max="4100" width="6" style="379" customWidth="1"/>
    <col min="4101" max="4101" width="12" style="379" customWidth="1"/>
    <col min="4102" max="4102" width="13.140625" style="379" bestFit="1" customWidth="1"/>
    <col min="4103" max="4103" width="7.140625" style="379" customWidth="1"/>
    <col min="4104" max="4104" width="8.85546875" style="379" bestFit="1" customWidth="1"/>
    <col min="4105" max="4105" width="7.5703125" style="379" customWidth="1"/>
    <col min="4106" max="4106" width="8.42578125" style="379" bestFit="1" customWidth="1"/>
    <col min="4107" max="4352" width="9.140625" style="379"/>
    <col min="4353" max="4353" width="5.85546875" style="379" bestFit="1" customWidth="1"/>
    <col min="4354" max="4354" width="50.7109375" style="379" bestFit="1" customWidth="1"/>
    <col min="4355" max="4355" width="5.140625" style="379" bestFit="1" customWidth="1"/>
    <col min="4356" max="4356" width="6" style="379" customWidth="1"/>
    <col min="4357" max="4357" width="12" style="379" customWidth="1"/>
    <col min="4358" max="4358" width="13.140625" style="379" bestFit="1" customWidth="1"/>
    <col min="4359" max="4359" width="7.140625" style="379" customWidth="1"/>
    <col min="4360" max="4360" width="8.85546875" style="379" bestFit="1" customWidth="1"/>
    <col min="4361" max="4361" width="7.5703125" style="379" customWidth="1"/>
    <col min="4362" max="4362" width="8.42578125" style="379" bestFit="1" customWidth="1"/>
    <col min="4363" max="4608" width="9.140625" style="379"/>
    <col min="4609" max="4609" width="5.85546875" style="379" bestFit="1" customWidth="1"/>
    <col min="4610" max="4610" width="50.7109375" style="379" bestFit="1" customWidth="1"/>
    <col min="4611" max="4611" width="5.140625" style="379" bestFit="1" customWidth="1"/>
    <col min="4612" max="4612" width="6" style="379" customWidth="1"/>
    <col min="4613" max="4613" width="12" style="379" customWidth="1"/>
    <col min="4614" max="4614" width="13.140625" style="379" bestFit="1" customWidth="1"/>
    <col min="4615" max="4615" width="7.140625" style="379" customWidth="1"/>
    <col min="4616" max="4616" width="8.85546875" style="379" bestFit="1" customWidth="1"/>
    <col min="4617" max="4617" width="7.5703125" style="379" customWidth="1"/>
    <col min="4618" max="4618" width="8.42578125" style="379" bestFit="1" customWidth="1"/>
    <col min="4619" max="4864" width="9.140625" style="379"/>
    <col min="4865" max="4865" width="5.85546875" style="379" bestFit="1" customWidth="1"/>
    <col min="4866" max="4866" width="50.7109375" style="379" bestFit="1" customWidth="1"/>
    <col min="4867" max="4867" width="5.140625" style="379" bestFit="1" customWidth="1"/>
    <col min="4868" max="4868" width="6" style="379" customWidth="1"/>
    <col min="4869" max="4869" width="12" style="379" customWidth="1"/>
    <col min="4870" max="4870" width="13.140625" style="379" bestFit="1" customWidth="1"/>
    <col min="4871" max="4871" width="7.140625" style="379" customWidth="1"/>
    <col min="4872" max="4872" width="8.85546875" style="379" bestFit="1" customWidth="1"/>
    <col min="4873" max="4873" width="7.5703125" style="379" customWidth="1"/>
    <col min="4874" max="4874" width="8.42578125" style="379" bestFit="1" customWidth="1"/>
    <col min="4875" max="5120" width="9.140625" style="379"/>
    <col min="5121" max="5121" width="5.85546875" style="379" bestFit="1" customWidth="1"/>
    <col min="5122" max="5122" width="50.7109375" style="379" bestFit="1" customWidth="1"/>
    <col min="5123" max="5123" width="5.140625" style="379" bestFit="1" customWidth="1"/>
    <col min="5124" max="5124" width="6" style="379" customWidth="1"/>
    <col min="5125" max="5125" width="12" style="379" customWidth="1"/>
    <col min="5126" max="5126" width="13.140625" style="379" bestFit="1" customWidth="1"/>
    <col min="5127" max="5127" width="7.140625" style="379" customWidth="1"/>
    <col min="5128" max="5128" width="8.85546875" style="379" bestFit="1" customWidth="1"/>
    <col min="5129" max="5129" width="7.5703125" style="379" customWidth="1"/>
    <col min="5130" max="5130" width="8.42578125" style="379" bestFit="1" customWidth="1"/>
    <col min="5131" max="5376" width="9.140625" style="379"/>
    <col min="5377" max="5377" width="5.85546875" style="379" bestFit="1" customWidth="1"/>
    <col min="5378" max="5378" width="50.7109375" style="379" bestFit="1" customWidth="1"/>
    <col min="5379" max="5379" width="5.140625" style="379" bestFit="1" customWidth="1"/>
    <col min="5380" max="5380" width="6" style="379" customWidth="1"/>
    <col min="5381" max="5381" width="12" style="379" customWidth="1"/>
    <col min="5382" max="5382" width="13.140625" style="379" bestFit="1" customWidth="1"/>
    <col min="5383" max="5383" width="7.140625" style="379" customWidth="1"/>
    <col min="5384" max="5384" width="8.85546875" style="379" bestFit="1" customWidth="1"/>
    <col min="5385" max="5385" width="7.5703125" style="379" customWidth="1"/>
    <col min="5386" max="5386" width="8.42578125" style="379" bestFit="1" customWidth="1"/>
    <col min="5387" max="5632" width="9.140625" style="379"/>
    <col min="5633" max="5633" width="5.85546875" style="379" bestFit="1" customWidth="1"/>
    <col min="5634" max="5634" width="50.7109375" style="379" bestFit="1" customWidth="1"/>
    <col min="5635" max="5635" width="5.140625" style="379" bestFit="1" customWidth="1"/>
    <col min="5636" max="5636" width="6" style="379" customWidth="1"/>
    <col min="5637" max="5637" width="12" style="379" customWidth="1"/>
    <col min="5638" max="5638" width="13.140625" style="379" bestFit="1" customWidth="1"/>
    <col min="5639" max="5639" width="7.140625" style="379" customWidth="1"/>
    <col min="5640" max="5640" width="8.85546875" style="379" bestFit="1" customWidth="1"/>
    <col min="5641" max="5641" width="7.5703125" style="379" customWidth="1"/>
    <col min="5642" max="5642" width="8.42578125" style="379" bestFit="1" customWidth="1"/>
    <col min="5643" max="5888" width="9.140625" style="379"/>
    <col min="5889" max="5889" width="5.85546875" style="379" bestFit="1" customWidth="1"/>
    <col min="5890" max="5890" width="50.7109375" style="379" bestFit="1" customWidth="1"/>
    <col min="5891" max="5891" width="5.140625" style="379" bestFit="1" customWidth="1"/>
    <col min="5892" max="5892" width="6" style="379" customWidth="1"/>
    <col min="5893" max="5893" width="12" style="379" customWidth="1"/>
    <col min="5894" max="5894" width="13.140625" style="379" bestFit="1" customWidth="1"/>
    <col min="5895" max="5895" width="7.140625" style="379" customWidth="1"/>
    <col min="5896" max="5896" width="8.85546875" style="379" bestFit="1" customWidth="1"/>
    <col min="5897" max="5897" width="7.5703125" style="379" customWidth="1"/>
    <col min="5898" max="5898" width="8.42578125" style="379" bestFit="1" customWidth="1"/>
    <col min="5899" max="6144" width="9.140625" style="379"/>
    <col min="6145" max="6145" width="5.85546875" style="379" bestFit="1" customWidth="1"/>
    <col min="6146" max="6146" width="50.7109375" style="379" bestFit="1" customWidth="1"/>
    <col min="6147" max="6147" width="5.140625" style="379" bestFit="1" customWidth="1"/>
    <col min="6148" max="6148" width="6" style="379" customWidth="1"/>
    <col min="6149" max="6149" width="12" style="379" customWidth="1"/>
    <col min="6150" max="6150" width="13.140625" style="379" bestFit="1" customWidth="1"/>
    <col min="6151" max="6151" width="7.140625" style="379" customWidth="1"/>
    <col min="6152" max="6152" width="8.85546875" style="379" bestFit="1" customWidth="1"/>
    <col min="6153" max="6153" width="7.5703125" style="379" customWidth="1"/>
    <col min="6154" max="6154" width="8.42578125" style="379" bestFit="1" customWidth="1"/>
    <col min="6155" max="6400" width="9.140625" style="379"/>
    <col min="6401" max="6401" width="5.85546875" style="379" bestFit="1" customWidth="1"/>
    <col min="6402" max="6402" width="50.7109375" style="379" bestFit="1" customWidth="1"/>
    <col min="6403" max="6403" width="5.140625" style="379" bestFit="1" customWidth="1"/>
    <col min="6404" max="6404" width="6" style="379" customWidth="1"/>
    <col min="6405" max="6405" width="12" style="379" customWidth="1"/>
    <col min="6406" max="6406" width="13.140625" style="379" bestFit="1" customWidth="1"/>
    <col min="6407" max="6407" width="7.140625" style="379" customWidth="1"/>
    <col min="6408" max="6408" width="8.85546875" style="379" bestFit="1" customWidth="1"/>
    <col min="6409" max="6409" width="7.5703125" style="379" customWidth="1"/>
    <col min="6410" max="6410" width="8.42578125" style="379" bestFit="1" customWidth="1"/>
    <col min="6411" max="6656" width="9.140625" style="379"/>
    <col min="6657" max="6657" width="5.85546875" style="379" bestFit="1" customWidth="1"/>
    <col min="6658" max="6658" width="50.7109375" style="379" bestFit="1" customWidth="1"/>
    <col min="6659" max="6659" width="5.140625" style="379" bestFit="1" customWidth="1"/>
    <col min="6660" max="6660" width="6" style="379" customWidth="1"/>
    <col min="6661" max="6661" width="12" style="379" customWidth="1"/>
    <col min="6662" max="6662" width="13.140625" style="379" bestFit="1" customWidth="1"/>
    <col min="6663" max="6663" width="7.140625" style="379" customWidth="1"/>
    <col min="6664" max="6664" width="8.85546875" style="379" bestFit="1" customWidth="1"/>
    <col min="6665" max="6665" width="7.5703125" style="379" customWidth="1"/>
    <col min="6666" max="6666" width="8.42578125" style="379" bestFit="1" customWidth="1"/>
    <col min="6667" max="6912" width="9.140625" style="379"/>
    <col min="6913" max="6913" width="5.85546875" style="379" bestFit="1" customWidth="1"/>
    <col min="6914" max="6914" width="50.7109375" style="379" bestFit="1" customWidth="1"/>
    <col min="6915" max="6915" width="5.140625" style="379" bestFit="1" customWidth="1"/>
    <col min="6916" max="6916" width="6" style="379" customWidth="1"/>
    <col min="6917" max="6917" width="12" style="379" customWidth="1"/>
    <col min="6918" max="6918" width="13.140625" style="379" bestFit="1" customWidth="1"/>
    <col min="6919" max="6919" width="7.140625" style="379" customWidth="1"/>
    <col min="6920" max="6920" width="8.85546875" style="379" bestFit="1" customWidth="1"/>
    <col min="6921" max="6921" width="7.5703125" style="379" customWidth="1"/>
    <col min="6922" max="6922" width="8.42578125" style="379" bestFit="1" customWidth="1"/>
    <col min="6923" max="7168" width="9.140625" style="379"/>
    <col min="7169" max="7169" width="5.85546875" style="379" bestFit="1" customWidth="1"/>
    <col min="7170" max="7170" width="50.7109375" style="379" bestFit="1" customWidth="1"/>
    <col min="7171" max="7171" width="5.140625" style="379" bestFit="1" customWidth="1"/>
    <col min="7172" max="7172" width="6" style="379" customWidth="1"/>
    <col min="7173" max="7173" width="12" style="379" customWidth="1"/>
    <col min="7174" max="7174" width="13.140625" style="379" bestFit="1" customWidth="1"/>
    <col min="7175" max="7175" width="7.140625" style="379" customWidth="1"/>
    <col min="7176" max="7176" width="8.85546875" style="379" bestFit="1" customWidth="1"/>
    <col min="7177" max="7177" width="7.5703125" style="379" customWidth="1"/>
    <col min="7178" max="7178" width="8.42578125" style="379" bestFit="1" customWidth="1"/>
    <col min="7179" max="7424" width="9.140625" style="379"/>
    <col min="7425" max="7425" width="5.85546875" style="379" bestFit="1" customWidth="1"/>
    <col min="7426" max="7426" width="50.7109375" style="379" bestFit="1" customWidth="1"/>
    <col min="7427" max="7427" width="5.140625" style="379" bestFit="1" customWidth="1"/>
    <col min="7428" max="7428" width="6" style="379" customWidth="1"/>
    <col min="7429" max="7429" width="12" style="379" customWidth="1"/>
    <col min="7430" max="7430" width="13.140625" style="379" bestFit="1" customWidth="1"/>
    <col min="7431" max="7431" width="7.140625" style="379" customWidth="1"/>
    <col min="7432" max="7432" width="8.85546875" style="379" bestFit="1" customWidth="1"/>
    <col min="7433" max="7433" width="7.5703125" style="379" customWidth="1"/>
    <col min="7434" max="7434" width="8.42578125" style="379" bestFit="1" customWidth="1"/>
    <col min="7435" max="7680" width="9.140625" style="379"/>
    <col min="7681" max="7681" width="5.85546875" style="379" bestFit="1" customWidth="1"/>
    <col min="7682" max="7682" width="50.7109375" style="379" bestFit="1" customWidth="1"/>
    <col min="7683" max="7683" width="5.140625" style="379" bestFit="1" customWidth="1"/>
    <col min="7684" max="7684" width="6" style="379" customWidth="1"/>
    <col min="7685" max="7685" width="12" style="379" customWidth="1"/>
    <col min="7686" max="7686" width="13.140625" style="379" bestFit="1" customWidth="1"/>
    <col min="7687" max="7687" width="7.140625" style="379" customWidth="1"/>
    <col min="7688" max="7688" width="8.85546875" style="379" bestFit="1" customWidth="1"/>
    <col min="7689" max="7689" width="7.5703125" style="379" customWidth="1"/>
    <col min="7690" max="7690" width="8.42578125" style="379" bestFit="1" customWidth="1"/>
    <col min="7691" max="7936" width="9.140625" style="379"/>
    <col min="7937" max="7937" width="5.85546875" style="379" bestFit="1" customWidth="1"/>
    <col min="7938" max="7938" width="50.7109375" style="379" bestFit="1" customWidth="1"/>
    <col min="7939" max="7939" width="5.140625" style="379" bestFit="1" customWidth="1"/>
    <col min="7940" max="7940" width="6" style="379" customWidth="1"/>
    <col min="7941" max="7941" width="12" style="379" customWidth="1"/>
    <col min="7942" max="7942" width="13.140625" style="379" bestFit="1" customWidth="1"/>
    <col min="7943" max="7943" width="7.140625" style="379" customWidth="1"/>
    <col min="7944" max="7944" width="8.85546875" style="379" bestFit="1" customWidth="1"/>
    <col min="7945" max="7945" width="7.5703125" style="379" customWidth="1"/>
    <col min="7946" max="7946" width="8.42578125" style="379" bestFit="1" customWidth="1"/>
    <col min="7947" max="8192" width="9.140625" style="379"/>
    <col min="8193" max="8193" width="5.85546875" style="379" bestFit="1" customWidth="1"/>
    <col min="8194" max="8194" width="50.7109375" style="379" bestFit="1" customWidth="1"/>
    <col min="8195" max="8195" width="5.140625" style="379" bestFit="1" customWidth="1"/>
    <col min="8196" max="8196" width="6" style="379" customWidth="1"/>
    <col min="8197" max="8197" width="12" style="379" customWidth="1"/>
    <col min="8198" max="8198" width="13.140625" style="379" bestFit="1" customWidth="1"/>
    <col min="8199" max="8199" width="7.140625" style="379" customWidth="1"/>
    <col min="8200" max="8200" width="8.85546875" style="379" bestFit="1" customWidth="1"/>
    <col min="8201" max="8201" width="7.5703125" style="379" customWidth="1"/>
    <col min="8202" max="8202" width="8.42578125" style="379" bestFit="1" customWidth="1"/>
    <col min="8203" max="8448" width="9.140625" style="379"/>
    <col min="8449" max="8449" width="5.85546875" style="379" bestFit="1" customWidth="1"/>
    <col min="8450" max="8450" width="50.7109375" style="379" bestFit="1" customWidth="1"/>
    <col min="8451" max="8451" width="5.140625" style="379" bestFit="1" customWidth="1"/>
    <col min="8452" max="8452" width="6" style="379" customWidth="1"/>
    <col min="8453" max="8453" width="12" style="379" customWidth="1"/>
    <col min="8454" max="8454" width="13.140625" style="379" bestFit="1" customWidth="1"/>
    <col min="8455" max="8455" width="7.140625" style="379" customWidth="1"/>
    <col min="8456" max="8456" width="8.85546875" style="379" bestFit="1" customWidth="1"/>
    <col min="8457" max="8457" width="7.5703125" style="379" customWidth="1"/>
    <col min="8458" max="8458" width="8.42578125" style="379" bestFit="1" customWidth="1"/>
    <col min="8459" max="8704" width="9.140625" style="379"/>
    <col min="8705" max="8705" width="5.85546875" style="379" bestFit="1" customWidth="1"/>
    <col min="8706" max="8706" width="50.7109375" style="379" bestFit="1" customWidth="1"/>
    <col min="8707" max="8707" width="5.140625" style="379" bestFit="1" customWidth="1"/>
    <col min="8708" max="8708" width="6" style="379" customWidth="1"/>
    <col min="8709" max="8709" width="12" style="379" customWidth="1"/>
    <col min="8710" max="8710" width="13.140625" style="379" bestFit="1" customWidth="1"/>
    <col min="8711" max="8711" width="7.140625" style="379" customWidth="1"/>
    <col min="8712" max="8712" width="8.85546875" style="379" bestFit="1" customWidth="1"/>
    <col min="8713" max="8713" width="7.5703125" style="379" customWidth="1"/>
    <col min="8714" max="8714" width="8.42578125" style="379" bestFit="1" customWidth="1"/>
    <col min="8715" max="8960" width="9.140625" style="379"/>
    <col min="8961" max="8961" width="5.85546875" style="379" bestFit="1" customWidth="1"/>
    <col min="8962" max="8962" width="50.7109375" style="379" bestFit="1" customWidth="1"/>
    <col min="8963" max="8963" width="5.140625" style="379" bestFit="1" customWidth="1"/>
    <col min="8964" max="8964" width="6" style="379" customWidth="1"/>
    <col min="8965" max="8965" width="12" style="379" customWidth="1"/>
    <col min="8966" max="8966" width="13.140625" style="379" bestFit="1" customWidth="1"/>
    <col min="8967" max="8967" width="7.140625" style="379" customWidth="1"/>
    <col min="8968" max="8968" width="8.85546875" style="379" bestFit="1" customWidth="1"/>
    <col min="8969" max="8969" width="7.5703125" style="379" customWidth="1"/>
    <col min="8970" max="8970" width="8.42578125" style="379" bestFit="1" customWidth="1"/>
    <col min="8971" max="9216" width="9.140625" style="379"/>
    <col min="9217" max="9217" width="5.85546875" style="379" bestFit="1" customWidth="1"/>
    <col min="9218" max="9218" width="50.7109375" style="379" bestFit="1" customWidth="1"/>
    <col min="9219" max="9219" width="5.140625" style="379" bestFit="1" customWidth="1"/>
    <col min="9220" max="9220" width="6" style="379" customWidth="1"/>
    <col min="9221" max="9221" width="12" style="379" customWidth="1"/>
    <col min="9222" max="9222" width="13.140625" style="379" bestFit="1" customWidth="1"/>
    <col min="9223" max="9223" width="7.140625" style="379" customWidth="1"/>
    <col min="9224" max="9224" width="8.85546875" style="379" bestFit="1" customWidth="1"/>
    <col min="9225" max="9225" width="7.5703125" style="379" customWidth="1"/>
    <col min="9226" max="9226" width="8.42578125" style="379" bestFit="1" customWidth="1"/>
    <col min="9227" max="9472" width="9.140625" style="379"/>
    <col min="9473" max="9473" width="5.85546875" style="379" bestFit="1" customWidth="1"/>
    <col min="9474" max="9474" width="50.7109375" style="379" bestFit="1" customWidth="1"/>
    <col min="9475" max="9475" width="5.140625" style="379" bestFit="1" customWidth="1"/>
    <col min="9476" max="9476" width="6" style="379" customWidth="1"/>
    <col min="9477" max="9477" width="12" style="379" customWidth="1"/>
    <col min="9478" max="9478" width="13.140625" style="379" bestFit="1" customWidth="1"/>
    <col min="9479" max="9479" width="7.140625" style="379" customWidth="1"/>
    <col min="9480" max="9480" width="8.85546875" style="379" bestFit="1" customWidth="1"/>
    <col min="9481" max="9481" width="7.5703125" style="379" customWidth="1"/>
    <col min="9482" max="9482" width="8.42578125" style="379" bestFit="1" customWidth="1"/>
    <col min="9483" max="9728" width="9.140625" style="379"/>
    <col min="9729" max="9729" width="5.85546875" style="379" bestFit="1" customWidth="1"/>
    <col min="9730" max="9730" width="50.7109375" style="379" bestFit="1" customWidth="1"/>
    <col min="9731" max="9731" width="5.140625" style="379" bestFit="1" customWidth="1"/>
    <col min="9732" max="9732" width="6" style="379" customWidth="1"/>
    <col min="9733" max="9733" width="12" style="379" customWidth="1"/>
    <col min="9734" max="9734" width="13.140625" style="379" bestFit="1" customWidth="1"/>
    <col min="9735" max="9735" width="7.140625" style="379" customWidth="1"/>
    <col min="9736" max="9736" width="8.85546875" style="379" bestFit="1" customWidth="1"/>
    <col min="9737" max="9737" width="7.5703125" style="379" customWidth="1"/>
    <col min="9738" max="9738" width="8.42578125" style="379" bestFit="1" customWidth="1"/>
    <col min="9739" max="9984" width="9.140625" style="379"/>
    <col min="9985" max="9985" width="5.85546875" style="379" bestFit="1" customWidth="1"/>
    <col min="9986" max="9986" width="50.7109375" style="379" bestFit="1" customWidth="1"/>
    <col min="9987" max="9987" width="5.140625" style="379" bestFit="1" customWidth="1"/>
    <col min="9988" max="9988" width="6" style="379" customWidth="1"/>
    <col min="9989" max="9989" width="12" style="379" customWidth="1"/>
    <col min="9990" max="9990" width="13.140625" style="379" bestFit="1" customWidth="1"/>
    <col min="9991" max="9991" width="7.140625" style="379" customWidth="1"/>
    <col min="9992" max="9992" width="8.85546875" style="379" bestFit="1" customWidth="1"/>
    <col min="9993" max="9993" width="7.5703125" style="379" customWidth="1"/>
    <col min="9994" max="9994" width="8.42578125" style="379" bestFit="1" customWidth="1"/>
    <col min="9995" max="10240" width="9.140625" style="379"/>
    <col min="10241" max="10241" width="5.85546875" style="379" bestFit="1" customWidth="1"/>
    <col min="10242" max="10242" width="50.7109375" style="379" bestFit="1" customWidth="1"/>
    <col min="10243" max="10243" width="5.140625" style="379" bestFit="1" customWidth="1"/>
    <col min="10244" max="10244" width="6" style="379" customWidth="1"/>
    <col min="10245" max="10245" width="12" style="379" customWidth="1"/>
    <col min="10246" max="10246" width="13.140625" style="379" bestFit="1" customWidth="1"/>
    <col min="10247" max="10247" width="7.140625" style="379" customWidth="1"/>
    <col min="10248" max="10248" width="8.85546875" style="379" bestFit="1" customWidth="1"/>
    <col min="10249" max="10249" width="7.5703125" style="379" customWidth="1"/>
    <col min="10250" max="10250" width="8.42578125" style="379" bestFit="1" customWidth="1"/>
    <col min="10251" max="10496" width="9.140625" style="379"/>
    <col min="10497" max="10497" width="5.85546875" style="379" bestFit="1" customWidth="1"/>
    <col min="10498" max="10498" width="50.7109375" style="379" bestFit="1" customWidth="1"/>
    <col min="10499" max="10499" width="5.140625" style="379" bestFit="1" customWidth="1"/>
    <col min="10500" max="10500" width="6" style="379" customWidth="1"/>
    <col min="10501" max="10501" width="12" style="379" customWidth="1"/>
    <col min="10502" max="10502" width="13.140625" style="379" bestFit="1" customWidth="1"/>
    <col min="10503" max="10503" width="7.140625" style="379" customWidth="1"/>
    <col min="10504" max="10504" width="8.85546875" style="379" bestFit="1" customWidth="1"/>
    <col min="10505" max="10505" width="7.5703125" style="379" customWidth="1"/>
    <col min="10506" max="10506" width="8.42578125" style="379" bestFit="1" customWidth="1"/>
    <col min="10507" max="10752" width="9.140625" style="379"/>
    <col min="10753" max="10753" width="5.85546875" style="379" bestFit="1" customWidth="1"/>
    <col min="10754" max="10754" width="50.7109375" style="379" bestFit="1" customWidth="1"/>
    <col min="10755" max="10755" width="5.140625" style="379" bestFit="1" customWidth="1"/>
    <col min="10756" max="10756" width="6" style="379" customWidth="1"/>
    <col min="10757" max="10757" width="12" style="379" customWidth="1"/>
    <col min="10758" max="10758" width="13.140625" style="379" bestFit="1" customWidth="1"/>
    <col min="10759" max="10759" width="7.140625" style="379" customWidth="1"/>
    <col min="10760" max="10760" width="8.85546875" style="379" bestFit="1" customWidth="1"/>
    <col min="10761" max="10761" width="7.5703125" style="379" customWidth="1"/>
    <col min="10762" max="10762" width="8.42578125" style="379" bestFit="1" customWidth="1"/>
    <col min="10763" max="11008" width="9.140625" style="379"/>
    <col min="11009" max="11009" width="5.85546875" style="379" bestFit="1" customWidth="1"/>
    <col min="11010" max="11010" width="50.7109375" style="379" bestFit="1" customWidth="1"/>
    <col min="11011" max="11011" width="5.140625" style="379" bestFit="1" customWidth="1"/>
    <col min="11012" max="11012" width="6" style="379" customWidth="1"/>
    <col min="11013" max="11013" width="12" style="379" customWidth="1"/>
    <col min="11014" max="11014" width="13.140625" style="379" bestFit="1" customWidth="1"/>
    <col min="11015" max="11015" width="7.140625" style="379" customWidth="1"/>
    <col min="11016" max="11016" width="8.85546875" style="379" bestFit="1" customWidth="1"/>
    <col min="11017" max="11017" width="7.5703125" style="379" customWidth="1"/>
    <col min="11018" max="11018" width="8.42578125" style="379" bestFit="1" customWidth="1"/>
    <col min="11019" max="11264" width="9.140625" style="379"/>
    <col min="11265" max="11265" width="5.85546875" style="379" bestFit="1" customWidth="1"/>
    <col min="11266" max="11266" width="50.7109375" style="379" bestFit="1" customWidth="1"/>
    <col min="11267" max="11267" width="5.140625" style="379" bestFit="1" customWidth="1"/>
    <col min="11268" max="11268" width="6" style="379" customWidth="1"/>
    <col min="11269" max="11269" width="12" style="379" customWidth="1"/>
    <col min="11270" max="11270" width="13.140625" style="379" bestFit="1" customWidth="1"/>
    <col min="11271" max="11271" width="7.140625" style="379" customWidth="1"/>
    <col min="11272" max="11272" width="8.85546875" style="379" bestFit="1" customWidth="1"/>
    <col min="11273" max="11273" width="7.5703125" style="379" customWidth="1"/>
    <col min="11274" max="11274" width="8.42578125" style="379" bestFit="1" customWidth="1"/>
    <col min="11275" max="11520" width="9.140625" style="379"/>
    <col min="11521" max="11521" width="5.85546875" style="379" bestFit="1" customWidth="1"/>
    <col min="11522" max="11522" width="50.7109375" style="379" bestFit="1" customWidth="1"/>
    <col min="11523" max="11523" width="5.140625" style="379" bestFit="1" customWidth="1"/>
    <col min="11524" max="11524" width="6" style="379" customWidth="1"/>
    <col min="11525" max="11525" width="12" style="379" customWidth="1"/>
    <col min="11526" max="11526" width="13.140625" style="379" bestFit="1" customWidth="1"/>
    <col min="11527" max="11527" width="7.140625" style="379" customWidth="1"/>
    <col min="11528" max="11528" width="8.85546875" style="379" bestFit="1" customWidth="1"/>
    <col min="11529" max="11529" width="7.5703125" style="379" customWidth="1"/>
    <col min="11530" max="11530" width="8.42578125" style="379" bestFit="1" customWidth="1"/>
    <col min="11531" max="11776" width="9.140625" style="379"/>
    <col min="11777" max="11777" width="5.85546875" style="379" bestFit="1" customWidth="1"/>
    <col min="11778" max="11778" width="50.7109375" style="379" bestFit="1" customWidth="1"/>
    <col min="11779" max="11779" width="5.140625" style="379" bestFit="1" customWidth="1"/>
    <col min="11780" max="11780" width="6" style="379" customWidth="1"/>
    <col min="11781" max="11781" width="12" style="379" customWidth="1"/>
    <col min="11782" max="11782" width="13.140625" style="379" bestFit="1" customWidth="1"/>
    <col min="11783" max="11783" width="7.140625" style="379" customWidth="1"/>
    <col min="11784" max="11784" width="8.85546875" style="379" bestFit="1" customWidth="1"/>
    <col min="11785" max="11785" width="7.5703125" style="379" customWidth="1"/>
    <col min="11786" max="11786" width="8.42578125" style="379" bestFit="1" customWidth="1"/>
    <col min="11787" max="12032" width="9.140625" style="379"/>
    <col min="12033" max="12033" width="5.85546875" style="379" bestFit="1" customWidth="1"/>
    <col min="12034" max="12034" width="50.7109375" style="379" bestFit="1" customWidth="1"/>
    <col min="12035" max="12035" width="5.140625" style="379" bestFit="1" customWidth="1"/>
    <col min="12036" max="12036" width="6" style="379" customWidth="1"/>
    <col min="12037" max="12037" width="12" style="379" customWidth="1"/>
    <col min="12038" max="12038" width="13.140625" style="379" bestFit="1" customWidth="1"/>
    <col min="12039" max="12039" width="7.140625" style="379" customWidth="1"/>
    <col min="12040" max="12040" width="8.85546875" style="379" bestFit="1" customWidth="1"/>
    <col min="12041" max="12041" width="7.5703125" style="379" customWidth="1"/>
    <col min="12042" max="12042" width="8.42578125" style="379" bestFit="1" customWidth="1"/>
    <col min="12043" max="12288" width="9.140625" style="379"/>
    <col min="12289" max="12289" width="5.85546875" style="379" bestFit="1" customWidth="1"/>
    <col min="12290" max="12290" width="50.7109375" style="379" bestFit="1" customWidth="1"/>
    <col min="12291" max="12291" width="5.140625" style="379" bestFit="1" customWidth="1"/>
    <col min="12292" max="12292" width="6" style="379" customWidth="1"/>
    <col min="12293" max="12293" width="12" style="379" customWidth="1"/>
    <col min="12294" max="12294" width="13.140625" style="379" bestFit="1" customWidth="1"/>
    <col min="12295" max="12295" width="7.140625" style="379" customWidth="1"/>
    <col min="12296" max="12296" width="8.85546875" style="379" bestFit="1" customWidth="1"/>
    <col min="12297" max="12297" width="7.5703125" style="379" customWidth="1"/>
    <col min="12298" max="12298" width="8.42578125" style="379" bestFit="1" customWidth="1"/>
    <col min="12299" max="12544" width="9.140625" style="379"/>
    <col min="12545" max="12545" width="5.85546875" style="379" bestFit="1" customWidth="1"/>
    <col min="12546" max="12546" width="50.7109375" style="379" bestFit="1" customWidth="1"/>
    <col min="12547" max="12547" width="5.140625" style="379" bestFit="1" customWidth="1"/>
    <col min="12548" max="12548" width="6" style="379" customWidth="1"/>
    <col min="12549" max="12549" width="12" style="379" customWidth="1"/>
    <col min="12550" max="12550" width="13.140625" style="379" bestFit="1" customWidth="1"/>
    <col min="12551" max="12551" width="7.140625" style="379" customWidth="1"/>
    <col min="12552" max="12552" width="8.85546875" style="379" bestFit="1" customWidth="1"/>
    <col min="12553" max="12553" width="7.5703125" style="379" customWidth="1"/>
    <col min="12554" max="12554" width="8.42578125" style="379" bestFit="1" customWidth="1"/>
    <col min="12555" max="12800" width="9.140625" style="379"/>
    <col min="12801" max="12801" width="5.85546875" style="379" bestFit="1" customWidth="1"/>
    <col min="12802" max="12802" width="50.7109375" style="379" bestFit="1" customWidth="1"/>
    <col min="12803" max="12803" width="5.140625" style="379" bestFit="1" customWidth="1"/>
    <col min="12804" max="12804" width="6" style="379" customWidth="1"/>
    <col min="12805" max="12805" width="12" style="379" customWidth="1"/>
    <col min="12806" max="12806" width="13.140625" style="379" bestFit="1" customWidth="1"/>
    <col min="12807" max="12807" width="7.140625" style="379" customWidth="1"/>
    <col min="12808" max="12808" width="8.85546875" style="379" bestFit="1" customWidth="1"/>
    <col min="12809" max="12809" width="7.5703125" style="379" customWidth="1"/>
    <col min="12810" max="12810" width="8.42578125" style="379" bestFit="1" customWidth="1"/>
    <col min="12811" max="13056" width="9.140625" style="379"/>
    <col min="13057" max="13057" width="5.85546875" style="379" bestFit="1" customWidth="1"/>
    <col min="13058" max="13058" width="50.7109375" style="379" bestFit="1" customWidth="1"/>
    <col min="13059" max="13059" width="5.140625" style="379" bestFit="1" customWidth="1"/>
    <col min="13060" max="13060" width="6" style="379" customWidth="1"/>
    <col min="13061" max="13061" width="12" style="379" customWidth="1"/>
    <col min="13062" max="13062" width="13.140625" style="379" bestFit="1" customWidth="1"/>
    <col min="13063" max="13063" width="7.140625" style="379" customWidth="1"/>
    <col min="13064" max="13064" width="8.85546875" style="379" bestFit="1" customWidth="1"/>
    <col min="13065" max="13065" width="7.5703125" style="379" customWidth="1"/>
    <col min="13066" max="13066" width="8.42578125" style="379" bestFit="1" customWidth="1"/>
    <col min="13067" max="13312" width="9.140625" style="379"/>
    <col min="13313" max="13313" width="5.85546875" style="379" bestFit="1" customWidth="1"/>
    <col min="13314" max="13314" width="50.7109375" style="379" bestFit="1" customWidth="1"/>
    <col min="13315" max="13315" width="5.140625" style="379" bestFit="1" customWidth="1"/>
    <col min="13316" max="13316" width="6" style="379" customWidth="1"/>
    <col min="13317" max="13317" width="12" style="379" customWidth="1"/>
    <col min="13318" max="13318" width="13.140625" style="379" bestFit="1" customWidth="1"/>
    <col min="13319" max="13319" width="7.140625" style="379" customWidth="1"/>
    <col min="13320" max="13320" width="8.85546875" style="379" bestFit="1" customWidth="1"/>
    <col min="13321" max="13321" width="7.5703125" style="379" customWidth="1"/>
    <col min="13322" max="13322" width="8.42578125" style="379" bestFit="1" customWidth="1"/>
    <col min="13323" max="13568" width="9.140625" style="379"/>
    <col min="13569" max="13569" width="5.85546875" style="379" bestFit="1" customWidth="1"/>
    <col min="13570" max="13570" width="50.7109375" style="379" bestFit="1" customWidth="1"/>
    <col min="13571" max="13571" width="5.140625" style="379" bestFit="1" customWidth="1"/>
    <col min="13572" max="13572" width="6" style="379" customWidth="1"/>
    <col min="13573" max="13573" width="12" style="379" customWidth="1"/>
    <col min="13574" max="13574" width="13.140625" style="379" bestFit="1" customWidth="1"/>
    <col min="13575" max="13575" width="7.140625" style="379" customWidth="1"/>
    <col min="13576" max="13576" width="8.85546875" style="379" bestFit="1" customWidth="1"/>
    <col min="13577" max="13577" width="7.5703125" style="379" customWidth="1"/>
    <col min="13578" max="13578" width="8.42578125" style="379" bestFit="1" customWidth="1"/>
    <col min="13579" max="13824" width="9.140625" style="379"/>
    <col min="13825" max="13825" width="5.85546875" style="379" bestFit="1" customWidth="1"/>
    <col min="13826" max="13826" width="50.7109375" style="379" bestFit="1" customWidth="1"/>
    <col min="13827" max="13827" width="5.140625" style="379" bestFit="1" customWidth="1"/>
    <col min="13828" max="13828" width="6" style="379" customWidth="1"/>
    <col min="13829" max="13829" width="12" style="379" customWidth="1"/>
    <col min="13830" max="13830" width="13.140625" style="379" bestFit="1" customWidth="1"/>
    <col min="13831" max="13831" width="7.140625" style="379" customWidth="1"/>
    <col min="13832" max="13832" width="8.85546875" style="379" bestFit="1" customWidth="1"/>
    <col min="13833" max="13833" width="7.5703125" style="379" customWidth="1"/>
    <col min="13834" max="13834" width="8.42578125" style="379" bestFit="1" customWidth="1"/>
    <col min="13835" max="14080" width="9.140625" style="379"/>
    <col min="14081" max="14081" width="5.85546875" style="379" bestFit="1" customWidth="1"/>
    <col min="14082" max="14082" width="50.7109375" style="379" bestFit="1" customWidth="1"/>
    <col min="14083" max="14083" width="5.140625" style="379" bestFit="1" customWidth="1"/>
    <col min="14084" max="14084" width="6" style="379" customWidth="1"/>
    <col min="14085" max="14085" width="12" style="379" customWidth="1"/>
    <col min="14086" max="14086" width="13.140625" style="379" bestFit="1" customWidth="1"/>
    <col min="14087" max="14087" width="7.140625" style="379" customWidth="1"/>
    <col min="14088" max="14088" width="8.85546875" style="379" bestFit="1" customWidth="1"/>
    <col min="14089" max="14089" width="7.5703125" style="379" customWidth="1"/>
    <col min="14090" max="14090" width="8.42578125" style="379" bestFit="1" customWidth="1"/>
    <col min="14091" max="14336" width="9.140625" style="379"/>
    <col min="14337" max="14337" width="5.85546875" style="379" bestFit="1" customWidth="1"/>
    <col min="14338" max="14338" width="50.7109375" style="379" bestFit="1" customWidth="1"/>
    <col min="14339" max="14339" width="5.140625" style="379" bestFit="1" customWidth="1"/>
    <col min="14340" max="14340" width="6" style="379" customWidth="1"/>
    <col min="14341" max="14341" width="12" style="379" customWidth="1"/>
    <col min="14342" max="14342" width="13.140625" style="379" bestFit="1" customWidth="1"/>
    <col min="14343" max="14343" width="7.140625" style="379" customWidth="1"/>
    <col min="14344" max="14344" width="8.85546875" style="379" bestFit="1" customWidth="1"/>
    <col min="14345" max="14345" width="7.5703125" style="379" customWidth="1"/>
    <col min="14346" max="14346" width="8.42578125" style="379" bestFit="1" customWidth="1"/>
    <col min="14347" max="14592" width="9.140625" style="379"/>
    <col min="14593" max="14593" width="5.85546875" style="379" bestFit="1" customWidth="1"/>
    <col min="14594" max="14594" width="50.7109375" style="379" bestFit="1" customWidth="1"/>
    <col min="14595" max="14595" width="5.140625" style="379" bestFit="1" customWidth="1"/>
    <col min="14596" max="14596" width="6" style="379" customWidth="1"/>
    <col min="14597" max="14597" width="12" style="379" customWidth="1"/>
    <col min="14598" max="14598" width="13.140625" style="379" bestFit="1" customWidth="1"/>
    <col min="14599" max="14599" width="7.140625" style="379" customWidth="1"/>
    <col min="14600" max="14600" width="8.85546875" style="379" bestFit="1" customWidth="1"/>
    <col min="14601" max="14601" width="7.5703125" style="379" customWidth="1"/>
    <col min="14602" max="14602" width="8.42578125" style="379" bestFit="1" customWidth="1"/>
    <col min="14603" max="14848" width="9.140625" style="379"/>
    <col min="14849" max="14849" width="5.85546875" style="379" bestFit="1" customWidth="1"/>
    <col min="14850" max="14850" width="50.7109375" style="379" bestFit="1" customWidth="1"/>
    <col min="14851" max="14851" width="5.140625" style="379" bestFit="1" customWidth="1"/>
    <col min="14852" max="14852" width="6" style="379" customWidth="1"/>
    <col min="14853" max="14853" width="12" style="379" customWidth="1"/>
    <col min="14854" max="14854" width="13.140625" style="379" bestFit="1" customWidth="1"/>
    <col min="14855" max="14855" width="7.140625" style="379" customWidth="1"/>
    <col min="14856" max="14856" width="8.85546875" style="379" bestFit="1" customWidth="1"/>
    <col min="14857" max="14857" width="7.5703125" style="379" customWidth="1"/>
    <col min="14858" max="14858" width="8.42578125" style="379" bestFit="1" customWidth="1"/>
    <col min="14859" max="15104" width="9.140625" style="379"/>
    <col min="15105" max="15105" width="5.85546875" style="379" bestFit="1" customWidth="1"/>
    <col min="15106" max="15106" width="50.7109375" style="379" bestFit="1" customWidth="1"/>
    <col min="15107" max="15107" width="5.140625" style="379" bestFit="1" customWidth="1"/>
    <col min="15108" max="15108" width="6" style="379" customWidth="1"/>
    <col min="15109" max="15109" width="12" style="379" customWidth="1"/>
    <col min="15110" max="15110" width="13.140625" style="379" bestFit="1" customWidth="1"/>
    <col min="15111" max="15111" width="7.140625" style="379" customWidth="1"/>
    <col min="15112" max="15112" width="8.85546875" style="379" bestFit="1" customWidth="1"/>
    <col min="15113" max="15113" width="7.5703125" style="379" customWidth="1"/>
    <col min="15114" max="15114" width="8.42578125" style="379" bestFit="1" customWidth="1"/>
    <col min="15115" max="15360" width="9.140625" style="379"/>
    <col min="15361" max="15361" width="5.85546875" style="379" bestFit="1" customWidth="1"/>
    <col min="15362" max="15362" width="50.7109375" style="379" bestFit="1" customWidth="1"/>
    <col min="15363" max="15363" width="5.140625" style="379" bestFit="1" customWidth="1"/>
    <col min="15364" max="15364" width="6" style="379" customWidth="1"/>
    <col min="15365" max="15365" width="12" style="379" customWidth="1"/>
    <col min="15366" max="15366" width="13.140625" style="379" bestFit="1" customWidth="1"/>
    <col min="15367" max="15367" width="7.140625" style="379" customWidth="1"/>
    <col min="15368" max="15368" width="8.85546875" style="379" bestFit="1" customWidth="1"/>
    <col min="15369" max="15369" width="7.5703125" style="379" customWidth="1"/>
    <col min="15370" max="15370" width="8.42578125" style="379" bestFit="1" customWidth="1"/>
    <col min="15371" max="15616" width="9.140625" style="379"/>
    <col min="15617" max="15617" width="5.85546875" style="379" bestFit="1" customWidth="1"/>
    <col min="15618" max="15618" width="50.7109375" style="379" bestFit="1" customWidth="1"/>
    <col min="15619" max="15619" width="5.140625" style="379" bestFit="1" customWidth="1"/>
    <col min="15620" max="15620" width="6" style="379" customWidth="1"/>
    <col min="15621" max="15621" width="12" style="379" customWidth="1"/>
    <col min="15622" max="15622" width="13.140625" style="379" bestFit="1" customWidth="1"/>
    <col min="15623" max="15623" width="7.140625" style="379" customWidth="1"/>
    <col min="15624" max="15624" width="8.85546875" style="379" bestFit="1" customWidth="1"/>
    <col min="15625" max="15625" width="7.5703125" style="379" customWidth="1"/>
    <col min="15626" max="15626" width="8.42578125" style="379" bestFit="1" customWidth="1"/>
    <col min="15627" max="15872" width="9.140625" style="379"/>
    <col min="15873" max="15873" width="5.85546875" style="379" bestFit="1" customWidth="1"/>
    <col min="15874" max="15874" width="50.7109375" style="379" bestFit="1" customWidth="1"/>
    <col min="15875" max="15875" width="5.140625" style="379" bestFit="1" customWidth="1"/>
    <col min="15876" max="15876" width="6" style="379" customWidth="1"/>
    <col min="15877" max="15877" width="12" style="379" customWidth="1"/>
    <col min="15878" max="15878" width="13.140625" style="379" bestFit="1" customWidth="1"/>
    <col min="15879" max="15879" width="7.140625" style="379" customWidth="1"/>
    <col min="15880" max="15880" width="8.85546875" style="379" bestFit="1" customWidth="1"/>
    <col min="15881" max="15881" width="7.5703125" style="379" customWidth="1"/>
    <col min="15882" max="15882" width="8.42578125" style="379" bestFit="1" customWidth="1"/>
    <col min="15883" max="16128" width="9.140625" style="379"/>
    <col min="16129" max="16129" width="5.85546875" style="379" bestFit="1" customWidth="1"/>
    <col min="16130" max="16130" width="50.7109375" style="379" bestFit="1" customWidth="1"/>
    <col min="16131" max="16131" width="5.140625" style="379" bestFit="1" customWidth="1"/>
    <col min="16132" max="16132" width="6" style="379" customWidth="1"/>
    <col min="16133" max="16133" width="12" style="379" customWidth="1"/>
    <col min="16134" max="16134" width="13.140625" style="379" bestFit="1" customWidth="1"/>
    <col min="16135" max="16135" width="7.140625" style="379" customWidth="1"/>
    <col min="16136" max="16136" width="8.85546875" style="379" bestFit="1" customWidth="1"/>
    <col min="16137" max="16137" width="7.5703125" style="379" customWidth="1"/>
    <col min="16138" max="16138" width="8.42578125" style="379" bestFit="1" customWidth="1"/>
    <col min="16139" max="16384" width="9.140625" style="379"/>
  </cols>
  <sheetData>
    <row r="1" spans="1:10" ht="15.75">
      <c r="A1" s="371"/>
      <c r="B1" s="370" t="s">
        <v>741</v>
      </c>
      <c r="C1" s="377"/>
      <c r="D1" s="378"/>
      <c r="E1" s="378"/>
      <c r="F1" s="378"/>
      <c r="G1" s="409"/>
      <c r="H1" s="410"/>
    </row>
    <row r="2" spans="1:10" ht="15.75">
      <c r="A2" s="380"/>
      <c r="B2" s="370" t="s">
        <v>742</v>
      </c>
      <c r="C2" s="377"/>
      <c r="D2" s="378"/>
      <c r="E2" s="378"/>
      <c r="F2" s="378"/>
      <c r="G2" s="409"/>
      <c r="H2" s="409"/>
    </row>
    <row r="3" spans="1:10" ht="15.75">
      <c r="A3" s="381"/>
      <c r="B3" s="370"/>
      <c r="C3" s="377"/>
      <c r="D3" s="378"/>
      <c r="E3" s="378"/>
      <c r="F3" s="378"/>
      <c r="G3" s="409"/>
      <c r="H3" s="409"/>
    </row>
    <row r="4" spans="1:10" ht="15.75">
      <c r="A4" s="381"/>
      <c r="B4" s="370"/>
      <c r="C4" s="377"/>
      <c r="D4" s="378"/>
      <c r="E4" s="378"/>
      <c r="F4" s="378"/>
    </row>
    <row r="5" spans="1:10" ht="14.25">
      <c r="A5" s="381"/>
      <c r="B5" s="382"/>
      <c r="C5" s="377"/>
      <c r="D5" s="378"/>
      <c r="E5" s="378"/>
      <c r="F5" s="378"/>
      <c r="G5" s="409"/>
      <c r="H5" s="409"/>
    </row>
    <row r="6" spans="1:10" ht="15.75">
      <c r="A6" s="371" t="s">
        <v>73</v>
      </c>
      <c r="B6" s="370" t="s">
        <v>729</v>
      </c>
      <c r="C6" s="383" t="s">
        <v>744</v>
      </c>
      <c r="D6" s="383" t="s">
        <v>745</v>
      </c>
      <c r="E6" s="383" t="s">
        <v>746</v>
      </c>
      <c r="F6" s="383" t="s">
        <v>747</v>
      </c>
      <c r="G6" s="411"/>
      <c r="H6" s="411"/>
      <c r="I6" s="411"/>
      <c r="J6" s="411"/>
    </row>
    <row r="7" spans="1:10" s="386" customFormat="1" ht="16.5" customHeight="1">
      <c r="A7" s="374"/>
      <c r="B7" s="370"/>
      <c r="C7" s="368"/>
      <c r="D7" s="384"/>
      <c r="E7" s="385"/>
      <c r="F7" s="384"/>
      <c r="G7" s="412"/>
      <c r="H7" s="412"/>
      <c r="I7" s="413"/>
      <c r="J7" s="413"/>
    </row>
    <row r="8" spans="1:10" s="386" customFormat="1">
      <c r="A8" s="414" t="s">
        <v>890</v>
      </c>
      <c r="B8" s="373" t="s">
        <v>730</v>
      </c>
      <c r="C8" s="368"/>
      <c r="D8" s="384"/>
      <c r="E8" s="385"/>
      <c r="F8" s="387"/>
      <c r="G8" s="415"/>
      <c r="H8" s="415"/>
      <c r="I8" s="413"/>
      <c r="J8" s="413"/>
    </row>
    <row r="9" spans="1:10" s="386" customFormat="1">
      <c r="A9" s="392"/>
      <c r="B9" s="366" t="s">
        <v>751</v>
      </c>
      <c r="C9" s="368"/>
      <c r="D9" s="384"/>
      <c r="E9" s="385"/>
      <c r="F9" s="387"/>
      <c r="G9" s="415"/>
      <c r="H9" s="415"/>
      <c r="I9" s="413"/>
      <c r="J9" s="413"/>
    </row>
    <row r="10" spans="1:10" s="386" customFormat="1">
      <c r="A10" s="392"/>
      <c r="B10" s="364"/>
      <c r="C10" s="368"/>
      <c r="D10" s="384"/>
      <c r="E10" s="385"/>
      <c r="F10" s="387"/>
      <c r="G10" s="415"/>
      <c r="H10" s="415"/>
      <c r="I10" s="413"/>
      <c r="J10" s="413"/>
    </row>
    <row r="11" spans="1:10" s="602" customFormat="1">
      <c r="A11" s="598" t="s">
        <v>891</v>
      </c>
      <c r="B11" s="976" t="s">
        <v>892</v>
      </c>
      <c r="C11" s="977"/>
      <c r="D11" s="977"/>
      <c r="E11" s="977"/>
      <c r="F11" s="977"/>
    </row>
    <row r="12" spans="1:10" s="422" customFormat="1">
      <c r="A12" s="416" t="s">
        <v>893</v>
      </c>
      <c r="B12" s="417" t="s">
        <v>894</v>
      </c>
      <c r="C12" s="418" t="s">
        <v>895</v>
      </c>
      <c r="D12" s="419" t="s">
        <v>896</v>
      </c>
      <c r="E12" s="420" t="s">
        <v>897</v>
      </c>
      <c r="F12" s="421" t="s">
        <v>898</v>
      </c>
    </row>
    <row r="13" spans="1:10" s="426" customFormat="1" ht="15" customHeight="1">
      <c r="A13" s="423">
        <v>1</v>
      </c>
      <c r="B13" s="424" t="s">
        <v>899</v>
      </c>
      <c r="C13" s="423">
        <v>7</v>
      </c>
      <c r="D13" s="423" t="s">
        <v>12</v>
      </c>
      <c r="E13" s="611"/>
      <c r="F13" s="425">
        <f>C13*E13</f>
        <v>0</v>
      </c>
    </row>
    <row r="14" spans="1:10" s="426" customFormat="1" ht="15.75" customHeight="1">
      <c r="A14" s="423">
        <v>2</v>
      </c>
      <c r="B14" s="424" t="s">
        <v>900</v>
      </c>
      <c r="C14" s="423">
        <v>5</v>
      </c>
      <c r="D14" s="423" t="s">
        <v>12</v>
      </c>
      <c r="E14" s="611"/>
      <c r="F14" s="425">
        <f>C14*E14</f>
        <v>0</v>
      </c>
    </row>
    <row r="15" spans="1:10" s="426" customFormat="1" ht="12.75" customHeight="1">
      <c r="A15" s="423">
        <v>3</v>
      </c>
      <c r="B15" s="424" t="s">
        <v>901</v>
      </c>
      <c r="C15" s="423"/>
      <c r="D15" s="423"/>
      <c r="E15" s="611"/>
      <c r="F15" s="425"/>
    </row>
    <row r="16" spans="1:10" s="426" customFormat="1">
      <c r="A16" s="423" t="s">
        <v>902</v>
      </c>
      <c r="B16" s="424" t="s">
        <v>903</v>
      </c>
      <c r="C16" s="423">
        <v>100</v>
      </c>
      <c r="D16" s="423" t="s">
        <v>519</v>
      </c>
      <c r="E16" s="611"/>
      <c r="F16" s="425">
        <f>C16*E16</f>
        <v>0</v>
      </c>
    </row>
    <row r="17" spans="1:10" s="426" customFormat="1">
      <c r="A17" s="423" t="s">
        <v>902</v>
      </c>
      <c r="B17" s="424" t="s">
        <v>904</v>
      </c>
      <c r="C17" s="427">
        <v>90</v>
      </c>
      <c r="D17" s="423" t="s">
        <v>519</v>
      </c>
      <c r="E17" s="611"/>
      <c r="F17" s="425">
        <f t="shared" ref="F17:F23" si="0">C17*E17</f>
        <v>0</v>
      </c>
    </row>
    <row r="18" spans="1:10" s="426" customFormat="1">
      <c r="A18" s="423" t="s">
        <v>902</v>
      </c>
      <c r="B18" s="424" t="s">
        <v>905</v>
      </c>
      <c r="C18" s="427">
        <v>10</v>
      </c>
      <c r="D18" s="423" t="s">
        <v>12</v>
      </c>
      <c r="E18" s="611"/>
      <c r="F18" s="425">
        <f t="shared" si="0"/>
        <v>0</v>
      </c>
    </row>
    <row r="19" spans="1:10" s="426" customFormat="1">
      <c r="A19" s="423" t="s">
        <v>902</v>
      </c>
      <c r="B19" s="424" t="s">
        <v>906</v>
      </c>
      <c r="C19" s="427">
        <v>1</v>
      </c>
      <c r="D19" s="423" t="s">
        <v>176</v>
      </c>
      <c r="E19" s="611"/>
      <c r="F19" s="425">
        <f t="shared" si="0"/>
        <v>0</v>
      </c>
    </row>
    <row r="20" spans="1:10" s="426" customFormat="1">
      <c r="A20" s="423" t="s">
        <v>902</v>
      </c>
      <c r="B20" s="424" t="s">
        <v>907</v>
      </c>
      <c r="C20" s="427">
        <v>1</v>
      </c>
      <c r="D20" s="423" t="s">
        <v>176</v>
      </c>
      <c r="E20" s="611"/>
      <c r="F20" s="425">
        <f t="shared" si="0"/>
        <v>0</v>
      </c>
    </row>
    <row r="21" spans="1:10" s="426" customFormat="1">
      <c r="A21" s="423" t="s">
        <v>902</v>
      </c>
      <c r="B21" s="424" t="s">
        <v>908</v>
      </c>
      <c r="C21" s="427">
        <v>7</v>
      </c>
      <c r="D21" s="423" t="s">
        <v>12</v>
      </c>
      <c r="E21" s="611"/>
      <c r="F21" s="425">
        <f t="shared" si="0"/>
        <v>0</v>
      </c>
    </row>
    <row r="22" spans="1:10" s="426" customFormat="1">
      <c r="A22" s="423" t="s">
        <v>902</v>
      </c>
      <c r="B22" s="424" t="s">
        <v>909</v>
      </c>
      <c r="C22" s="427">
        <v>5</v>
      </c>
      <c r="D22" s="423" t="s">
        <v>12</v>
      </c>
      <c r="E22" s="611"/>
      <c r="F22" s="425">
        <f t="shared" si="0"/>
        <v>0</v>
      </c>
    </row>
    <row r="23" spans="1:10" s="426" customFormat="1">
      <c r="A23" s="423" t="s">
        <v>902</v>
      </c>
      <c r="B23" s="424" t="s">
        <v>910</v>
      </c>
      <c r="C23" s="427">
        <v>1</v>
      </c>
      <c r="D23" s="423" t="s">
        <v>176</v>
      </c>
      <c r="E23" s="611"/>
      <c r="F23" s="425">
        <f t="shared" si="0"/>
        <v>0</v>
      </c>
    </row>
    <row r="24" spans="1:10" s="426" customFormat="1" ht="24">
      <c r="A24" s="423">
        <v>12</v>
      </c>
      <c r="B24" s="424" t="s">
        <v>911</v>
      </c>
      <c r="C24" s="427">
        <v>1</v>
      </c>
      <c r="D24" s="423" t="s">
        <v>176</v>
      </c>
      <c r="E24" s="611"/>
      <c r="F24" s="425">
        <f>PRODUCT(D24:E24)</f>
        <v>0</v>
      </c>
    </row>
    <row r="25" spans="1:10" s="601" customFormat="1" ht="15.75" hidden="1" customHeight="1">
      <c r="A25" s="598"/>
      <c r="B25" s="599" t="s">
        <v>912</v>
      </c>
      <c r="C25" s="598"/>
      <c r="D25" s="598"/>
      <c r="E25" s="981"/>
      <c r="F25" s="600"/>
    </row>
    <row r="26" spans="1:10" s="431" customFormat="1" ht="11.25" hidden="1">
      <c r="A26" s="428"/>
      <c r="B26" s="429"/>
      <c r="C26" s="428"/>
      <c r="D26" s="428"/>
      <c r="E26" s="982"/>
      <c r="F26" s="430"/>
    </row>
    <row r="27" spans="1:10" s="386" customFormat="1">
      <c r="A27" s="392"/>
      <c r="B27" s="364"/>
      <c r="C27" s="368"/>
      <c r="D27" s="384"/>
      <c r="E27" s="592"/>
      <c r="F27" s="387"/>
      <c r="G27" s="415"/>
      <c r="H27" s="415"/>
      <c r="I27" s="432"/>
      <c r="J27" s="432"/>
    </row>
    <row r="28" spans="1:10" s="386" customFormat="1">
      <c r="A28" s="392"/>
      <c r="B28" s="515" t="s">
        <v>913</v>
      </c>
      <c r="C28" s="516"/>
      <c r="D28" s="517"/>
      <c r="E28" s="593"/>
      <c r="F28" s="519">
        <f>SUM(F13:F24)</f>
        <v>0</v>
      </c>
      <c r="G28" s="415"/>
      <c r="H28" s="415"/>
      <c r="I28" s="432"/>
      <c r="J28" s="432"/>
    </row>
    <row r="29" spans="1:10" s="386" customFormat="1">
      <c r="A29" s="392"/>
      <c r="B29" s="373"/>
      <c r="C29" s="368"/>
      <c r="D29" s="384"/>
      <c r="E29" s="592"/>
      <c r="F29" s="391"/>
      <c r="G29" s="415"/>
      <c r="H29" s="415"/>
      <c r="I29" s="432"/>
      <c r="J29" s="432"/>
    </row>
    <row r="30" spans="1:10" s="386" customFormat="1">
      <c r="A30" s="392"/>
      <c r="B30" s="373"/>
      <c r="C30" s="368"/>
      <c r="D30" s="384"/>
      <c r="E30" s="592"/>
      <c r="F30" s="391"/>
      <c r="G30" s="415"/>
      <c r="H30" s="415"/>
      <c r="I30" s="432"/>
      <c r="J30" s="432"/>
    </row>
    <row r="31" spans="1:10" s="386" customFormat="1" ht="25.5">
      <c r="A31" s="414" t="s">
        <v>914</v>
      </c>
      <c r="B31" s="373" t="s">
        <v>731</v>
      </c>
      <c r="C31" s="368"/>
      <c r="D31" s="384"/>
      <c r="E31" s="592"/>
      <c r="F31" s="391"/>
      <c r="G31" s="415"/>
      <c r="H31" s="415"/>
      <c r="I31" s="432"/>
      <c r="J31" s="432"/>
    </row>
    <row r="32" spans="1:10" s="386" customFormat="1">
      <c r="A32" s="392"/>
      <c r="B32" s="366" t="s">
        <v>827</v>
      </c>
      <c r="C32" s="368"/>
      <c r="D32" s="384"/>
      <c r="E32" s="592"/>
      <c r="F32" s="391"/>
      <c r="G32" s="415"/>
      <c r="H32" s="415"/>
      <c r="I32" s="432"/>
      <c r="J32" s="432"/>
    </row>
    <row r="33" spans="1:10" s="386" customFormat="1">
      <c r="A33" s="392"/>
      <c r="B33" s="366"/>
      <c r="C33" s="368"/>
      <c r="D33" s="384"/>
      <c r="E33" s="592"/>
      <c r="F33" s="391"/>
      <c r="G33" s="415"/>
      <c r="H33" s="415"/>
      <c r="I33" s="432"/>
      <c r="J33" s="432"/>
    </row>
    <row r="34" spans="1:10" s="386" customFormat="1">
      <c r="A34" s="414" t="s">
        <v>915</v>
      </c>
      <c r="B34" s="366" t="s">
        <v>916</v>
      </c>
      <c r="C34" s="368"/>
      <c r="D34" s="384"/>
      <c r="E34" s="592"/>
      <c r="F34" s="391"/>
      <c r="G34" s="415"/>
      <c r="H34" s="415"/>
      <c r="I34" s="432"/>
      <c r="J34" s="432"/>
    </row>
    <row r="35" spans="1:10" s="386" customFormat="1">
      <c r="A35" s="392"/>
      <c r="B35" s="366" t="s">
        <v>827</v>
      </c>
      <c r="C35" s="368"/>
      <c r="D35" s="384"/>
      <c r="E35" s="592"/>
      <c r="F35" s="391"/>
      <c r="G35" s="415"/>
      <c r="H35" s="415"/>
      <c r="I35" s="432"/>
      <c r="J35" s="432"/>
    </row>
    <row r="36" spans="1:10" s="386" customFormat="1">
      <c r="A36" s="392"/>
      <c r="B36" s="366"/>
      <c r="C36" s="368"/>
      <c r="D36" s="384"/>
      <c r="E36" s="592"/>
      <c r="F36" s="391"/>
      <c r="G36" s="415"/>
      <c r="H36" s="415"/>
      <c r="I36" s="432"/>
      <c r="J36" s="432"/>
    </row>
    <row r="37" spans="1:10" s="386" customFormat="1" ht="25.5">
      <c r="A37" s="392" t="s">
        <v>752</v>
      </c>
      <c r="B37" s="433" t="s">
        <v>917</v>
      </c>
      <c r="C37" s="610" t="s">
        <v>981</v>
      </c>
      <c r="D37" s="384"/>
      <c r="E37" s="592"/>
      <c r="F37" s="436"/>
      <c r="G37" s="415"/>
      <c r="H37" s="415"/>
      <c r="I37" s="432"/>
      <c r="J37" s="432"/>
    </row>
    <row r="38" spans="1:10" s="386" customFormat="1">
      <c r="A38" s="392"/>
      <c r="B38" s="433" t="s">
        <v>918</v>
      </c>
      <c r="C38" s="610" t="s">
        <v>981</v>
      </c>
      <c r="D38" s="384"/>
      <c r="E38" s="592"/>
      <c r="F38" s="436"/>
      <c r="G38" s="415"/>
      <c r="H38" s="415"/>
      <c r="I38" s="432"/>
      <c r="J38" s="432"/>
    </row>
    <row r="39" spans="1:10" s="386" customFormat="1" ht="25.5">
      <c r="A39" s="392"/>
      <c r="B39" s="433" t="s">
        <v>919</v>
      </c>
      <c r="C39" s="610" t="s">
        <v>982</v>
      </c>
      <c r="D39" s="384"/>
      <c r="E39" s="592"/>
      <c r="F39" s="391"/>
      <c r="G39" s="415"/>
      <c r="H39" s="415"/>
      <c r="I39" s="432"/>
      <c r="J39" s="432"/>
    </row>
    <row r="40" spans="1:10" s="386" customFormat="1">
      <c r="A40" s="434"/>
      <c r="B40" s="435" t="s">
        <v>920</v>
      </c>
      <c r="C40" s="368">
        <v>36</v>
      </c>
      <c r="D40" s="384" t="s">
        <v>176</v>
      </c>
      <c r="E40" s="592"/>
      <c r="F40" s="436">
        <f>C40*E40</f>
        <v>0</v>
      </c>
      <c r="G40" s="415"/>
      <c r="H40" s="415"/>
      <c r="I40" s="432"/>
      <c r="J40" s="432"/>
    </row>
    <row r="41" spans="1:10" s="386" customFormat="1" ht="25.5">
      <c r="A41" s="392" t="s">
        <v>752</v>
      </c>
      <c r="B41" s="433" t="s">
        <v>921</v>
      </c>
      <c r="C41" s="610" t="s">
        <v>983</v>
      </c>
      <c r="D41" s="609"/>
      <c r="E41" s="592"/>
      <c r="F41" s="436"/>
      <c r="G41" s="415"/>
      <c r="H41" s="415"/>
      <c r="I41" s="432"/>
      <c r="J41" s="432"/>
    </row>
    <row r="42" spans="1:10" s="386" customFormat="1">
      <c r="A42" s="392"/>
      <c r="B42" s="433" t="s">
        <v>918</v>
      </c>
      <c r="C42" s="610" t="s">
        <v>983</v>
      </c>
      <c r="D42" s="609"/>
      <c r="E42" s="592"/>
      <c r="F42" s="436"/>
      <c r="G42" s="415"/>
      <c r="H42" s="415"/>
      <c r="I42" s="432"/>
      <c r="J42" s="432"/>
    </row>
    <row r="43" spans="1:10" s="386" customFormat="1" ht="25.5">
      <c r="A43" s="392"/>
      <c r="B43" s="433" t="s">
        <v>919</v>
      </c>
      <c r="C43" s="610" t="s">
        <v>983</v>
      </c>
      <c r="D43" s="609"/>
      <c r="E43" s="592"/>
      <c r="F43" s="391"/>
      <c r="G43" s="415"/>
      <c r="H43" s="415"/>
      <c r="I43" s="432"/>
      <c r="J43" s="432"/>
    </row>
    <row r="44" spans="1:10" s="386" customFormat="1">
      <c r="A44" s="434"/>
      <c r="B44" s="435" t="s">
        <v>922</v>
      </c>
      <c r="C44" s="368">
        <v>6</v>
      </c>
      <c r="D44" s="384" t="s">
        <v>176</v>
      </c>
      <c r="E44" s="592"/>
      <c r="F44" s="436">
        <f t="shared" ref="F44:F50" si="1">C44*E44</f>
        <v>0</v>
      </c>
      <c r="G44" s="415"/>
      <c r="H44" s="415"/>
      <c r="I44" s="432"/>
      <c r="J44" s="432"/>
    </row>
    <row r="45" spans="1:10" s="386" customFormat="1" ht="38.25">
      <c r="A45" s="392" t="s">
        <v>752</v>
      </c>
      <c r="B45" s="433" t="s">
        <v>923</v>
      </c>
      <c r="C45" s="368">
        <v>950</v>
      </c>
      <c r="D45" s="384" t="s">
        <v>519</v>
      </c>
      <c r="E45" s="592"/>
      <c r="F45" s="436">
        <f t="shared" si="1"/>
        <v>0</v>
      </c>
      <c r="G45" s="415"/>
      <c r="H45" s="415"/>
      <c r="I45" s="432"/>
      <c r="J45" s="432"/>
    </row>
    <row r="46" spans="1:10" s="386" customFormat="1" ht="25.5">
      <c r="A46" s="392" t="s">
        <v>752</v>
      </c>
      <c r="B46" s="433" t="s">
        <v>924</v>
      </c>
      <c r="C46" s="437">
        <v>20</v>
      </c>
      <c r="D46" s="438" t="s">
        <v>519</v>
      </c>
      <c r="E46" s="592"/>
      <c r="F46" s="436">
        <f t="shared" si="1"/>
        <v>0</v>
      </c>
      <c r="G46" s="415"/>
      <c r="H46" s="415"/>
      <c r="I46" s="432"/>
      <c r="J46" s="432"/>
    </row>
    <row r="47" spans="1:10" s="386" customFormat="1">
      <c r="A47" s="392" t="s">
        <v>752</v>
      </c>
      <c r="B47" s="433" t="s">
        <v>925</v>
      </c>
      <c r="C47" s="437">
        <v>50</v>
      </c>
      <c r="D47" s="438" t="s">
        <v>519</v>
      </c>
      <c r="E47" s="592"/>
      <c r="F47" s="436">
        <f t="shared" si="1"/>
        <v>0</v>
      </c>
      <c r="G47" s="415"/>
      <c r="H47" s="415"/>
      <c r="I47" s="432"/>
      <c r="J47" s="432"/>
    </row>
    <row r="48" spans="1:10" s="386" customFormat="1">
      <c r="A48" s="392" t="s">
        <v>752</v>
      </c>
      <c r="B48" s="376" t="s">
        <v>926</v>
      </c>
      <c r="C48" s="437">
        <v>950</v>
      </c>
      <c r="D48" s="438" t="s">
        <v>519</v>
      </c>
      <c r="E48" s="592"/>
      <c r="F48" s="436">
        <f t="shared" si="1"/>
        <v>0</v>
      </c>
      <c r="G48" s="415"/>
      <c r="H48" s="415"/>
      <c r="I48" s="432"/>
      <c r="J48" s="432"/>
    </row>
    <row r="49" spans="1:10" s="386" customFormat="1" ht="25.5">
      <c r="A49" s="392" t="s">
        <v>752</v>
      </c>
      <c r="B49" s="433" t="s">
        <v>927</v>
      </c>
      <c r="C49" s="368">
        <v>42</v>
      </c>
      <c r="D49" s="384" t="s">
        <v>176</v>
      </c>
      <c r="E49" s="592"/>
      <c r="F49" s="436">
        <f t="shared" si="1"/>
        <v>0</v>
      </c>
      <c r="G49" s="415"/>
      <c r="H49" s="415"/>
      <c r="I49" s="432"/>
      <c r="J49" s="432"/>
    </row>
    <row r="50" spans="1:10" s="386" customFormat="1">
      <c r="A50" s="392" t="s">
        <v>752</v>
      </c>
      <c r="B50" s="433" t="s">
        <v>928</v>
      </c>
      <c r="C50" s="368">
        <v>15</v>
      </c>
      <c r="D50" s="384" t="s">
        <v>468</v>
      </c>
      <c r="E50" s="592"/>
      <c r="F50" s="436">
        <f t="shared" si="1"/>
        <v>0</v>
      </c>
      <c r="G50" s="415"/>
      <c r="H50" s="415"/>
      <c r="I50" s="432"/>
      <c r="J50" s="432"/>
    </row>
    <row r="51" spans="1:10" s="386" customFormat="1">
      <c r="A51" s="392"/>
      <c r="B51" s="433"/>
      <c r="C51" s="368"/>
      <c r="D51" s="384"/>
      <c r="E51" s="592"/>
      <c r="F51" s="436"/>
      <c r="G51" s="415"/>
      <c r="H51" s="415"/>
      <c r="I51" s="432"/>
      <c r="J51" s="432"/>
    </row>
    <row r="52" spans="1:10" s="386" customFormat="1">
      <c r="A52" s="392"/>
      <c r="B52" s="608" t="s">
        <v>929</v>
      </c>
      <c r="C52" s="605"/>
      <c r="D52" s="606"/>
      <c r="E52" s="983"/>
      <c r="F52" s="607">
        <f>SUM(F40:F51)</f>
        <v>0</v>
      </c>
      <c r="G52" s="415"/>
      <c r="H52" s="415"/>
      <c r="I52" s="432"/>
      <c r="J52" s="432"/>
    </row>
    <row r="53" spans="1:10" s="386" customFormat="1">
      <c r="A53" s="392"/>
      <c r="B53" s="433"/>
      <c r="C53" s="368"/>
      <c r="D53" s="384"/>
      <c r="E53" s="592"/>
      <c r="F53" s="391"/>
      <c r="G53" s="415"/>
      <c r="H53" s="415"/>
      <c r="I53" s="432"/>
      <c r="J53" s="432"/>
    </row>
    <row r="54" spans="1:10" s="386" customFormat="1" ht="25.5">
      <c r="A54" s="414" t="s">
        <v>930</v>
      </c>
      <c r="B54" s="435" t="s">
        <v>931</v>
      </c>
      <c r="C54" s="368"/>
      <c r="D54" s="384"/>
      <c r="E54" s="592"/>
      <c r="F54" s="391"/>
      <c r="G54" s="415"/>
      <c r="H54" s="415"/>
      <c r="I54" s="432"/>
      <c r="J54" s="432"/>
    </row>
    <row r="55" spans="1:10" s="386" customFormat="1">
      <c r="A55" s="392"/>
      <c r="B55" s="366" t="s">
        <v>751</v>
      </c>
      <c r="C55" s="368"/>
      <c r="D55" s="384"/>
      <c r="E55" s="592"/>
      <c r="F55" s="391"/>
      <c r="G55" s="415"/>
      <c r="H55" s="415"/>
      <c r="I55" s="432"/>
      <c r="J55" s="432"/>
    </row>
    <row r="56" spans="1:10" s="386" customFormat="1">
      <c r="A56" s="392"/>
      <c r="B56" s="433"/>
      <c r="C56" s="368"/>
      <c r="D56" s="384"/>
      <c r="E56" s="592"/>
      <c r="F56" s="391"/>
      <c r="G56" s="415"/>
      <c r="H56" s="415"/>
      <c r="I56" s="432"/>
      <c r="J56" s="432"/>
    </row>
    <row r="57" spans="1:10" s="386" customFormat="1" ht="38.25">
      <c r="A57" s="392" t="s">
        <v>752</v>
      </c>
      <c r="B57" s="433" t="s">
        <v>932</v>
      </c>
      <c r="C57" s="368">
        <v>1</v>
      </c>
      <c r="D57" s="384" t="s">
        <v>468</v>
      </c>
      <c r="E57" s="592"/>
      <c r="F57" s="387">
        <f>C57*E57</f>
        <v>0</v>
      </c>
      <c r="G57" s="415"/>
      <c r="H57" s="415"/>
      <c r="I57" s="432"/>
      <c r="J57" s="432"/>
    </row>
    <row r="58" spans="1:10" s="386" customFormat="1" ht="25.5">
      <c r="A58" s="392" t="s">
        <v>752</v>
      </c>
      <c r="B58" s="433" t="s">
        <v>933</v>
      </c>
      <c r="C58" s="368">
        <v>2</v>
      </c>
      <c r="D58" s="384" t="s">
        <v>468</v>
      </c>
      <c r="E58" s="592"/>
      <c r="F58" s="387">
        <f t="shared" ref="F58:F78" si="2">C58*E58</f>
        <v>0</v>
      </c>
      <c r="G58" s="415"/>
      <c r="H58" s="415"/>
      <c r="I58" s="432"/>
      <c r="J58" s="432"/>
    </row>
    <row r="59" spans="1:10" s="386" customFormat="1" ht="25.5">
      <c r="A59" s="392" t="s">
        <v>752</v>
      </c>
      <c r="B59" s="433" t="s">
        <v>934</v>
      </c>
      <c r="C59" s="368">
        <v>42</v>
      </c>
      <c r="D59" s="384" t="s">
        <v>468</v>
      </c>
      <c r="E59" s="592"/>
      <c r="F59" s="387">
        <f t="shared" si="2"/>
        <v>0</v>
      </c>
      <c r="G59" s="415"/>
      <c r="H59" s="415"/>
      <c r="I59" s="432"/>
      <c r="J59" s="432"/>
    </row>
    <row r="60" spans="1:10" s="386" customFormat="1">
      <c r="A60" s="392" t="s">
        <v>752</v>
      </c>
      <c r="B60" s="433" t="s">
        <v>935</v>
      </c>
      <c r="C60" s="368">
        <v>2</v>
      </c>
      <c r="D60" s="384" t="s">
        <v>468</v>
      </c>
      <c r="E60" s="592"/>
      <c r="F60" s="387">
        <f t="shared" si="2"/>
        <v>0</v>
      </c>
      <c r="G60" s="415"/>
      <c r="H60" s="415"/>
      <c r="I60" s="432"/>
      <c r="J60" s="432"/>
    </row>
    <row r="61" spans="1:10" s="386" customFormat="1">
      <c r="A61" s="392" t="s">
        <v>752</v>
      </c>
      <c r="B61" s="433" t="s">
        <v>936</v>
      </c>
      <c r="C61" s="368">
        <v>1</v>
      </c>
      <c r="D61" s="384" t="s">
        <v>468</v>
      </c>
      <c r="E61" s="592"/>
      <c r="F61" s="387">
        <f t="shared" si="2"/>
        <v>0</v>
      </c>
      <c r="G61" s="415"/>
      <c r="H61" s="415"/>
      <c r="I61" s="432"/>
      <c r="J61" s="432"/>
    </row>
    <row r="62" spans="1:10" s="386" customFormat="1">
      <c r="A62" s="392" t="s">
        <v>752</v>
      </c>
      <c r="B62" s="433" t="s">
        <v>937</v>
      </c>
      <c r="C62" s="368">
        <v>6</v>
      </c>
      <c r="D62" s="384" t="s">
        <v>468</v>
      </c>
      <c r="E62" s="592"/>
      <c r="F62" s="387">
        <f t="shared" si="2"/>
        <v>0</v>
      </c>
      <c r="G62" s="415"/>
      <c r="H62" s="415"/>
      <c r="I62" s="432"/>
      <c r="J62" s="432"/>
    </row>
    <row r="63" spans="1:10" s="386" customFormat="1">
      <c r="A63" s="392" t="s">
        <v>752</v>
      </c>
      <c r="B63" s="439" t="s">
        <v>938</v>
      </c>
      <c r="C63" s="440">
        <v>12</v>
      </c>
      <c r="D63" s="441" t="s">
        <v>468</v>
      </c>
      <c r="E63" s="612"/>
      <c r="F63" s="387">
        <f t="shared" si="2"/>
        <v>0</v>
      </c>
      <c r="G63" s="415"/>
      <c r="H63" s="415"/>
      <c r="I63" s="432"/>
      <c r="J63" s="432"/>
    </row>
    <row r="64" spans="1:10" s="386" customFormat="1">
      <c r="A64" s="392" t="s">
        <v>752</v>
      </c>
      <c r="B64" s="439" t="s">
        <v>939</v>
      </c>
      <c r="C64" s="440">
        <v>1</v>
      </c>
      <c r="D64" s="441" t="s">
        <v>468</v>
      </c>
      <c r="E64" s="612"/>
      <c r="F64" s="387">
        <f t="shared" si="2"/>
        <v>0</v>
      </c>
      <c r="G64" s="415"/>
      <c r="H64" s="415"/>
      <c r="I64" s="432"/>
      <c r="J64" s="432"/>
    </row>
    <row r="65" spans="1:10" s="386" customFormat="1">
      <c r="A65" s="392" t="s">
        <v>752</v>
      </c>
      <c r="B65" s="439" t="s">
        <v>940</v>
      </c>
      <c r="C65" s="440">
        <v>12</v>
      </c>
      <c r="D65" s="441" t="s">
        <v>468</v>
      </c>
      <c r="E65" s="612"/>
      <c r="F65" s="387">
        <f t="shared" si="2"/>
        <v>0</v>
      </c>
      <c r="G65" s="415"/>
      <c r="H65" s="415"/>
      <c r="I65" s="432"/>
      <c r="J65" s="432"/>
    </row>
    <row r="66" spans="1:10" s="386" customFormat="1">
      <c r="A66" s="392" t="s">
        <v>752</v>
      </c>
      <c r="B66" s="439" t="s">
        <v>941</v>
      </c>
      <c r="C66" s="440">
        <v>12</v>
      </c>
      <c r="D66" s="441" t="s">
        <v>468</v>
      </c>
      <c r="E66" s="612"/>
      <c r="F66" s="387">
        <f t="shared" si="2"/>
        <v>0</v>
      </c>
      <c r="G66" s="415"/>
      <c r="H66" s="415"/>
      <c r="I66" s="432"/>
      <c r="J66" s="432"/>
    </row>
    <row r="67" spans="1:10" s="386" customFormat="1">
      <c r="A67" s="392" t="s">
        <v>752</v>
      </c>
      <c r="B67" s="439" t="s">
        <v>942</v>
      </c>
      <c r="C67" s="440">
        <v>1</v>
      </c>
      <c r="D67" s="441" t="s">
        <v>176</v>
      </c>
      <c r="E67" s="612"/>
      <c r="F67" s="387">
        <f t="shared" si="2"/>
        <v>0</v>
      </c>
      <c r="G67" s="415"/>
      <c r="H67" s="415"/>
      <c r="I67" s="432"/>
      <c r="J67" s="432"/>
    </row>
    <row r="68" spans="1:10" s="386" customFormat="1" ht="25.5">
      <c r="A68" s="392" t="s">
        <v>752</v>
      </c>
      <c r="B68" s="439" t="s">
        <v>943</v>
      </c>
      <c r="C68" s="440">
        <v>15</v>
      </c>
      <c r="D68" s="441" t="s">
        <v>468</v>
      </c>
      <c r="E68" s="612"/>
      <c r="F68" s="387">
        <f t="shared" si="2"/>
        <v>0</v>
      </c>
      <c r="G68" s="415"/>
      <c r="H68" s="415"/>
      <c r="I68" s="432"/>
      <c r="J68" s="432"/>
    </row>
    <row r="69" spans="1:10" s="386" customFormat="1" ht="25.5">
      <c r="A69" s="392" t="s">
        <v>752</v>
      </c>
      <c r="B69" s="439" t="s">
        <v>944</v>
      </c>
      <c r="C69" s="440">
        <v>15</v>
      </c>
      <c r="D69" s="441" t="s">
        <v>468</v>
      </c>
      <c r="E69" s="612"/>
      <c r="F69" s="387">
        <f t="shared" si="2"/>
        <v>0</v>
      </c>
      <c r="G69" s="415"/>
      <c r="H69" s="415"/>
      <c r="I69" s="432"/>
      <c r="J69" s="432"/>
    </row>
    <row r="70" spans="1:10" s="386" customFormat="1">
      <c r="A70" s="392" t="s">
        <v>752</v>
      </c>
      <c r="B70" s="439" t="s">
        <v>945</v>
      </c>
      <c r="C70" s="440">
        <v>2</v>
      </c>
      <c r="D70" s="441" t="s">
        <v>468</v>
      </c>
      <c r="E70" s="612"/>
      <c r="F70" s="387">
        <f t="shared" si="2"/>
        <v>0</v>
      </c>
      <c r="G70" s="415"/>
      <c r="H70" s="415"/>
      <c r="I70" s="432"/>
      <c r="J70" s="432"/>
    </row>
    <row r="71" spans="1:10" s="386" customFormat="1">
      <c r="A71" s="392" t="s">
        <v>752</v>
      </c>
      <c r="B71" s="439" t="s">
        <v>946</v>
      </c>
      <c r="C71" s="440">
        <v>1</v>
      </c>
      <c r="D71" s="441" t="s">
        <v>468</v>
      </c>
      <c r="E71" s="612"/>
      <c r="F71" s="387">
        <f t="shared" si="2"/>
        <v>0</v>
      </c>
      <c r="G71" s="415"/>
      <c r="H71" s="415"/>
      <c r="I71" s="432"/>
      <c r="J71" s="432"/>
    </row>
    <row r="72" spans="1:10" s="386" customFormat="1">
      <c r="A72" s="392" t="s">
        <v>752</v>
      </c>
      <c r="B72" s="439" t="s">
        <v>947</v>
      </c>
      <c r="C72" s="440">
        <v>1</v>
      </c>
      <c r="D72" s="441" t="s">
        <v>468</v>
      </c>
      <c r="E72" s="612"/>
      <c r="F72" s="387">
        <f t="shared" si="2"/>
        <v>0</v>
      </c>
      <c r="G72" s="415"/>
      <c r="H72" s="415"/>
      <c r="I72" s="432"/>
      <c r="J72" s="432"/>
    </row>
    <row r="73" spans="1:10" s="386" customFormat="1">
      <c r="A73" s="392" t="s">
        <v>752</v>
      </c>
      <c r="B73" s="439" t="s">
        <v>948</v>
      </c>
      <c r="C73" s="440">
        <v>1</v>
      </c>
      <c r="D73" s="441" t="s">
        <v>468</v>
      </c>
      <c r="E73" s="612"/>
      <c r="F73" s="387">
        <f t="shared" si="2"/>
        <v>0</v>
      </c>
      <c r="G73" s="415"/>
      <c r="H73" s="415"/>
      <c r="I73" s="432"/>
      <c r="J73" s="432"/>
    </row>
    <row r="74" spans="1:10" s="386" customFormat="1">
      <c r="A74" s="442" t="s">
        <v>752</v>
      </c>
      <c r="B74" s="443" t="s">
        <v>949</v>
      </c>
      <c r="C74" s="440">
        <v>42</v>
      </c>
      <c r="D74" s="441" t="s">
        <v>468</v>
      </c>
      <c r="E74" s="612"/>
      <c r="F74" s="387">
        <f t="shared" si="2"/>
        <v>0</v>
      </c>
      <c r="G74" s="415"/>
      <c r="H74" s="415"/>
      <c r="I74" s="432"/>
      <c r="J74" s="432"/>
    </row>
    <row r="75" spans="1:10" s="386" customFormat="1">
      <c r="A75" s="442" t="s">
        <v>752</v>
      </c>
      <c r="B75" s="443" t="s">
        <v>950</v>
      </c>
      <c r="C75" s="440">
        <v>42</v>
      </c>
      <c r="D75" s="441" t="s">
        <v>468</v>
      </c>
      <c r="E75" s="612"/>
      <c r="F75" s="387">
        <f t="shared" si="2"/>
        <v>0</v>
      </c>
      <c r="G75" s="415"/>
      <c r="H75" s="415"/>
      <c r="I75" s="432"/>
      <c r="J75" s="432"/>
    </row>
    <row r="76" spans="1:10" s="386" customFormat="1">
      <c r="A76" s="392" t="s">
        <v>752</v>
      </c>
      <c r="B76" s="376" t="s">
        <v>951</v>
      </c>
      <c r="C76" s="440">
        <v>1</v>
      </c>
      <c r="D76" s="441" t="s">
        <v>176</v>
      </c>
      <c r="E76" s="612"/>
      <c r="F76" s="387">
        <f t="shared" si="2"/>
        <v>0</v>
      </c>
      <c r="G76" s="415"/>
      <c r="H76" s="415"/>
      <c r="I76" s="432"/>
      <c r="J76" s="432"/>
    </row>
    <row r="77" spans="1:10" s="386" customFormat="1">
      <c r="A77" s="442" t="s">
        <v>752</v>
      </c>
      <c r="B77" s="443" t="s">
        <v>952</v>
      </c>
      <c r="C77" s="440">
        <v>1</v>
      </c>
      <c r="D77" s="441" t="s">
        <v>176</v>
      </c>
      <c r="E77" s="612"/>
      <c r="F77" s="387">
        <f t="shared" si="2"/>
        <v>0</v>
      </c>
      <c r="G77" s="415"/>
      <c r="H77" s="415"/>
      <c r="I77" s="432"/>
      <c r="J77" s="432"/>
    </row>
    <row r="78" spans="1:10" s="386" customFormat="1">
      <c r="A78" s="442" t="s">
        <v>752</v>
      </c>
      <c r="B78" s="443" t="s">
        <v>953</v>
      </c>
      <c r="C78" s="440">
        <v>1</v>
      </c>
      <c r="D78" s="441" t="s">
        <v>176</v>
      </c>
      <c r="E78" s="612"/>
      <c r="F78" s="387">
        <f t="shared" si="2"/>
        <v>0</v>
      </c>
      <c r="G78" s="415"/>
      <c r="H78" s="415"/>
      <c r="I78" s="432"/>
      <c r="J78" s="432"/>
    </row>
    <row r="79" spans="1:10" s="386" customFormat="1">
      <c r="A79" s="392"/>
      <c r="B79" s="439"/>
      <c r="C79" s="440"/>
      <c r="D79" s="441"/>
      <c r="E79" s="612"/>
      <c r="F79" s="391"/>
      <c r="G79" s="415"/>
      <c r="H79" s="415"/>
      <c r="I79" s="432"/>
      <c r="J79" s="432"/>
    </row>
    <row r="80" spans="1:10" s="386" customFormat="1" ht="25.5">
      <c r="A80" s="392"/>
      <c r="B80" s="604" t="s">
        <v>954</v>
      </c>
      <c r="C80" s="605"/>
      <c r="D80" s="606"/>
      <c r="E80" s="983"/>
      <c r="F80" s="607">
        <f>SUM(F57:F78)</f>
        <v>0</v>
      </c>
      <c r="G80" s="415"/>
      <c r="H80" s="415"/>
      <c r="I80" s="432"/>
      <c r="J80" s="432"/>
    </row>
    <row r="81" spans="1:10" s="386" customFormat="1">
      <c r="A81" s="392"/>
      <c r="B81" s="439"/>
      <c r="C81" s="439"/>
      <c r="D81" s="440"/>
      <c r="E81" s="612"/>
      <c r="F81" s="391"/>
      <c r="G81" s="415"/>
      <c r="H81" s="415"/>
      <c r="I81" s="432"/>
      <c r="J81" s="432"/>
    </row>
    <row r="82" spans="1:10" s="386" customFormat="1" ht="25.5">
      <c r="A82" s="414" t="s">
        <v>955</v>
      </c>
      <c r="B82" s="435" t="s">
        <v>956</v>
      </c>
      <c r="C82" s="368"/>
      <c r="D82" s="384"/>
      <c r="E82" s="592"/>
      <c r="F82" s="391"/>
      <c r="G82" s="415"/>
      <c r="H82" s="415"/>
      <c r="I82" s="432"/>
      <c r="J82" s="432"/>
    </row>
    <row r="83" spans="1:10" s="386" customFormat="1">
      <c r="A83" s="444"/>
      <c r="B83" s="445"/>
      <c r="C83" s="440"/>
      <c r="D83" s="441"/>
      <c r="E83" s="612"/>
      <c r="F83" s="391"/>
      <c r="G83" s="415"/>
      <c r="H83" s="415"/>
      <c r="I83" s="432"/>
      <c r="J83" s="432"/>
    </row>
    <row r="84" spans="1:10" s="386" customFormat="1" ht="25.5">
      <c r="A84" s="442" t="s">
        <v>752</v>
      </c>
      <c r="B84" s="443" t="s">
        <v>957</v>
      </c>
      <c r="C84" s="440">
        <v>42</v>
      </c>
      <c r="D84" s="441" t="s">
        <v>468</v>
      </c>
      <c r="E84" s="612"/>
      <c r="F84" s="436">
        <f>C84*E84</f>
        <v>0</v>
      </c>
      <c r="G84" s="415"/>
      <c r="H84" s="415"/>
      <c r="I84" s="432"/>
      <c r="J84" s="432"/>
    </row>
    <row r="85" spans="1:10" s="386" customFormat="1" ht="25.5">
      <c r="A85" s="442" t="s">
        <v>752</v>
      </c>
      <c r="B85" s="443" t="s">
        <v>958</v>
      </c>
      <c r="C85" s="440">
        <v>12</v>
      </c>
      <c r="D85" s="441" t="s">
        <v>468</v>
      </c>
      <c r="E85" s="612"/>
      <c r="F85" s="436">
        <f>C85*E85</f>
        <v>0</v>
      </c>
      <c r="G85" s="415"/>
      <c r="H85" s="415"/>
      <c r="I85" s="432"/>
      <c r="J85" s="432"/>
    </row>
    <row r="86" spans="1:10" s="386" customFormat="1">
      <c r="A86" s="444"/>
      <c r="B86" s="603"/>
      <c r="C86" s="520"/>
      <c r="D86" s="521"/>
      <c r="E86" s="596"/>
      <c r="F86" s="522"/>
      <c r="G86" s="415"/>
      <c r="H86" s="415"/>
      <c r="I86" s="432"/>
      <c r="J86" s="432"/>
    </row>
    <row r="87" spans="1:10" s="386" customFormat="1" ht="25.5">
      <c r="A87" s="444"/>
      <c r="B87" s="435" t="s">
        <v>959</v>
      </c>
      <c r="C87" s="440"/>
      <c r="D87" s="441"/>
      <c r="E87" s="612"/>
      <c r="F87" s="391">
        <f>SUM(F84:F86)</f>
        <v>0</v>
      </c>
      <c r="G87" s="415"/>
      <c r="H87" s="415"/>
      <c r="I87" s="432"/>
      <c r="J87" s="432"/>
    </row>
    <row r="88" spans="1:10" s="386" customFormat="1">
      <c r="A88" s="444"/>
      <c r="B88" s="445"/>
      <c r="C88" s="440"/>
      <c r="D88" s="441"/>
      <c r="E88" s="612"/>
      <c r="F88" s="391"/>
      <c r="G88" s="415"/>
      <c r="H88" s="415"/>
      <c r="I88" s="432"/>
      <c r="J88" s="432"/>
    </row>
    <row r="89" spans="1:10" s="447" customFormat="1" ht="31.5" customHeight="1">
      <c r="A89" s="369"/>
      <c r="B89" s="515" t="s">
        <v>960</v>
      </c>
      <c r="C89" s="516"/>
      <c r="D89" s="517"/>
      <c r="E89" s="593"/>
      <c r="F89" s="519">
        <f>F52+F80+F87</f>
        <v>0</v>
      </c>
      <c r="G89" s="446"/>
      <c r="H89" s="446"/>
      <c r="I89" s="432"/>
      <c r="J89" s="432"/>
    </row>
    <row r="90" spans="1:10" s="447" customFormat="1" ht="19.5" customHeight="1">
      <c r="A90" s="369"/>
      <c r="B90" s="373"/>
      <c r="C90" s="368"/>
      <c r="D90" s="384"/>
      <c r="E90" s="592"/>
      <c r="F90" s="391"/>
      <c r="G90" s="446"/>
      <c r="H90" s="446"/>
      <c r="I90" s="432"/>
      <c r="J90" s="432"/>
    </row>
    <row r="91" spans="1:10" s="447" customFormat="1" ht="16.5" customHeight="1">
      <c r="A91" s="369"/>
      <c r="B91" s="373"/>
      <c r="C91" s="368"/>
      <c r="D91" s="384"/>
      <c r="E91" s="592"/>
      <c r="F91" s="391"/>
      <c r="G91" s="446"/>
      <c r="H91" s="446"/>
      <c r="I91" s="432"/>
      <c r="J91" s="432"/>
    </row>
    <row r="92" spans="1:10">
      <c r="A92" s="393">
        <v>3</v>
      </c>
      <c r="B92" s="366" t="s">
        <v>721</v>
      </c>
      <c r="E92" s="592"/>
      <c r="F92" s="387"/>
      <c r="G92" s="432"/>
      <c r="H92" s="432"/>
      <c r="I92" s="432"/>
      <c r="J92" s="432"/>
    </row>
    <row r="93" spans="1:10">
      <c r="A93" s="372"/>
      <c r="B93" s="366"/>
      <c r="E93" s="592"/>
      <c r="F93" s="387"/>
      <c r="G93" s="432"/>
      <c r="H93" s="432"/>
      <c r="I93" s="432"/>
      <c r="J93" s="432"/>
    </row>
    <row r="94" spans="1:10">
      <c r="A94" s="388" t="s">
        <v>752</v>
      </c>
      <c r="B94" s="365" t="s">
        <v>879</v>
      </c>
      <c r="C94" s="368">
        <v>15</v>
      </c>
      <c r="D94" s="384" t="s">
        <v>63</v>
      </c>
      <c r="E94" s="592"/>
      <c r="F94" s="387">
        <f>C94*E94</f>
        <v>0</v>
      </c>
      <c r="G94" s="432"/>
      <c r="H94" s="432"/>
      <c r="I94" s="432"/>
      <c r="J94" s="432"/>
    </row>
    <row r="95" spans="1:10">
      <c r="A95" s="388"/>
      <c r="B95" s="365"/>
      <c r="E95" s="592"/>
      <c r="F95" s="387"/>
      <c r="G95" s="432"/>
      <c r="H95" s="432"/>
      <c r="I95" s="432"/>
      <c r="J95" s="432"/>
    </row>
    <row r="96" spans="1:10">
      <c r="A96" s="388"/>
      <c r="B96" s="518" t="s">
        <v>961</v>
      </c>
      <c r="C96" s="516"/>
      <c r="D96" s="517"/>
      <c r="E96" s="593"/>
      <c r="F96" s="519">
        <f>SUM(F94:F95)</f>
        <v>0</v>
      </c>
      <c r="G96" s="432"/>
      <c r="H96" s="432"/>
      <c r="I96" s="432"/>
      <c r="J96" s="432"/>
    </row>
    <row r="97" spans="1:10">
      <c r="A97" s="388"/>
      <c r="B97" s="366"/>
      <c r="E97" s="592"/>
      <c r="F97" s="391"/>
      <c r="G97" s="432"/>
      <c r="H97" s="432"/>
      <c r="I97" s="432"/>
      <c r="J97" s="432"/>
    </row>
    <row r="98" spans="1:10">
      <c r="A98" s="393">
        <v>4</v>
      </c>
      <c r="B98" s="366" t="s">
        <v>717</v>
      </c>
      <c r="E98" s="592"/>
      <c r="F98" s="387"/>
      <c r="G98" s="432"/>
      <c r="H98" s="432"/>
      <c r="I98" s="432"/>
      <c r="J98" s="432"/>
    </row>
    <row r="99" spans="1:10">
      <c r="A99" s="372"/>
      <c r="B99" s="366"/>
      <c r="E99" s="592"/>
      <c r="F99" s="387"/>
      <c r="G99" s="432"/>
      <c r="H99" s="432"/>
      <c r="I99" s="432"/>
      <c r="J99" s="432"/>
    </row>
    <row r="100" spans="1:10" ht="51">
      <c r="A100" s="388" t="s">
        <v>752</v>
      </c>
      <c r="B100" s="365" t="s">
        <v>962</v>
      </c>
      <c r="C100" s="368">
        <v>10</v>
      </c>
      <c r="D100" s="384" t="s">
        <v>519</v>
      </c>
      <c r="E100" s="592"/>
      <c r="F100" s="387">
        <f t="shared" ref="F100:F105" si="3">C100*E100</f>
        <v>0</v>
      </c>
      <c r="G100" s="432"/>
      <c r="H100" s="432"/>
      <c r="I100" s="432"/>
      <c r="J100" s="432"/>
    </row>
    <row r="101" spans="1:10">
      <c r="A101" s="392" t="s">
        <v>752</v>
      </c>
      <c r="B101" s="364" t="s">
        <v>830</v>
      </c>
      <c r="C101" s="368">
        <v>10</v>
      </c>
      <c r="D101" s="384" t="s">
        <v>11</v>
      </c>
      <c r="E101" s="592"/>
      <c r="F101" s="387">
        <f t="shared" si="3"/>
        <v>0</v>
      </c>
      <c r="G101" s="432"/>
      <c r="H101" s="432"/>
      <c r="I101" s="432"/>
      <c r="J101" s="432"/>
    </row>
    <row r="102" spans="1:10">
      <c r="A102" s="392" t="s">
        <v>752</v>
      </c>
      <c r="B102" s="364" t="s">
        <v>963</v>
      </c>
      <c r="C102" s="368">
        <v>20</v>
      </c>
      <c r="D102" s="384" t="s">
        <v>519</v>
      </c>
      <c r="E102" s="592"/>
      <c r="F102" s="387">
        <f t="shared" si="3"/>
        <v>0</v>
      </c>
      <c r="G102" s="448"/>
      <c r="H102" s="448"/>
      <c r="I102" s="432"/>
      <c r="J102" s="432"/>
    </row>
    <row r="103" spans="1:10" ht="12" customHeight="1">
      <c r="A103" s="388" t="s">
        <v>752</v>
      </c>
      <c r="B103" s="364" t="s">
        <v>842</v>
      </c>
      <c r="C103" s="368">
        <v>15</v>
      </c>
      <c r="D103" s="384" t="s">
        <v>519</v>
      </c>
      <c r="E103" s="592"/>
      <c r="F103" s="387">
        <f t="shared" si="3"/>
        <v>0</v>
      </c>
      <c r="G103" s="432"/>
      <c r="H103" s="432"/>
      <c r="I103" s="432"/>
      <c r="J103" s="432"/>
    </row>
    <row r="104" spans="1:10" ht="16.5" customHeight="1">
      <c r="A104" s="388" t="s">
        <v>752</v>
      </c>
      <c r="B104" s="365" t="s">
        <v>964</v>
      </c>
      <c r="C104" s="368">
        <v>15</v>
      </c>
      <c r="D104" s="384" t="s">
        <v>883</v>
      </c>
      <c r="E104" s="592"/>
      <c r="F104" s="387">
        <f t="shared" si="3"/>
        <v>0</v>
      </c>
      <c r="G104" s="379"/>
      <c r="H104" s="379"/>
    </row>
    <row r="105" spans="1:10" ht="16.5" customHeight="1">
      <c r="A105" s="388" t="s">
        <v>752</v>
      </c>
      <c r="B105" s="365" t="s">
        <v>965</v>
      </c>
      <c r="C105" s="368">
        <v>15</v>
      </c>
      <c r="D105" s="384" t="s">
        <v>883</v>
      </c>
      <c r="E105" s="592"/>
      <c r="F105" s="387">
        <f t="shared" si="3"/>
        <v>0</v>
      </c>
      <c r="G105" s="379"/>
      <c r="H105" s="379"/>
    </row>
    <row r="106" spans="1:10">
      <c r="A106" s="388"/>
      <c r="B106" s="365"/>
      <c r="E106" s="592"/>
      <c r="F106" s="387"/>
      <c r="G106" s="432"/>
      <c r="H106" s="432"/>
      <c r="I106" s="432"/>
      <c r="J106" s="432"/>
    </row>
    <row r="107" spans="1:10">
      <c r="A107" s="388"/>
      <c r="B107" s="518" t="s">
        <v>966</v>
      </c>
      <c r="C107" s="516"/>
      <c r="D107" s="517"/>
      <c r="E107" s="593"/>
      <c r="F107" s="519">
        <f>SUM(F100:F106)</f>
        <v>0</v>
      </c>
      <c r="G107" s="432"/>
      <c r="H107" s="432"/>
      <c r="I107" s="432"/>
      <c r="J107" s="432"/>
    </row>
    <row r="108" spans="1:10">
      <c r="A108" s="388"/>
      <c r="B108" s="366"/>
      <c r="E108" s="592"/>
      <c r="F108" s="391"/>
      <c r="G108" s="432"/>
      <c r="H108" s="432"/>
      <c r="I108" s="432"/>
      <c r="J108" s="432"/>
    </row>
    <row r="109" spans="1:10">
      <c r="A109" s="388"/>
      <c r="B109" s="366"/>
      <c r="E109" s="592"/>
      <c r="F109" s="391"/>
      <c r="G109" s="432"/>
      <c r="H109" s="432"/>
      <c r="I109" s="432"/>
      <c r="J109" s="432"/>
    </row>
    <row r="110" spans="1:10">
      <c r="A110" s="388"/>
      <c r="B110" s="366"/>
      <c r="E110" s="592"/>
      <c r="F110" s="391"/>
      <c r="G110" s="432"/>
      <c r="H110" s="432"/>
      <c r="I110" s="432"/>
      <c r="J110" s="432"/>
    </row>
    <row r="111" spans="1:10" ht="25.5">
      <c r="A111" s="372">
        <v>5</v>
      </c>
      <c r="B111" s="515" t="s">
        <v>732</v>
      </c>
      <c r="C111" s="516">
        <v>1</v>
      </c>
      <c r="D111" s="517" t="s">
        <v>176</v>
      </c>
      <c r="E111" s="593"/>
      <c r="F111" s="519">
        <f>(F28+F52+F80+F87+F107+F96)*0.02</f>
        <v>0</v>
      </c>
      <c r="G111" s="432"/>
      <c r="H111" s="432"/>
      <c r="I111" s="432"/>
      <c r="J111" s="432"/>
    </row>
    <row r="112" spans="1:10">
      <c r="A112" s="372"/>
      <c r="B112" s="366"/>
      <c r="C112" s="389"/>
      <c r="D112" s="390"/>
      <c r="E112" s="594"/>
      <c r="F112" s="391"/>
      <c r="G112" s="432"/>
      <c r="H112" s="432"/>
      <c r="I112" s="432"/>
      <c r="J112" s="432"/>
    </row>
    <row r="113" spans="1:10" ht="5.0999999999999996" customHeight="1">
      <c r="A113" s="394"/>
      <c r="B113" s="395"/>
      <c r="C113" s="396"/>
      <c r="D113" s="397"/>
      <c r="E113" s="597"/>
      <c r="F113" s="398"/>
      <c r="G113" s="432"/>
      <c r="H113" s="432"/>
      <c r="I113" s="432"/>
      <c r="J113" s="432"/>
    </row>
    <row r="114" spans="1:10" ht="32.25" customHeight="1">
      <c r="A114" s="399" t="s">
        <v>73</v>
      </c>
      <c r="B114" s="400" t="s">
        <v>967</v>
      </c>
      <c r="C114" s="401"/>
      <c r="D114" s="375"/>
      <c r="E114" s="984"/>
      <c r="F114" s="402">
        <f>(F111/0.02)+F111</f>
        <v>0</v>
      </c>
      <c r="G114" s="432"/>
      <c r="H114" s="432"/>
      <c r="I114" s="432"/>
      <c r="J114" s="432"/>
    </row>
    <row r="115" spans="1:10" ht="5.0999999999999996" customHeight="1">
      <c r="A115" s="403"/>
      <c r="B115" s="404"/>
      <c r="C115" s="405"/>
      <c r="D115" s="406"/>
      <c r="E115" s="407"/>
      <c r="F115" s="408"/>
      <c r="G115" s="432"/>
      <c r="H115" s="432"/>
      <c r="I115" s="432"/>
      <c r="J115" s="432"/>
    </row>
    <row r="116" spans="1:10">
      <c r="E116" s="385"/>
      <c r="F116" s="387"/>
      <c r="G116" s="432"/>
      <c r="H116" s="432"/>
      <c r="I116" s="449"/>
      <c r="J116" s="449"/>
    </row>
    <row r="117" spans="1:10">
      <c r="E117" s="385"/>
      <c r="F117" s="387"/>
      <c r="G117" s="432"/>
      <c r="H117" s="432"/>
      <c r="I117" s="449"/>
      <c r="J117" s="449"/>
    </row>
    <row r="118" spans="1:10">
      <c r="E118" s="385"/>
      <c r="F118" s="387"/>
      <c r="G118" s="432"/>
      <c r="H118" s="432"/>
      <c r="I118" s="449"/>
      <c r="J118" s="449"/>
    </row>
    <row r="119" spans="1:10">
      <c r="E119" s="385"/>
      <c r="F119" s="387"/>
      <c r="G119" s="432"/>
      <c r="H119" s="432"/>
      <c r="I119" s="449"/>
      <c r="J119" s="449"/>
    </row>
    <row r="120" spans="1:10">
      <c r="E120" s="385"/>
      <c r="F120" s="387"/>
      <c r="G120" s="432"/>
      <c r="H120" s="432"/>
      <c r="I120" s="449"/>
      <c r="J120" s="449"/>
    </row>
    <row r="121" spans="1:10">
      <c r="E121" s="385"/>
      <c r="F121" s="387"/>
      <c r="G121" s="432"/>
      <c r="H121" s="432"/>
      <c r="I121" s="449"/>
      <c r="J121" s="449"/>
    </row>
    <row r="122" spans="1:10">
      <c r="E122" s="385"/>
      <c r="F122" s="387"/>
      <c r="G122" s="432"/>
      <c r="H122" s="432"/>
      <c r="I122" s="449"/>
      <c r="J122" s="449"/>
    </row>
    <row r="123" spans="1:10">
      <c r="E123" s="385"/>
      <c r="F123" s="387"/>
      <c r="G123" s="432"/>
      <c r="H123" s="432"/>
      <c r="I123" s="449"/>
      <c r="J123" s="449"/>
    </row>
    <row r="124" spans="1:10">
      <c r="E124" s="385"/>
      <c r="F124" s="387"/>
      <c r="G124" s="432"/>
      <c r="H124" s="432"/>
      <c r="I124" s="449"/>
      <c r="J124" s="449"/>
    </row>
    <row r="125" spans="1:10">
      <c r="E125" s="385"/>
      <c r="F125" s="387"/>
      <c r="G125" s="432"/>
      <c r="H125" s="432"/>
      <c r="I125" s="449"/>
      <c r="J125" s="449"/>
    </row>
    <row r="126" spans="1:10">
      <c r="E126" s="385"/>
      <c r="F126" s="387"/>
      <c r="G126" s="432"/>
      <c r="H126" s="432"/>
      <c r="I126" s="449"/>
      <c r="J126" s="449"/>
    </row>
    <row r="127" spans="1:10">
      <c r="E127" s="385"/>
      <c r="F127" s="387"/>
      <c r="G127" s="432"/>
      <c r="H127" s="432"/>
      <c r="I127" s="449"/>
      <c r="J127" s="449"/>
    </row>
    <row r="128" spans="1:10">
      <c r="E128" s="385"/>
      <c r="F128" s="387"/>
      <c r="G128" s="432"/>
      <c r="H128" s="432"/>
      <c r="I128" s="449"/>
      <c r="J128" s="449"/>
    </row>
    <row r="129" spans="5:10">
      <c r="E129" s="385"/>
      <c r="F129" s="387"/>
      <c r="G129" s="432"/>
      <c r="H129" s="432"/>
      <c r="I129" s="449"/>
      <c r="J129" s="449"/>
    </row>
    <row r="130" spans="5:10">
      <c r="E130" s="385"/>
      <c r="F130" s="387"/>
      <c r="G130" s="432"/>
      <c r="H130" s="432"/>
      <c r="I130" s="449"/>
      <c r="J130" s="449"/>
    </row>
    <row r="131" spans="5:10">
      <c r="E131" s="385"/>
      <c r="F131" s="387"/>
      <c r="G131" s="432"/>
      <c r="H131" s="432"/>
      <c r="I131" s="449"/>
      <c r="J131" s="449"/>
    </row>
    <row r="132" spans="5:10">
      <c r="E132" s="385"/>
      <c r="F132" s="387"/>
      <c r="G132" s="432"/>
      <c r="H132" s="432"/>
      <c r="I132" s="449"/>
      <c r="J132" s="449"/>
    </row>
    <row r="133" spans="5:10">
      <c r="E133" s="385"/>
      <c r="F133" s="387"/>
      <c r="G133" s="432"/>
      <c r="H133" s="432"/>
      <c r="I133" s="449"/>
      <c r="J133" s="449"/>
    </row>
    <row r="134" spans="5:10">
      <c r="E134" s="385"/>
      <c r="F134" s="387"/>
      <c r="G134" s="432"/>
      <c r="H134" s="432"/>
      <c r="I134" s="449"/>
      <c r="J134" s="449"/>
    </row>
    <row r="135" spans="5:10">
      <c r="E135" s="385"/>
      <c r="F135" s="387"/>
      <c r="G135" s="432"/>
      <c r="H135" s="432"/>
      <c r="I135" s="449"/>
      <c r="J135" s="449"/>
    </row>
    <row r="136" spans="5:10">
      <c r="E136" s="385"/>
      <c r="F136" s="387"/>
      <c r="G136" s="432"/>
      <c r="H136" s="432"/>
      <c r="I136" s="449"/>
      <c r="J136" s="449"/>
    </row>
    <row r="137" spans="5:10">
      <c r="E137" s="385"/>
      <c r="F137" s="387"/>
      <c r="G137" s="432"/>
      <c r="H137" s="432"/>
      <c r="I137" s="449"/>
      <c r="J137" s="449"/>
    </row>
    <row r="138" spans="5:10">
      <c r="E138" s="385"/>
      <c r="F138" s="387"/>
      <c r="G138" s="432"/>
      <c r="H138" s="432"/>
      <c r="I138" s="449"/>
      <c r="J138" s="449"/>
    </row>
    <row r="139" spans="5:10">
      <c r="E139" s="385"/>
      <c r="F139" s="387"/>
      <c r="G139" s="432"/>
      <c r="H139" s="432"/>
      <c r="I139" s="449"/>
      <c r="J139" s="449"/>
    </row>
    <row r="140" spans="5:10">
      <c r="E140" s="385"/>
      <c r="F140" s="387"/>
      <c r="G140" s="432"/>
      <c r="H140" s="432"/>
      <c r="I140" s="449"/>
      <c r="J140" s="449"/>
    </row>
    <row r="141" spans="5:10">
      <c r="E141" s="385"/>
      <c r="F141" s="387"/>
      <c r="G141" s="432"/>
      <c r="H141" s="432"/>
      <c r="I141" s="449"/>
      <c r="J141" s="449"/>
    </row>
    <row r="142" spans="5:10">
      <c r="E142" s="385"/>
      <c r="F142" s="387"/>
      <c r="G142" s="432"/>
      <c r="H142" s="432"/>
      <c r="I142" s="449"/>
      <c r="J142" s="449"/>
    </row>
    <row r="143" spans="5:10">
      <c r="E143" s="385"/>
      <c r="F143" s="387"/>
      <c r="G143" s="432"/>
      <c r="H143" s="432"/>
      <c r="I143" s="449"/>
      <c r="J143" s="449"/>
    </row>
    <row r="144" spans="5:10">
      <c r="E144" s="385"/>
      <c r="F144" s="387"/>
      <c r="G144" s="432"/>
      <c r="H144" s="432"/>
      <c r="I144" s="449"/>
      <c r="J144" s="449"/>
    </row>
    <row r="145" spans="5:10">
      <c r="E145" s="385"/>
      <c r="F145" s="387"/>
      <c r="G145" s="432"/>
      <c r="H145" s="432"/>
      <c r="I145" s="449"/>
      <c r="J145" s="449"/>
    </row>
    <row r="146" spans="5:10">
      <c r="E146" s="385"/>
      <c r="F146" s="387"/>
      <c r="G146" s="432"/>
      <c r="H146" s="432"/>
      <c r="I146" s="449"/>
      <c r="J146" s="449"/>
    </row>
    <row r="147" spans="5:10">
      <c r="E147" s="385"/>
      <c r="F147" s="387"/>
      <c r="G147" s="432"/>
      <c r="H147" s="432"/>
      <c r="I147" s="449"/>
      <c r="J147" s="449"/>
    </row>
    <row r="148" spans="5:10">
      <c r="E148" s="385"/>
      <c r="F148" s="387"/>
      <c r="G148" s="432"/>
      <c r="H148" s="432"/>
      <c r="I148" s="449"/>
      <c r="J148" s="449"/>
    </row>
    <row r="149" spans="5:10">
      <c r="E149" s="385"/>
      <c r="F149" s="387"/>
      <c r="G149" s="432"/>
      <c r="H149" s="432"/>
      <c r="I149" s="449"/>
      <c r="J149" s="449"/>
    </row>
    <row r="150" spans="5:10">
      <c r="E150" s="385"/>
      <c r="F150" s="387"/>
      <c r="G150" s="450"/>
      <c r="H150" s="450"/>
      <c r="I150" s="449"/>
      <c r="J150" s="449"/>
    </row>
    <row r="151" spans="5:10">
      <c r="E151" s="385"/>
      <c r="F151" s="387"/>
      <c r="G151" s="450"/>
      <c r="H151" s="450"/>
      <c r="I151" s="449"/>
      <c r="J151" s="449"/>
    </row>
    <row r="152" spans="5:10">
      <c r="E152" s="385"/>
      <c r="F152" s="387"/>
      <c r="G152" s="450"/>
      <c r="H152" s="450"/>
      <c r="I152" s="449"/>
      <c r="J152" s="449"/>
    </row>
    <row r="153" spans="5:10">
      <c r="E153" s="385"/>
      <c r="F153" s="387"/>
      <c r="G153" s="450"/>
      <c r="H153" s="450"/>
      <c r="I153" s="449"/>
      <c r="J153" s="449"/>
    </row>
    <row r="154" spans="5:10">
      <c r="E154" s="385"/>
      <c r="F154" s="387"/>
      <c r="G154" s="450"/>
      <c r="H154" s="450"/>
      <c r="I154" s="449"/>
      <c r="J154" s="449"/>
    </row>
    <row r="155" spans="5:10">
      <c r="E155" s="385"/>
      <c r="F155" s="387"/>
      <c r="G155" s="450"/>
      <c r="H155" s="450"/>
      <c r="I155" s="449"/>
      <c r="J155" s="449"/>
    </row>
    <row r="156" spans="5:10">
      <c r="E156" s="385"/>
      <c r="F156" s="387"/>
      <c r="G156" s="450"/>
      <c r="H156" s="450"/>
      <c r="I156" s="449"/>
      <c r="J156" s="449"/>
    </row>
    <row r="157" spans="5:10">
      <c r="E157" s="385"/>
      <c r="F157" s="387"/>
      <c r="G157" s="450"/>
      <c r="H157" s="450"/>
      <c r="I157" s="449"/>
      <c r="J157" s="449"/>
    </row>
    <row r="158" spans="5:10">
      <c r="E158" s="385"/>
      <c r="F158" s="387"/>
      <c r="G158" s="450"/>
      <c r="H158" s="450"/>
      <c r="I158" s="449"/>
      <c r="J158" s="449"/>
    </row>
    <row r="159" spans="5:10">
      <c r="E159" s="385"/>
      <c r="F159" s="387"/>
      <c r="G159" s="450"/>
      <c r="H159" s="450"/>
      <c r="I159" s="449"/>
      <c r="J159" s="449"/>
    </row>
    <row r="160" spans="5:10">
      <c r="E160" s="385"/>
      <c r="F160" s="387"/>
      <c r="G160" s="450"/>
      <c r="H160" s="450"/>
      <c r="I160" s="449"/>
      <c r="J160" s="449"/>
    </row>
    <row r="161" spans="5:10">
      <c r="E161" s="385"/>
      <c r="F161" s="387"/>
      <c r="G161" s="450"/>
      <c r="H161" s="450"/>
      <c r="I161" s="449"/>
      <c r="J161" s="449"/>
    </row>
    <row r="162" spans="5:10">
      <c r="E162" s="385"/>
      <c r="F162" s="387"/>
      <c r="G162" s="450"/>
      <c r="H162" s="450"/>
      <c r="I162" s="449"/>
      <c r="J162" s="449"/>
    </row>
    <row r="163" spans="5:10">
      <c r="E163" s="385"/>
      <c r="F163" s="387"/>
      <c r="G163" s="450"/>
      <c r="H163" s="450"/>
      <c r="I163" s="449"/>
      <c r="J163" s="449"/>
    </row>
    <row r="164" spans="5:10">
      <c r="E164" s="385"/>
      <c r="F164" s="387"/>
      <c r="G164" s="450"/>
      <c r="H164" s="450"/>
      <c r="I164" s="449"/>
      <c r="J164" s="449"/>
    </row>
    <row r="165" spans="5:10">
      <c r="E165" s="385"/>
      <c r="F165" s="387"/>
      <c r="G165" s="450"/>
      <c r="H165" s="450"/>
      <c r="I165" s="449"/>
      <c r="J165" s="449"/>
    </row>
    <row r="166" spans="5:10">
      <c r="E166" s="385"/>
      <c r="F166" s="387"/>
      <c r="G166" s="450"/>
      <c r="H166" s="450"/>
      <c r="I166" s="449"/>
      <c r="J166" s="449"/>
    </row>
    <row r="167" spans="5:10">
      <c r="E167" s="385"/>
      <c r="F167" s="387"/>
      <c r="G167" s="450"/>
      <c r="H167" s="450"/>
      <c r="I167" s="449"/>
      <c r="J167" s="449"/>
    </row>
    <row r="168" spans="5:10">
      <c r="E168" s="385"/>
      <c r="F168" s="387"/>
      <c r="G168" s="450"/>
      <c r="H168" s="450"/>
      <c r="I168" s="449"/>
      <c r="J168" s="449"/>
    </row>
    <row r="169" spans="5:10">
      <c r="E169" s="385"/>
      <c r="F169" s="387"/>
      <c r="G169" s="450"/>
      <c r="H169" s="450"/>
      <c r="I169" s="449"/>
      <c r="J169" s="449"/>
    </row>
    <row r="170" spans="5:10">
      <c r="E170" s="385"/>
      <c r="F170" s="387"/>
      <c r="G170" s="450"/>
      <c r="H170" s="450"/>
      <c r="I170" s="449"/>
      <c r="J170" s="449"/>
    </row>
    <row r="171" spans="5:10">
      <c r="E171" s="385"/>
      <c r="F171" s="387"/>
      <c r="G171" s="450"/>
      <c r="H171" s="450"/>
      <c r="I171" s="449"/>
      <c r="J171" s="449"/>
    </row>
    <row r="172" spans="5:10">
      <c r="E172" s="385"/>
      <c r="F172" s="387"/>
      <c r="G172" s="450"/>
      <c r="H172" s="450"/>
      <c r="I172" s="449"/>
      <c r="J172" s="449"/>
    </row>
    <row r="173" spans="5:10">
      <c r="E173" s="385"/>
      <c r="F173" s="387"/>
      <c r="G173" s="450"/>
      <c r="H173" s="450"/>
      <c r="I173" s="449"/>
      <c r="J173" s="449"/>
    </row>
    <row r="174" spans="5:10">
      <c r="E174" s="385"/>
      <c r="F174" s="387"/>
      <c r="G174" s="450"/>
      <c r="H174" s="450"/>
      <c r="I174" s="449"/>
      <c r="J174" s="449"/>
    </row>
    <row r="175" spans="5:10">
      <c r="E175" s="385"/>
      <c r="F175" s="387"/>
      <c r="G175" s="450"/>
      <c r="H175" s="450"/>
      <c r="I175" s="449"/>
      <c r="J175" s="449"/>
    </row>
    <row r="176" spans="5:10">
      <c r="E176" s="385"/>
      <c r="F176" s="387"/>
      <c r="G176" s="450"/>
      <c r="H176" s="450"/>
      <c r="I176" s="449"/>
      <c r="J176" s="449"/>
    </row>
    <row r="177" spans="5:10">
      <c r="E177" s="385"/>
      <c r="F177" s="387"/>
      <c r="G177" s="450"/>
      <c r="H177" s="450"/>
      <c r="I177" s="449"/>
      <c r="J177" s="449"/>
    </row>
    <row r="178" spans="5:10">
      <c r="E178" s="385"/>
      <c r="F178" s="387"/>
      <c r="G178" s="450"/>
      <c r="H178" s="450"/>
      <c r="I178" s="449"/>
      <c r="J178" s="449"/>
    </row>
    <row r="179" spans="5:10">
      <c r="E179" s="385"/>
      <c r="F179" s="387"/>
      <c r="G179" s="450"/>
      <c r="H179" s="450"/>
      <c r="I179" s="449"/>
      <c r="J179" s="449"/>
    </row>
    <row r="180" spans="5:10">
      <c r="E180" s="385"/>
      <c r="F180" s="387"/>
      <c r="G180" s="450"/>
      <c r="H180" s="450"/>
      <c r="I180" s="449"/>
      <c r="J180" s="449"/>
    </row>
    <row r="181" spans="5:10">
      <c r="E181" s="385"/>
      <c r="F181" s="387"/>
      <c r="G181" s="450"/>
      <c r="H181" s="450"/>
      <c r="I181" s="449"/>
      <c r="J181" s="449"/>
    </row>
    <row r="182" spans="5:10">
      <c r="E182" s="385"/>
      <c r="F182" s="387"/>
      <c r="G182" s="450"/>
      <c r="H182" s="450"/>
      <c r="I182" s="449"/>
      <c r="J182" s="449"/>
    </row>
    <row r="183" spans="5:10">
      <c r="E183" s="385"/>
      <c r="F183" s="387"/>
      <c r="G183" s="450"/>
      <c r="H183" s="450"/>
      <c r="I183" s="449"/>
      <c r="J183" s="449"/>
    </row>
    <row r="184" spans="5:10">
      <c r="E184" s="385"/>
      <c r="F184" s="387"/>
      <c r="G184" s="450"/>
      <c r="H184" s="450"/>
      <c r="I184" s="449"/>
      <c r="J184" s="449"/>
    </row>
    <row r="185" spans="5:10">
      <c r="E185" s="385"/>
      <c r="F185" s="387"/>
      <c r="G185" s="450"/>
      <c r="H185" s="450"/>
      <c r="I185" s="449"/>
      <c r="J185" s="449"/>
    </row>
    <row r="186" spans="5:10">
      <c r="E186" s="385"/>
      <c r="F186" s="387"/>
      <c r="G186" s="450"/>
      <c r="H186" s="450"/>
      <c r="I186" s="449"/>
      <c r="J186" s="449"/>
    </row>
    <row r="187" spans="5:10">
      <c r="E187" s="385"/>
      <c r="F187" s="387"/>
      <c r="G187" s="450"/>
      <c r="H187" s="450"/>
      <c r="I187" s="449"/>
      <c r="J187" s="449"/>
    </row>
    <row r="188" spans="5:10">
      <c r="E188" s="385"/>
      <c r="F188" s="387"/>
      <c r="G188" s="450"/>
      <c r="H188" s="450"/>
      <c r="I188" s="449"/>
      <c r="J188" s="449"/>
    </row>
    <row r="189" spans="5:10">
      <c r="E189" s="385"/>
      <c r="F189" s="387"/>
      <c r="G189" s="450"/>
      <c r="H189" s="450"/>
      <c r="I189" s="449"/>
      <c r="J189" s="449"/>
    </row>
    <row r="190" spans="5:10">
      <c r="E190" s="385"/>
      <c r="F190" s="387"/>
      <c r="G190" s="450"/>
      <c r="H190" s="450"/>
      <c r="I190" s="449"/>
      <c r="J190" s="449"/>
    </row>
    <row r="191" spans="5:10">
      <c r="E191" s="385"/>
      <c r="F191" s="387"/>
      <c r="G191" s="450"/>
      <c r="H191" s="450"/>
      <c r="I191" s="449"/>
      <c r="J191" s="449"/>
    </row>
    <row r="192" spans="5:10">
      <c r="E192" s="385"/>
      <c r="F192" s="387"/>
      <c r="G192" s="450"/>
      <c r="H192" s="450"/>
      <c r="I192" s="449"/>
      <c r="J192" s="449"/>
    </row>
    <row r="193" spans="5:10">
      <c r="E193" s="385"/>
      <c r="F193" s="387"/>
      <c r="G193" s="450"/>
      <c r="H193" s="450"/>
      <c r="I193" s="449"/>
      <c r="J193" s="449"/>
    </row>
    <row r="194" spans="5:10">
      <c r="E194" s="385"/>
      <c r="F194" s="387"/>
      <c r="G194" s="450"/>
      <c r="H194" s="450"/>
      <c r="I194" s="449"/>
      <c r="J194" s="449"/>
    </row>
    <row r="195" spans="5:10">
      <c r="E195" s="385"/>
      <c r="F195" s="387"/>
      <c r="G195" s="450"/>
      <c r="H195" s="450"/>
      <c r="I195" s="449"/>
      <c r="J195" s="449"/>
    </row>
    <row r="196" spans="5:10">
      <c r="E196" s="385"/>
      <c r="F196" s="387"/>
      <c r="G196" s="450"/>
      <c r="H196" s="450"/>
      <c r="I196" s="449"/>
      <c r="J196" s="449"/>
    </row>
    <row r="197" spans="5:10">
      <c r="E197" s="385"/>
      <c r="F197" s="387"/>
      <c r="G197" s="450"/>
      <c r="H197" s="450"/>
      <c r="I197" s="449"/>
      <c r="J197" s="449"/>
    </row>
    <row r="198" spans="5:10">
      <c r="E198" s="385"/>
      <c r="F198" s="387"/>
      <c r="G198" s="450"/>
      <c r="H198" s="450"/>
      <c r="I198" s="449"/>
      <c r="J198" s="449"/>
    </row>
    <row r="199" spans="5:10">
      <c r="E199" s="385"/>
      <c r="F199" s="387"/>
      <c r="G199" s="450"/>
      <c r="H199" s="450"/>
      <c r="I199" s="449"/>
      <c r="J199" s="449"/>
    </row>
    <row r="200" spans="5:10">
      <c r="E200" s="385"/>
      <c r="F200" s="387"/>
      <c r="G200" s="450"/>
      <c r="H200" s="450"/>
      <c r="I200" s="449"/>
      <c r="J200" s="449"/>
    </row>
    <row r="201" spans="5:10">
      <c r="E201" s="385"/>
      <c r="F201" s="387"/>
      <c r="G201" s="450"/>
      <c r="H201" s="450"/>
      <c r="I201" s="449"/>
      <c r="J201" s="449"/>
    </row>
    <row r="202" spans="5:10">
      <c r="E202" s="385"/>
      <c r="F202" s="387"/>
      <c r="G202" s="450"/>
      <c r="H202" s="450"/>
      <c r="I202" s="449"/>
      <c r="J202" s="449"/>
    </row>
    <row r="203" spans="5:10">
      <c r="E203" s="385"/>
      <c r="F203" s="387"/>
      <c r="G203" s="450"/>
      <c r="H203" s="450"/>
      <c r="I203" s="449"/>
      <c r="J203" s="449"/>
    </row>
    <row r="204" spans="5:10">
      <c r="E204" s="385"/>
      <c r="F204" s="387"/>
      <c r="G204" s="450"/>
      <c r="H204" s="450"/>
      <c r="I204" s="449"/>
      <c r="J204" s="449"/>
    </row>
    <row r="205" spans="5:10">
      <c r="E205" s="385"/>
      <c r="F205" s="387"/>
      <c r="G205" s="450"/>
      <c r="H205" s="450"/>
      <c r="I205" s="449"/>
      <c r="J205" s="449"/>
    </row>
    <row r="206" spans="5:10">
      <c r="E206" s="385"/>
      <c r="F206" s="387"/>
      <c r="G206" s="450"/>
      <c r="H206" s="450"/>
      <c r="I206" s="449"/>
      <c r="J206" s="449"/>
    </row>
    <row r="207" spans="5:10">
      <c r="E207" s="385"/>
      <c r="F207" s="387"/>
      <c r="G207" s="450"/>
      <c r="H207" s="450"/>
      <c r="I207" s="449"/>
      <c r="J207" s="449"/>
    </row>
    <row r="208" spans="5:10">
      <c r="E208" s="385"/>
      <c r="F208" s="387"/>
      <c r="G208" s="450"/>
      <c r="H208" s="450"/>
      <c r="I208" s="449"/>
      <c r="J208" s="449"/>
    </row>
    <row r="209" spans="5:10">
      <c r="E209" s="385"/>
      <c r="F209" s="387"/>
      <c r="G209" s="450"/>
      <c r="H209" s="450"/>
      <c r="I209" s="449"/>
      <c r="J209" s="449"/>
    </row>
    <row r="210" spans="5:10">
      <c r="E210" s="385"/>
      <c r="F210" s="387"/>
      <c r="G210" s="450"/>
      <c r="H210" s="450"/>
      <c r="I210" s="449"/>
      <c r="J210" s="449"/>
    </row>
    <row r="211" spans="5:10">
      <c r="E211" s="385"/>
      <c r="F211" s="387"/>
      <c r="G211" s="450"/>
      <c r="H211" s="450"/>
      <c r="I211" s="449"/>
      <c r="J211" s="449"/>
    </row>
    <row r="212" spans="5:10">
      <c r="E212" s="385"/>
      <c r="F212" s="387"/>
      <c r="G212" s="450"/>
      <c r="H212" s="450"/>
      <c r="I212" s="449"/>
      <c r="J212" s="449"/>
    </row>
    <row r="213" spans="5:10">
      <c r="E213" s="385"/>
      <c r="F213" s="387"/>
      <c r="G213" s="450"/>
      <c r="H213" s="450"/>
      <c r="I213" s="449"/>
      <c r="J213" s="449"/>
    </row>
    <row r="214" spans="5:10">
      <c r="E214" s="385"/>
      <c r="F214" s="387"/>
      <c r="G214" s="450"/>
      <c r="H214" s="450"/>
      <c r="I214" s="449"/>
      <c r="J214" s="449"/>
    </row>
    <row r="215" spans="5:10">
      <c r="E215" s="385"/>
      <c r="F215" s="387"/>
      <c r="G215" s="450"/>
      <c r="H215" s="450"/>
      <c r="I215" s="449"/>
      <c r="J215" s="449"/>
    </row>
    <row r="216" spans="5:10">
      <c r="E216" s="385"/>
      <c r="F216" s="387"/>
      <c r="G216" s="450"/>
      <c r="H216" s="450"/>
      <c r="I216" s="449"/>
      <c r="J216" s="449"/>
    </row>
    <row r="217" spans="5:10">
      <c r="E217" s="385"/>
      <c r="F217" s="387"/>
      <c r="G217" s="450"/>
      <c r="H217" s="450"/>
      <c r="I217" s="449"/>
      <c r="J217" s="449"/>
    </row>
    <row r="218" spans="5:10">
      <c r="E218" s="385"/>
      <c r="F218" s="387"/>
      <c r="G218" s="450"/>
      <c r="H218" s="450"/>
      <c r="I218" s="449"/>
      <c r="J218" s="449"/>
    </row>
    <row r="219" spans="5:10">
      <c r="E219" s="385"/>
      <c r="F219" s="387"/>
      <c r="G219" s="450"/>
      <c r="H219" s="450"/>
      <c r="I219" s="449"/>
      <c r="J219" s="449"/>
    </row>
    <row r="220" spans="5:10">
      <c r="E220" s="385"/>
      <c r="F220" s="387"/>
      <c r="G220" s="450"/>
      <c r="H220" s="450"/>
      <c r="I220" s="449"/>
      <c r="J220" s="449"/>
    </row>
    <row r="221" spans="5:10">
      <c r="E221" s="385"/>
      <c r="F221" s="387"/>
      <c r="G221" s="450"/>
      <c r="H221" s="450"/>
      <c r="I221" s="449"/>
      <c r="J221" s="449"/>
    </row>
    <row r="222" spans="5:10">
      <c r="E222" s="385"/>
      <c r="F222" s="387"/>
      <c r="G222" s="450"/>
      <c r="H222" s="450"/>
      <c r="I222" s="449"/>
      <c r="J222" s="449"/>
    </row>
    <row r="223" spans="5:10">
      <c r="E223" s="385"/>
      <c r="F223" s="387"/>
      <c r="G223" s="450"/>
      <c r="H223" s="450"/>
      <c r="I223" s="449"/>
      <c r="J223" s="449"/>
    </row>
    <row r="224" spans="5:10">
      <c r="E224" s="385"/>
      <c r="F224" s="387"/>
      <c r="G224" s="450"/>
      <c r="H224" s="450"/>
      <c r="I224" s="449"/>
      <c r="J224" s="449"/>
    </row>
    <row r="225" spans="5:10">
      <c r="E225" s="385"/>
      <c r="F225" s="387"/>
      <c r="G225" s="450"/>
      <c r="H225" s="450"/>
      <c r="I225" s="449"/>
      <c r="J225" s="449"/>
    </row>
    <row r="226" spans="5:10">
      <c r="E226" s="385"/>
      <c r="F226" s="387"/>
      <c r="G226" s="450"/>
      <c r="H226" s="450"/>
      <c r="I226" s="449"/>
      <c r="J226" s="449"/>
    </row>
    <row r="227" spans="5:10">
      <c r="E227" s="385"/>
      <c r="F227" s="387"/>
      <c r="G227" s="450"/>
      <c r="H227" s="450"/>
      <c r="I227" s="449"/>
      <c r="J227" s="449"/>
    </row>
    <row r="228" spans="5:10">
      <c r="E228" s="385"/>
      <c r="F228" s="387"/>
      <c r="G228" s="450"/>
      <c r="H228" s="450"/>
      <c r="I228" s="449"/>
      <c r="J228" s="449"/>
    </row>
    <row r="229" spans="5:10">
      <c r="E229" s="385"/>
      <c r="F229" s="387"/>
      <c r="G229" s="450"/>
      <c r="H229" s="450"/>
      <c r="I229" s="449"/>
      <c r="J229" s="449"/>
    </row>
    <row r="230" spans="5:10">
      <c r="E230" s="385"/>
      <c r="F230" s="387"/>
      <c r="G230" s="450"/>
      <c r="H230" s="450"/>
      <c r="I230" s="449"/>
      <c r="J230" s="449"/>
    </row>
    <row r="231" spans="5:10">
      <c r="E231" s="385"/>
      <c r="F231" s="387"/>
      <c r="G231" s="450"/>
      <c r="H231" s="450"/>
      <c r="I231" s="449"/>
      <c r="J231" s="449"/>
    </row>
    <row r="232" spans="5:10">
      <c r="E232" s="385"/>
      <c r="F232" s="387"/>
      <c r="G232" s="450"/>
      <c r="H232" s="450"/>
      <c r="I232" s="449"/>
      <c r="J232" s="449"/>
    </row>
    <row r="233" spans="5:10">
      <c r="E233" s="385"/>
      <c r="F233" s="387"/>
      <c r="G233" s="450"/>
      <c r="H233" s="450"/>
      <c r="I233" s="449"/>
      <c r="J233" s="449"/>
    </row>
    <row r="234" spans="5:10">
      <c r="E234" s="385"/>
      <c r="F234" s="387"/>
      <c r="G234" s="450"/>
      <c r="H234" s="450"/>
      <c r="I234" s="449"/>
      <c r="J234" s="449"/>
    </row>
    <row r="235" spans="5:10">
      <c r="E235" s="385"/>
      <c r="F235" s="387"/>
      <c r="G235" s="450"/>
      <c r="H235" s="450"/>
      <c r="I235" s="449"/>
      <c r="J235" s="449"/>
    </row>
    <row r="236" spans="5:10">
      <c r="E236" s="385"/>
      <c r="F236" s="387"/>
      <c r="G236" s="450"/>
      <c r="H236" s="450"/>
      <c r="I236" s="449"/>
      <c r="J236" s="449"/>
    </row>
    <row r="237" spans="5:10">
      <c r="E237" s="385"/>
      <c r="F237" s="387"/>
      <c r="G237" s="450"/>
      <c r="H237" s="450"/>
      <c r="I237" s="449"/>
      <c r="J237" s="449"/>
    </row>
    <row r="238" spans="5:10">
      <c r="E238" s="385"/>
      <c r="F238" s="387"/>
      <c r="G238" s="450"/>
      <c r="H238" s="450"/>
      <c r="I238" s="449"/>
      <c r="J238" s="449"/>
    </row>
    <row r="239" spans="5:10">
      <c r="E239" s="385"/>
      <c r="F239" s="387"/>
      <c r="G239" s="450"/>
      <c r="H239" s="450"/>
      <c r="I239" s="449"/>
      <c r="J239" s="449"/>
    </row>
    <row r="240" spans="5:10">
      <c r="E240" s="385"/>
      <c r="F240" s="387"/>
      <c r="G240" s="450"/>
      <c r="H240" s="450"/>
      <c r="I240" s="449"/>
      <c r="J240" s="449"/>
    </row>
    <row r="241" spans="5:10">
      <c r="E241" s="385"/>
      <c r="F241" s="387"/>
      <c r="G241" s="450"/>
      <c r="H241" s="450"/>
      <c r="I241" s="449"/>
      <c r="J241" s="449"/>
    </row>
    <row r="242" spans="5:10">
      <c r="E242" s="385"/>
      <c r="F242" s="387"/>
      <c r="G242" s="450"/>
      <c r="H242" s="450"/>
      <c r="I242" s="449"/>
      <c r="J242" s="449"/>
    </row>
    <row r="243" spans="5:10">
      <c r="E243" s="385"/>
      <c r="F243" s="387"/>
      <c r="G243" s="450"/>
      <c r="H243" s="450"/>
      <c r="I243" s="449"/>
      <c r="J243" s="449"/>
    </row>
    <row r="244" spans="5:10">
      <c r="E244" s="385"/>
      <c r="F244" s="387"/>
      <c r="G244" s="450"/>
      <c r="H244" s="450"/>
      <c r="I244" s="449"/>
      <c r="J244" s="449"/>
    </row>
    <row r="245" spans="5:10">
      <c r="E245" s="385"/>
      <c r="F245" s="387"/>
      <c r="G245" s="450"/>
      <c r="H245" s="450"/>
      <c r="I245" s="449"/>
      <c r="J245" s="449"/>
    </row>
    <row r="246" spans="5:10">
      <c r="E246" s="385"/>
      <c r="F246" s="387"/>
      <c r="G246" s="450"/>
      <c r="H246" s="450"/>
      <c r="I246" s="449"/>
      <c r="J246" s="449"/>
    </row>
    <row r="247" spans="5:10">
      <c r="E247" s="385"/>
      <c r="F247" s="387"/>
      <c r="G247" s="450"/>
      <c r="H247" s="450"/>
      <c r="I247" s="449"/>
      <c r="J247" s="449"/>
    </row>
    <row r="248" spans="5:10">
      <c r="E248" s="385"/>
      <c r="F248" s="387"/>
      <c r="G248" s="450"/>
      <c r="H248" s="450"/>
      <c r="I248" s="449"/>
      <c r="J248" s="449"/>
    </row>
    <row r="249" spans="5:10">
      <c r="E249" s="385"/>
      <c r="F249" s="387"/>
      <c r="G249" s="450"/>
      <c r="H249" s="450"/>
      <c r="I249" s="449"/>
      <c r="J249" s="449"/>
    </row>
    <row r="250" spans="5:10">
      <c r="E250" s="385"/>
      <c r="F250" s="387"/>
      <c r="G250" s="450"/>
      <c r="H250" s="450"/>
      <c r="I250" s="449"/>
      <c r="J250" s="449"/>
    </row>
    <row r="251" spans="5:10">
      <c r="E251" s="385"/>
      <c r="F251" s="387"/>
      <c r="G251" s="450"/>
      <c r="H251" s="450"/>
      <c r="I251" s="449"/>
      <c r="J251" s="449"/>
    </row>
    <row r="252" spans="5:10">
      <c r="E252" s="385"/>
      <c r="F252" s="387"/>
      <c r="G252" s="450"/>
      <c r="H252" s="450"/>
      <c r="I252" s="449"/>
      <c r="J252" s="449"/>
    </row>
    <row r="253" spans="5:10">
      <c r="E253" s="385"/>
      <c r="F253" s="387"/>
      <c r="G253" s="450"/>
      <c r="H253" s="450"/>
      <c r="I253" s="449"/>
      <c r="J253" s="449"/>
    </row>
    <row r="254" spans="5:10">
      <c r="E254" s="385"/>
      <c r="F254" s="387"/>
      <c r="G254" s="450"/>
      <c r="H254" s="450"/>
      <c r="I254" s="449"/>
      <c r="J254" s="449"/>
    </row>
    <row r="255" spans="5:10">
      <c r="E255" s="385"/>
      <c r="F255" s="387"/>
      <c r="G255" s="450"/>
      <c r="H255" s="450"/>
      <c r="I255" s="449"/>
      <c r="J255" s="449"/>
    </row>
    <row r="256" spans="5:10">
      <c r="E256" s="385"/>
      <c r="F256" s="387"/>
      <c r="G256" s="450"/>
      <c r="H256" s="450"/>
      <c r="I256" s="449"/>
      <c r="J256" s="449"/>
    </row>
    <row r="257" spans="5:10">
      <c r="E257" s="385"/>
      <c r="F257" s="387"/>
      <c r="G257" s="450"/>
      <c r="H257" s="450"/>
      <c r="I257" s="449"/>
      <c r="J257" s="449"/>
    </row>
    <row r="258" spans="5:10">
      <c r="E258" s="385"/>
      <c r="F258" s="387"/>
      <c r="G258" s="450"/>
      <c r="H258" s="450"/>
      <c r="I258" s="449"/>
      <c r="J258" s="449"/>
    </row>
    <row r="259" spans="5:10">
      <c r="E259" s="385"/>
      <c r="F259" s="387"/>
      <c r="G259" s="450"/>
      <c r="H259" s="450"/>
      <c r="I259" s="449"/>
      <c r="J259" s="449"/>
    </row>
    <row r="260" spans="5:10">
      <c r="E260" s="385"/>
      <c r="F260" s="387"/>
      <c r="G260" s="450"/>
      <c r="H260" s="450"/>
      <c r="I260" s="449"/>
      <c r="J260" s="449"/>
    </row>
    <row r="261" spans="5:10">
      <c r="E261" s="385"/>
      <c r="F261" s="387"/>
      <c r="G261" s="450"/>
      <c r="H261" s="450"/>
      <c r="I261" s="449"/>
      <c r="J261" s="449"/>
    </row>
    <row r="262" spans="5:10">
      <c r="E262" s="385"/>
      <c r="F262" s="387"/>
      <c r="G262" s="450"/>
      <c r="H262" s="450"/>
      <c r="I262" s="449"/>
      <c r="J262" s="449"/>
    </row>
    <row r="263" spans="5:10">
      <c r="E263" s="385"/>
      <c r="F263" s="387"/>
      <c r="G263" s="450"/>
      <c r="H263" s="450"/>
      <c r="I263" s="449"/>
      <c r="J263" s="449"/>
    </row>
    <row r="264" spans="5:10">
      <c r="E264" s="385"/>
      <c r="F264" s="387"/>
      <c r="G264" s="450"/>
      <c r="H264" s="450"/>
      <c r="I264" s="449"/>
      <c r="J264" s="449"/>
    </row>
    <row r="265" spans="5:10">
      <c r="E265" s="385"/>
      <c r="F265" s="387"/>
      <c r="G265" s="450"/>
      <c r="H265" s="450"/>
      <c r="I265" s="449"/>
      <c r="J265" s="449"/>
    </row>
    <row r="266" spans="5:10">
      <c r="E266" s="385"/>
      <c r="F266" s="387"/>
      <c r="G266" s="450"/>
      <c r="H266" s="450"/>
      <c r="I266" s="449"/>
      <c r="J266" s="449"/>
    </row>
    <row r="267" spans="5:10">
      <c r="E267" s="385"/>
      <c r="F267" s="387"/>
      <c r="G267" s="450"/>
      <c r="H267" s="450"/>
      <c r="I267" s="449"/>
      <c r="J267" s="449"/>
    </row>
    <row r="268" spans="5:10">
      <c r="E268" s="385"/>
      <c r="F268" s="387"/>
      <c r="G268" s="450"/>
      <c r="H268" s="450"/>
      <c r="I268" s="449"/>
      <c r="J268" s="449"/>
    </row>
    <row r="269" spans="5:10">
      <c r="E269" s="385"/>
      <c r="F269" s="387"/>
      <c r="G269" s="450"/>
      <c r="H269" s="450"/>
      <c r="I269" s="449"/>
      <c r="J269" s="449"/>
    </row>
    <row r="270" spans="5:10">
      <c r="E270" s="385"/>
      <c r="F270" s="387"/>
      <c r="G270" s="450"/>
      <c r="H270" s="450"/>
      <c r="I270" s="449"/>
      <c r="J270" s="449"/>
    </row>
    <row r="271" spans="5:10">
      <c r="E271" s="385"/>
      <c r="F271" s="387"/>
      <c r="G271" s="450"/>
      <c r="H271" s="450"/>
      <c r="I271" s="449"/>
      <c r="J271" s="449"/>
    </row>
    <row r="272" spans="5:10">
      <c r="E272" s="385"/>
      <c r="F272" s="387"/>
      <c r="G272" s="450"/>
      <c r="H272" s="450"/>
      <c r="I272" s="449"/>
      <c r="J272" s="449"/>
    </row>
    <row r="273" spans="5:10">
      <c r="E273" s="385"/>
      <c r="F273" s="387"/>
      <c r="G273" s="450"/>
      <c r="H273" s="450"/>
      <c r="I273" s="449"/>
      <c r="J273" s="449"/>
    </row>
    <row r="274" spans="5:10">
      <c r="E274" s="385"/>
      <c r="F274" s="387"/>
      <c r="G274" s="450"/>
      <c r="H274" s="450"/>
      <c r="I274" s="449"/>
      <c r="J274" s="449"/>
    </row>
    <row r="275" spans="5:10">
      <c r="E275" s="385"/>
      <c r="F275" s="387"/>
      <c r="G275" s="450"/>
      <c r="H275" s="450"/>
      <c r="I275" s="449"/>
      <c r="J275" s="449"/>
    </row>
    <row r="276" spans="5:10">
      <c r="E276" s="385"/>
      <c r="F276" s="387"/>
      <c r="G276" s="450"/>
      <c r="H276" s="450"/>
      <c r="I276" s="449"/>
      <c r="J276" s="449"/>
    </row>
    <row r="277" spans="5:10">
      <c r="E277" s="385"/>
      <c r="F277" s="387"/>
      <c r="G277" s="450"/>
      <c r="H277" s="450"/>
      <c r="I277" s="449"/>
      <c r="J277" s="449"/>
    </row>
    <row r="278" spans="5:10">
      <c r="E278" s="385"/>
      <c r="F278" s="387"/>
      <c r="G278" s="450"/>
      <c r="H278" s="450"/>
      <c r="I278" s="449"/>
      <c r="J278" s="449"/>
    </row>
    <row r="279" spans="5:10">
      <c r="E279" s="385"/>
      <c r="F279" s="387"/>
      <c r="G279" s="450"/>
      <c r="H279" s="450"/>
      <c r="I279" s="449"/>
      <c r="J279" s="449"/>
    </row>
    <row r="280" spans="5:10">
      <c r="E280" s="385"/>
      <c r="F280" s="387"/>
      <c r="G280" s="450"/>
      <c r="H280" s="450"/>
      <c r="I280" s="449"/>
      <c r="J280" s="449"/>
    </row>
    <row r="281" spans="5:10">
      <c r="E281" s="385"/>
      <c r="F281" s="387"/>
      <c r="G281" s="450"/>
      <c r="H281" s="450"/>
      <c r="I281" s="449"/>
      <c r="J281" s="449"/>
    </row>
    <row r="282" spans="5:10">
      <c r="E282" s="385"/>
      <c r="F282" s="387"/>
      <c r="G282" s="450"/>
      <c r="H282" s="450"/>
      <c r="I282" s="449"/>
      <c r="J282" s="449"/>
    </row>
    <row r="283" spans="5:10">
      <c r="E283" s="385"/>
      <c r="F283" s="387"/>
      <c r="G283" s="450"/>
      <c r="H283" s="450"/>
      <c r="I283" s="449"/>
      <c r="J283" s="449"/>
    </row>
    <row r="284" spans="5:10">
      <c r="E284" s="385"/>
      <c r="F284" s="387"/>
      <c r="G284" s="450"/>
      <c r="H284" s="450"/>
      <c r="I284" s="449"/>
      <c r="J284" s="449"/>
    </row>
    <row r="285" spans="5:10">
      <c r="E285" s="385"/>
      <c r="F285" s="387"/>
      <c r="G285" s="450"/>
      <c r="H285" s="450"/>
      <c r="I285" s="449"/>
      <c r="J285" s="449"/>
    </row>
    <row r="286" spans="5:10">
      <c r="E286" s="385"/>
      <c r="F286" s="387"/>
      <c r="G286" s="450"/>
      <c r="H286" s="450"/>
      <c r="I286" s="449"/>
      <c r="J286" s="449"/>
    </row>
    <row r="287" spans="5:10">
      <c r="E287" s="385"/>
      <c r="F287" s="387"/>
      <c r="G287" s="450"/>
      <c r="H287" s="450"/>
      <c r="I287" s="449"/>
      <c r="J287" s="449"/>
    </row>
    <row r="288" spans="5:10">
      <c r="E288" s="385"/>
      <c r="F288" s="387"/>
      <c r="G288" s="450"/>
      <c r="H288" s="450"/>
      <c r="I288" s="449"/>
      <c r="J288" s="449"/>
    </row>
    <row r="289" spans="5:10">
      <c r="E289" s="385"/>
      <c r="F289" s="387"/>
      <c r="G289" s="450"/>
      <c r="H289" s="450"/>
      <c r="I289" s="449"/>
      <c r="J289" s="449"/>
    </row>
    <row r="290" spans="5:10">
      <c r="E290" s="385"/>
      <c r="F290" s="387"/>
      <c r="G290" s="450"/>
      <c r="H290" s="450"/>
      <c r="I290" s="449"/>
      <c r="J290" s="449"/>
    </row>
    <row r="291" spans="5:10">
      <c r="E291" s="385"/>
      <c r="F291" s="387"/>
      <c r="G291" s="450"/>
      <c r="H291" s="450"/>
      <c r="I291" s="449"/>
      <c r="J291" s="449"/>
    </row>
    <row r="292" spans="5:10">
      <c r="E292" s="385"/>
      <c r="F292" s="387"/>
      <c r="G292" s="450"/>
      <c r="H292" s="450"/>
      <c r="I292" s="449"/>
      <c r="J292" s="449"/>
    </row>
    <row r="293" spans="5:10">
      <c r="E293" s="385"/>
      <c r="F293" s="387"/>
      <c r="G293" s="450"/>
      <c r="H293" s="450"/>
      <c r="I293" s="449"/>
      <c r="J293" s="449"/>
    </row>
    <row r="294" spans="5:10">
      <c r="E294" s="385"/>
      <c r="F294" s="387"/>
      <c r="G294" s="450"/>
      <c r="H294" s="450"/>
      <c r="I294" s="449"/>
      <c r="J294" s="449"/>
    </row>
    <row r="295" spans="5:10">
      <c r="E295" s="385"/>
      <c r="F295" s="387"/>
      <c r="G295" s="450"/>
      <c r="H295" s="450"/>
      <c r="I295" s="449"/>
      <c r="J295" s="449"/>
    </row>
    <row r="296" spans="5:10">
      <c r="E296" s="385"/>
      <c r="F296" s="387"/>
      <c r="G296" s="450"/>
      <c r="H296" s="450"/>
      <c r="I296" s="449"/>
      <c r="J296" s="449"/>
    </row>
    <row r="297" spans="5:10">
      <c r="E297" s="385"/>
      <c r="F297" s="387"/>
      <c r="G297" s="450"/>
      <c r="H297" s="450"/>
      <c r="I297" s="449"/>
      <c r="J297" s="449"/>
    </row>
    <row r="298" spans="5:10">
      <c r="E298" s="385"/>
      <c r="F298" s="387"/>
      <c r="G298" s="450"/>
      <c r="H298" s="450"/>
      <c r="I298" s="449"/>
      <c r="J298" s="449"/>
    </row>
    <row r="299" spans="5:10">
      <c r="E299" s="385"/>
      <c r="F299" s="387"/>
      <c r="G299" s="450"/>
      <c r="H299" s="450"/>
      <c r="I299" s="449"/>
      <c r="J299" s="449"/>
    </row>
    <row r="300" spans="5:10">
      <c r="E300" s="385"/>
      <c r="F300" s="387"/>
      <c r="G300" s="450"/>
      <c r="H300" s="450"/>
      <c r="I300" s="449"/>
      <c r="J300" s="449"/>
    </row>
    <row r="301" spans="5:10">
      <c r="E301" s="385"/>
      <c r="F301" s="387"/>
      <c r="G301" s="450"/>
      <c r="H301" s="450"/>
      <c r="I301" s="449"/>
      <c r="J301" s="449"/>
    </row>
    <row r="302" spans="5:10">
      <c r="E302" s="385"/>
      <c r="F302" s="387"/>
      <c r="G302" s="450"/>
      <c r="H302" s="450"/>
      <c r="I302" s="449"/>
      <c r="J302" s="449"/>
    </row>
    <row r="303" spans="5:10">
      <c r="E303" s="385"/>
      <c r="F303" s="387"/>
      <c r="G303" s="450"/>
      <c r="H303" s="450"/>
      <c r="I303" s="449"/>
      <c r="J303" s="449"/>
    </row>
    <row r="304" spans="5:10">
      <c r="E304" s="385"/>
      <c r="F304" s="387"/>
      <c r="G304" s="450"/>
      <c r="H304" s="450"/>
      <c r="I304" s="449"/>
      <c r="J304" s="449"/>
    </row>
    <row r="305" spans="5:10">
      <c r="E305" s="385"/>
      <c r="F305" s="387"/>
      <c r="G305" s="450"/>
      <c r="H305" s="450"/>
      <c r="I305" s="449"/>
      <c r="J305" s="449"/>
    </row>
    <row r="306" spans="5:10">
      <c r="E306" s="385"/>
      <c r="F306" s="387"/>
      <c r="G306" s="450"/>
      <c r="H306" s="450"/>
      <c r="I306" s="449"/>
      <c r="J306" s="449"/>
    </row>
    <row r="307" spans="5:10">
      <c r="E307" s="385"/>
      <c r="F307" s="387"/>
      <c r="G307" s="450"/>
      <c r="H307" s="450"/>
      <c r="I307" s="449"/>
      <c r="J307" s="449"/>
    </row>
    <row r="308" spans="5:10">
      <c r="E308" s="385"/>
      <c r="F308" s="387"/>
      <c r="G308" s="450"/>
      <c r="H308" s="450"/>
      <c r="I308" s="449"/>
      <c r="J308" s="449"/>
    </row>
    <row r="309" spans="5:10">
      <c r="E309" s="385"/>
      <c r="F309" s="387"/>
      <c r="G309" s="450"/>
      <c r="H309" s="450"/>
      <c r="I309" s="449"/>
      <c r="J309" s="449"/>
    </row>
    <row r="310" spans="5:10">
      <c r="E310" s="385"/>
      <c r="F310" s="387"/>
      <c r="G310" s="450"/>
      <c r="H310" s="450"/>
      <c r="I310" s="449"/>
      <c r="J310" s="449"/>
    </row>
    <row r="311" spans="5:10">
      <c r="E311" s="385"/>
      <c r="F311" s="387"/>
      <c r="G311" s="450"/>
      <c r="H311" s="450"/>
      <c r="I311" s="449"/>
      <c r="J311" s="449"/>
    </row>
    <row r="312" spans="5:10">
      <c r="E312" s="385"/>
      <c r="F312" s="387"/>
      <c r="G312" s="450"/>
      <c r="H312" s="450"/>
      <c r="I312" s="449"/>
      <c r="J312" s="449"/>
    </row>
    <row r="313" spans="5:10">
      <c r="E313" s="385"/>
      <c r="F313" s="387"/>
      <c r="G313" s="450"/>
      <c r="H313" s="450"/>
      <c r="I313" s="449"/>
      <c r="J313" s="449"/>
    </row>
    <row r="314" spans="5:10">
      <c r="E314" s="385"/>
      <c r="F314" s="387"/>
      <c r="G314" s="450"/>
      <c r="H314" s="450"/>
      <c r="I314" s="449"/>
      <c r="J314" s="449"/>
    </row>
    <row r="315" spans="5:10">
      <c r="E315" s="385"/>
      <c r="F315" s="387"/>
      <c r="G315" s="450"/>
      <c r="H315" s="450"/>
      <c r="I315" s="449"/>
      <c r="J315" s="449"/>
    </row>
    <row r="316" spans="5:10">
      <c r="E316" s="385"/>
      <c r="F316" s="387"/>
      <c r="G316" s="450"/>
      <c r="H316" s="450"/>
      <c r="I316" s="449"/>
      <c r="J316" s="449"/>
    </row>
    <row r="317" spans="5:10">
      <c r="E317" s="385"/>
      <c r="F317" s="387"/>
      <c r="G317" s="450"/>
      <c r="H317" s="450"/>
      <c r="I317" s="449"/>
      <c r="J317" s="449"/>
    </row>
    <row r="318" spans="5:10">
      <c r="E318" s="385"/>
      <c r="F318" s="387"/>
      <c r="G318" s="450"/>
      <c r="H318" s="450"/>
      <c r="I318" s="449"/>
      <c r="J318" s="449"/>
    </row>
    <row r="319" spans="5:10">
      <c r="E319" s="385"/>
      <c r="F319" s="387"/>
      <c r="G319" s="450"/>
      <c r="H319" s="450"/>
      <c r="I319" s="449"/>
      <c r="J319" s="449"/>
    </row>
    <row r="320" spans="5:10">
      <c r="E320" s="385"/>
      <c r="F320" s="387"/>
      <c r="G320" s="450"/>
      <c r="H320" s="450"/>
      <c r="I320" s="449"/>
      <c r="J320" s="449"/>
    </row>
    <row r="321" spans="5:10">
      <c r="E321" s="385"/>
      <c r="F321" s="387"/>
      <c r="G321" s="450"/>
      <c r="H321" s="450"/>
      <c r="I321" s="449"/>
      <c r="J321" s="449"/>
    </row>
    <row r="322" spans="5:10">
      <c r="E322" s="385"/>
      <c r="F322" s="387"/>
      <c r="G322" s="450"/>
      <c r="H322" s="450"/>
      <c r="I322" s="449"/>
      <c r="J322" s="449"/>
    </row>
    <row r="323" spans="5:10">
      <c r="E323" s="385"/>
      <c r="F323" s="387"/>
      <c r="G323" s="450"/>
      <c r="H323" s="450"/>
      <c r="I323" s="449"/>
      <c r="J323" s="449"/>
    </row>
    <row r="324" spans="5:10">
      <c r="E324" s="385"/>
      <c r="F324" s="387"/>
      <c r="G324" s="450"/>
      <c r="H324" s="450"/>
      <c r="I324" s="449"/>
      <c r="J324" s="449"/>
    </row>
    <row r="325" spans="5:10">
      <c r="E325" s="385"/>
      <c r="F325" s="387"/>
      <c r="G325" s="450"/>
      <c r="H325" s="450"/>
      <c r="I325" s="449"/>
      <c r="J325" s="449"/>
    </row>
    <row r="326" spans="5:10">
      <c r="E326" s="385"/>
      <c r="F326" s="387"/>
      <c r="G326" s="450"/>
      <c r="H326" s="450"/>
      <c r="I326" s="449"/>
      <c r="J326" s="449"/>
    </row>
    <row r="327" spans="5:10">
      <c r="E327" s="385"/>
      <c r="F327" s="387"/>
      <c r="G327" s="450"/>
      <c r="H327" s="450"/>
      <c r="I327" s="449"/>
      <c r="J327" s="449"/>
    </row>
    <row r="328" spans="5:10">
      <c r="E328" s="385"/>
      <c r="F328" s="387"/>
      <c r="G328" s="450"/>
      <c r="H328" s="450"/>
      <c r="I328" s="449"/>
      <c r="J328" s="449"/>
    </row>
    <row r="329" spans="5:10">
      <c r="E329" s="385"/>
      <c r="F329" s="387"/>
      <c r="G329" s="450"/>
      <c r="H329" s="450"/>
      <c r="I329" s="449"/>
      <c r="J329" s="449"/>
    </row>
    <row r="330" spans="5:10">
      <c r="E330" s="385"/>
      <c r="F330" s="387"/>
      <c r="G330" s="450"/>
      <c r="H330" s="450"/>
      <c r="I330" s="449"/>
      <c r="J330" s="449"/>
    </row>
    <row r="331" spans="5:10">
      <c r="E331" s="385"/>
      <c r="F331" s="387"/>
      <c r="G331" s="450"/>
      <c r="H331" s="450"/>
      <c r="I331" s="449"/>
      <c r="J331" s="449"/>
    </row>
    <row r="332" spans="5:10">
      <c r="E332" s="385"/>
      <c r="F332" s="387"/>
      <c r="G332" s="450"/>
      <c r="H332" s="450"/>
      <c r="I332" s="449"/>
      <c r="J332" s="449"/>
    </row>
    <row r="333" spans="5:10">
      <c r="E333" s="385"/>
      <c r="F333" s="387"/>
      <c r="G333" s="450"/>
      <c r="H333" s="450"/>
      <c r="I333" s="449"/>
      <c r="J333" s="449"/>
    </row>
    <row r="334" spans="5:10">
      <c r="E334" s="385"/>
      <c r="F334" s="387"/>
      <c r="G334" s="450"/>
      <c r="H334" s="450"/>
      <c r="I334" s="449"/>
      <c r="J334" s="449"/>
    </row>
    <row r="335" spans="5:10">
      <c r="E335" s="385"/>
      <c r="F335" s="387"/>
      <c r="G335" s="450"/>
      <c r="H335" s="450"/>
      <c r="I335" s="449"/>
      <c r="J335" s="449"/>
    </row>
    <row r="336" spans="5:10">
      <c r="E336" s="385"/>
      <c r="F336" s="387"/>
      <c r="G336" s="450"/>
      <c r="H336" s="450"/>
      <c r="I336" s="449"/>
      <c r="J336" s="449"/>
    </row>
    <row r="337" spans="5:10">
      <c r="E337" s="385"/>
      <c r="F337" s="387"/>
      <c r="G337" s="450"/>
      <c r="H337" s="450"/>
      <c r="I337" s="449"/>
      <c r="J337" s="449"/>
    </row>
    <row r="338" spans="5:10">
      <c r="E338" s="385"/>
      <c r="F338" s="387"/>
      <c r="G338" s="450"/>
      <c r="H338" s="450"/>
      <c r="I338" s="449"/>
      <c r="J338" s="449"/>
    </row>
    <row r="339" spans="5:10">
      <c r="E339" s="385"/>
      <c r="F339" s="387"/>
      <c r="G339" s="450"/>
      <c r="H339" s="450"/>
      <c r="I339" s="449"/>
      <c r="J339" s="449"/>
    </row>
    <row r="340" spans="5:10">
      <c r="E340" s="385"/>
      <c r="F340" s="387"/>
      <c r="G340" s="450"/>
      <c r="H340" s="450"/>
      <c r="I340" s="449"/>
      <c r="J340" s="449"/>
    </row>
    <row r="341" spans="5:10">
      <c r="E341" s="385"/>
      <c r="F341" s="387"/>
      <c r="G341" s="450"/>
      <c r="H341" s="450"/>
      <c r="I341" s="449"/>
      <c r="J341" s="449"/>
    </row>
    <row r="342" spans="5:10">
      <c r="E342" s="385"/>
      <c r="F342" s="387"/>
      <c r="G342" s="450"/>
      <c r="H342" s="450"/>
      <c r="I342" s="449"/>
      <c r="J342" s="449"/>
    </row>
    <row r="343" spans="5:10">
      <c r="E343" s="385"/>
      <c r="F343" s="387"/>
      <c r="G343" s="450"/>
      <c r="H343" s="450"/>
      <c r="I343" s="449"/>
      <c r="J343" s="449"/>
    </row>
    <row r="344" spans="5:10">
      <c r="E344" s="385"/>
      <c r="F344" s="387"/>
      <c r="G344" s="450"/>
      <c r="H344" s="450"/>
      <c r="I344" s="449"/>
      <c r="J344" s="449"/>
    </row>
    <row r="345" spans="5:10">
      <c r="E345" s="385"/>
      <c r="F345" s="387"/>
      <c r="G345" s="450"/>
      <c r="H345" s="450"/>
      <c r="I345" s="449"/>
      <c r="J345" s="449"/>
    </row>
    <row r="346" spans="5:10">
      <c r="E346" s="385"/>
      <c r="F346" s="387"/>
      <c r="G346" s="450"/>
      <c r="H346" s="450"/>
      <c r="I346" s="449"/>
      <c r="J346" s="449"/>
    </row>
    <row r="347" spans="5:10">
      <c r="E347" s="385"/>
      <c r="F347" s="387"/>
      <c r="G347" s="450"/>
      <c r="H347" s="450"/>
      <c r="I347" s="449"/>
      <c r="J347" s="449"/>
    </row>
    <row r="348" spans="5:10">
      <c r="E348" s="385"/>
      <c r="F348" s="387"/>
      <c r="G348" s="450"/>
      <c r="H348" s="450"/>
      <c r="I348" s="449"/>
      <c r="J348" s="449"/>
    </row>
    <row r="349" spans="5:10">
      <c r="E349" s="385"/>
      <c r="F349" s="387"/>
      <c r="G349" s="450"/>
      <c r="H349" s="450"/>
      <c r="I349" s="449"/>
      <c r="J349" s="449"/>
    </row>
    <row r="350" spans="5:10">
      <c r="E350" s="385"/>
      <c r="F350" s="387"/>
      <c r="G350" s="450"/>
      <c r="H350" s="450"/>
      <c r="I350" s="449"/>
      <c r="J350" s="449"/>
    </row>
    <row r="351" spans="5:10">
      <c r="E351" s="385"/>
      <c r="F351" s="387"/>
      <c r="G351" s="450"/>
      <c r="H351" s="450"/>
      <c r="I351" s="449"/>
      <c r="J351" s="449"/>
    </row>
    <row r="352" spans="5:10">
      <c r="E352" s="385"/>
      <c r="F352" s="387"/>
      <c r="G352" s="450"/>
      <c r="H352" s="450"/>
      <c r="I352" s="449"/>
      <c r="J352" s="449"/>
    </row>
    <row r="353" spans="5:10">
      <c r="E353" s="385"/>
      <c r="F353" s="387"/>
      <c r="G353" s="450"/>
      <c r="H353" s="450"/>
      <c r="I353" s="449"/>
      <c r="J353" s="449"/>
    </row>
    <row r="354" spans="5:10">
      <c r="E354" s="385"/>
      <c r="F354" s="387"/>
      <c r="G354" s="450"/>
      <c r="H354" s="450"/>
      <c r="I354" s="449"/>
      <c r="J354" s="449"/>
    </row>
    <row r="355" spans="5:10">
      <c r="E355" s="385"/>
      <c r="F355" s="387"/>
      <c r="G355" s="450"/>
      <c r="H355" s="450"/>
      <c r="I355" s="449"/>
      <c r="J355" s="449"/>
    </row>
    <row r="356" spans="5:10">
      <c r="E356" s="385"/>
      <c r="F356" s="387"/>
      <c r="G356" s="450"/>
      <c r="H356" s="450"/>
      <c r="I356" s="449"/>
      <c r="J356" s="449"/>
    </row>
    <row r="357" spans="5:10">
      <c r="E357" s="385"/>
      <c r="F357" s="387"/>
      <c r="G357" s="450"/>
      <c r="H357" s="450"/>
      <c r="I357" s="449"/>
      <c r="J357" s="449"/>
    </row>
    <row r="358" spans="5:10">
      <c r="E358" s="385"/>
      <c r="F358" s="387"/>
      <c r="G358" s="450"/>
      <c r="H358" s="450"/>
      <c r="I358" s="449"/>
      <c r="J358" s="449"/>
    </row>
    <row r="359" spans="5:10">
      <c r="E359" s="385"/>
      <c r="F359" s="387"/>
      <c r="G359" s="450"/>
      <c r="H359" s="450"/>
      <c r="I359" s="449"/>
      <c r="J359" s="449"/>
    </row>
    <row r="360" spans="5:10">
      <c r="E360" s="385"/>
      <c r="F360" s="387"/>
      <c r="G360" s="450"/>
      <c r="H360" s="450"/>
      <c r="I360" s="449"/>
      <c r="J360" s="449"/>
    </row>
    <row r="361" spans="5:10">
      <c r="E361" s="385"/>
      <c r="F361" s="387"/>
      <c r="G361" s="450"/>
      <c r="H361" s="450"/>
      <c r="I361" s="449"/>
      <c r="J361" s="449"/>
    </row>
    <row r="362" spans="5:10">
      <c r="E362" s="385"/>
      <c r="F362" s="387"/>
      <c r="G362" s="450"/>
      <c r="H362" s="450"/>
      <c r="I362" s="449"/>
      <c r="J362" s="449"/>
    </row>
    <row r="363" spans="5:10">
      <c r="E363" s="385"/>
      <c r="F363" s="387"/>
      <c r="G363" s="450"/>
      <c r="H363" s="450"/>
      <c r="I363" s="449"/>
      <c r="J363" s="449"/>
    </row>
    <row r="364" spans="5:10">
      <c r="E364" s="385"/>
      <c r="F364" s="387"/>
      <c r="G364" s="450"/>
      <c r="H364" s="450"/>
      <c r="I364" s="449"/>
      <c r="J364" s="449"/>
    </row>
    <row r="365" spans="5:10">
      <c r="E365" s="385"/>
      <c r="F365" s="387"/>
      <c r="G365" s="450"/>
      <c r="H365" s="450"/>
      <c r="I365" s="449"/>
      <c r="J365" s="449"/>
    </row>
    <row r="366" spans="5:10">
      <c r="E366" s="385"/>
      <c r="F366" s="387"/>
      <c r="G366" s="450"/>
      <c r="H366" s="450"/>
      <c r="I366" s="449"/>
      <c r="J366" s="449"/>
    </row>
    <row r="367" spans="5:10">
      <c r="E367" s="385"/>
      <c r="F367" s="387"/>
      <c r="G367" s="450"/>
      <c r="H367" s="450"/>
      <c r="I367" s="449"/>
      <c r="J367" s="449"/>
    </row>
    <row r="368" spans="5:10">
      <c r="E368" s="385"/>
      <c r="F368" s="387"/>
      <c r="G368" s="450"/>
      <c r="H368" s="450"/>
      <c r="I368" s="449"/>
      <c r="J368" s="449"/>
    </row>
    <row r="369" spans="5:10">
      <c r="E369" s="385"/>
      <c r="F369" s="387"/>
      <c r="G369" s="450"/>
      <c r="H369" s="450"/>
      <c r="I369" s="449"/>
      <c r="J369" s="449"/>
    </row>
    <row r="370" spans="5:10">
      <c r="E370" s="385"/>
      <c r="F370" s="387"/>
      <c r="G370" s="450"/>
      <c r="H370" s="450"/>
      <c r="I370" s="449"/>
      <c r="J370" s="449"/>
    </row>
    <row r="371" spans="5:10">
      <c r="E371" s="385"/>
      <c r="F371" s="387"/>
      <c r="G371" s="450"/>
      <c r="H371" s="450"/>
      <c r="I371" s="449"/>
      <c r="J371" s="449"/>
    </row>
    <row r="372" spans="5:10">
      <c r="E372" s="385"/>
      <c r="F372" s="387"/>
      <c r="G372" s="450"/>
      <c r="H372" s="450"/>
      <c r="I372" s="449"/>
      <c r="J372" s="449"/>
    </row>
    <row r="373" spans="5:10">
      <c r="E373" s="385"/>
      <c r="F373" s="387"/>
      <c r="G373" s="450"/>
      <c r="H373" s="450"/>
      <c r="I373" s="449"/>
      <c r="J373" s="449"/>
    </row>
    <row r="374" spans="5:10">
      <c r="E374" s="385"/>
      <c r="F374" s="387"/>
      <c r="G374" s="450"/>
      <c r="H374" s="450"/>
      <c r="I374" s="449"/>
      <c r="J374" s="449"/>
    </row>
    <row r="375" spans="5:10">
      <c r="E375" s="385"/>
      <c r="F375" s="387"/>
      <c r="G375" s="450"/>
      <c r="H375" s="450"/>
      <c r="I375" s="449"/>
      <c r="J375" s="449"/>
    </row>
    <row r="376" spans="5:10">
      <c r="E376" s="385"/>
      <c r="F376" s="387"/>
      <c r="G376" s="450"/>
      <c r="H376" s="450"/>
      <c r="I376" s="449"/>
      <c r="J376" s="449"/>
    </row>
    <row r="377" spans="5:10">
      <c r="E377" s="385"/>
      <c r="F377" s="387"/>
      <c r="G377" s="450"/>
      <c r="H377" s="450"/>
      <c r="I377" s="449"/>
      <c r="J377" s="449"/>
    </row>
    <row r="378" spans="5:10">
      <c r="E378" s="385"/>
      <c r="F378" s="387"/>
      <c r="G378" s="450"/>
      <c r="H378" s="450"/>
      <c r="I378" s="449"/>
      <c r="J378" s="449"/>
    </row>
    <row r="379" spans="5:10">
      <c r="E379" s="385"/>
      <c r="F379" s="387"/>
      <c r="G379" s="450"/>
      <c r="H379" s="450"/>
      <c r="I379" s="449"/>
      <c r="J379" s="449"/>
    </row>
    <row r="380" spans="5:10">
      <c r="E380" s="385"/>
      <c r="F380" s="387"/>
      <c r="G380" s="450"/>
      <c r="H380" s="450"/>
      <c r="I380" s="449"/>
      <c r="J380" s="449"/>
    </row>
    <row r="381" spans="5:10">
      <c r="E381" s="385"/>
      <c r="F381" s="387"/>
      <c r="G381" s="450"/>
      <c r="H381" s="450"/>
      <c r="I381" s="449"/>
      <c r="J381" s="449"/>
    </row>
    <row r="382" spans="5:10">
      <c r="E382" s="385"/>
      <c r="F382" s="387"/>
      <c r="G382" s="450"/>
      <c r="H382" s="450"/>
      <c r="I382" s="449"/>
      <c r="J382" s="449"/>
    </row>
    <row r="383" spans="5:10">
      <c r="E383" s="385"/>
      <c r="F383" s="387"/>
      <c r="G383" s="450"/>
      <c r="H383" s="450"/>
      <c r="I383" s="449"/>
      <c r="J383" s="449"/>
    </row>
    <row r="384" spans="5:10">
      <c r="E384" s="385"/>
      <c r="F384" s="387"/>
      <c r="G384" s="450"/>
      <c r="H384" s="450"/>
      <c r="I384" s="449"/>
      <c r="J384" s="449"/>
    </row>
    <row r="385" spans="5:10">
      <c r="E385" s="385"/>
      <c r="F385" s="387"/>
      <c r="G385" s="450"/>
      <c r="H385" s="450"/>
      <c r="I385" s="449"/>
      <c r="J385" s="449"/>
    </row>
    <row r="386" spans="5:10">
      <c r="E386" s="385"/>
      <c r="F386" s="387"/>
      <c r="G386" s="450"/>
      <c r="H386" s="450"/>
      <c r="I386" s="449"/>
      <c r="J386" s="449"/>
    </row>
    <row r="387" spans="5:10">
      <c r="E387" s="385"/>
      <c r="F387" s="387"/>
      <c r="G387" s="450"/>
      <c r="H387" s="450"/>
      <c r="I387" s="449"/>
      <c r="J387" s="449"/>
    </row>
    <row r="388" spans="5:10">
      <c r="E388" s="385"/>
      <c r="F388" s="387"/>
      <c r="G388" s="450"/>
      <c r="H388" s="450"/>
      <c r="I388" s="449"/>
      <c r="J388" s="449"/>
    </row>
    <row r="389" spans="5:10">
      <c r="E389" s="385"/>
      <c r="F389" s="387"/>
      <c r="G389" s="450"/>
      <c r="H389" s="450"/>
      <c r="I389" s="449"/>
      <c r="J389" s="449"/>
    </row>
    <row r="390" spans="5:10">
      <c r="E390" s="385"/>
      <c r="F390" s="387"/>
      <c r="G390" s="450"/>
      <c r="H390" s="450"/>
      <c r="I390" s="449"/>
      <c r="J390" s="449"/>
    </row>
    <row r="391" spans="5:10">
      <c r="E391" s="385"/>
      <c r="F391" s="387"/>
      <c r="G391" s="450"/>
      <c r="H391" s="450"/>
      <c r="I391" s="449"/>
      <c r="J391" s="449"/>
    </row>
    <row r="392" spans="5:10">
      <c r="E392" s="385"/>
      <c r="F392" s="387"/>
      <c r="G392" s="450"/>
      <c r="H392" s="450"/>
      <c r="I392" s="449"/>
      <c r="J392" s="449"/>
    </row>
    <row r="393" spans="5:10">
      <c r="E393" s="385"/>
      <c r="F393" s="387"/>
      <c r="G393" s="450"/>
      <c r="H393" s="450"/>
      <c r="I393" s="449"/>
      <c r="J393" s="449"/>
    </row>
    <row r="394" spans="5:10">
      <c r="E394" s="385"/>
      <c r="F394" s="387"/>
      <c r="G394" s="450"/>
      <c r="H394" s="450"/>
      <c r="I394" s="449"/>
      <c r="J394" s="449"/>
    </row>
    <row r="395" spans="5:10">
      <c r="E395" s="385"/>
      <c r="F395" s="387"/>
      <c r="G395" s="450"/>
      <c r="H395" s="450"/>
      <c r="I395" s="449"/>
      <c r="J395" s="449"/>
    </row>
    <row r="396" spans="5:10">
      <c r="E396" s="385"/>
      <c r="F396" s="387"/>
      <c r="G396" s="450"/>
      <c r="H396" s="450"/>
      <c r="I396" s="449"/>
      <c r="J396" s="449"/>
    </row>
    <row r="397" spans="5:10">
      <c r="E397" s="385"/>
      <c r="F397" s="387"/>
      <c r="G397" s="450"/>
      <c r="H397" s="450"/>
      <c r="I397" s="449"/>
      <c r="J397" s="449"/>
    </row>
    <row r="398" spans="5:10">
      <c r="E398" s="385"/>
      <c r="F398" s="387"/>
      <c r="G398" s="450"/>
      <c r="H398" s="450"/>
      <c r="I398" s="449"/>
      <c r="J398" s="449"/>
    </row>
    <row r="399" spans="5:10">
      <c r="E399" s="385"/>
      <c r="F399" s="387"/>
      <c r="G399" s="450"/>
      <c r="H399" s="450"/>
      <c r="I399" s="449"/>
      <c r="J399" s="449"/>
    </row>
    <row r="400" spans="5:10">
      <c r="E400" s="385"/>
      <c r="F400" s="387"/>
      <c r="G400" s="450"/>
      <c r="H400" s="450"/>
      <c r="I400" s="449"/>
      <c r="J400" s="449"/>
    </row>
    <row r="401" spans="5:10">
      <c r="E401" s="385"/>
      <c r="F401" s="387"/>
      <c r="G401" s="450"/>
      <c r="H401" s="450"/>
      <c r="I401" s="449"/>
      <c r="J401" s="449"/>
    </row>
    <row r="402" spans="5:10">
      <c r="E402" s="385"/>
      <c r="F402" s="387"/>
      <c r="G402" s="450"/>
      <c r="H402" s="450"/>
      <c r="I402" s="449"/>
      <c r="J402" s="449"/>
    </row>
    <row r="403" spans="5:10">
      <c r="E403" s="385"/>
      <c r="F403" s="387"/>
      <c r="G403" s="450"/>
      <c r="H403" s="450"/>
      <c r="I403" s="449"/>
      <c r="J403" s="449"/>
    </row>
    <row r="404" spans="5:10">
      <c r="E404" s="385"/>
      <c r="F404" s="387"/>
      <c r="G404" s="450"/>
      <c r="H404" s="450"/>
      <c r="I404" s="449"/>
      <c r="J404" s="449"/>
    </row>
    <row r="405" spans="5:10">
      <c r="E405" s="385"/>
      <c r="F405" s="387"/>
      <c r="G405" s="450"/>
      <c r="H405" s="450"/>
      <c r="I405" s="449"/>
      <c r="J405" s="449"/>
    </row>
    <row r="406" spans="5:10">
      <c r="E406" s="385"/>
      <c r="F406" s="387"/>
      <c r="G406" s="450"/>
      <c r="H406" s="450"/>
      <c r="I406" s="449"/>
      <c r="J406" s="449"/>
    </row>
    <row r="407" spans="5:10">
      <c r="E407" s="385"/>
      <c r="F407" s="387"/>
      <c r="G407" s="450"/>
      <c r="H407" s="450"/>
      <c r="I407" s="449"/>
      <c r="J407" s="449"/>
    </row>
    <row r="408" spans="5:10">
      <c r="E408" s="385"/>
      <c r="F408" s="387"/>
      <c r="G408" s="450"/>
      <c r="H408" s="450"/>
      <c r="I408" s="449"/>
      <c r="J408" s="449"/>
    </row>
    <row r="409" spans="5:10">
      <c r="E409" s="385"/>
      <c r="F409" s="387"/>
      <c r="G409" s="450"/>
      <c r="H409" s="450"/>
      <c r="I409" s="449"/>
      <c r="J409" s="449"/>
    </row>
    <row r="410" spans="5:10">
      <c r="E410" s="385"/>
      <c r="F410" s="387"/>
      <c r="G410" s="450"/>
      <c r="H410" s="450"/>
      <c r="I410" s="449"/>
      <c r="J410" s="449"/>
    </row>
    <row r="411" spans="5:10">
      <c r="E411" s="385"/>
      <c r="F411" s="387"/>
      <c r="G411" s="450"/>
      <c r="H411" s="450"/>
      <c r="I411" s="449"/>
      <c r="J411" s="449"/>
    </row>
    <row r="412" spans="5:10">
      <c r="E412" s="385"/>
      <c r="F412" s="387"/>
      <c r="G412" s="450"/>
      <c r="H412" s="450"/>
      <c r="I412" s="449"/>
      <c r="J412" s="449"/>
    </row>
    <row r="413" spans="5:10">
      <c r="E413" s="385"/>
      <c r="F413" s="387"/>
      <c r="G413" s="450"/>
      <c r="H413" s="450"/>
      <c r="I413" s="449"/>
      <c r="J413" s="449"/>
    </row>
    <row r="414" spans="5:10">
      <c r="E414" s="385"/>
      <c r="F414" s="387"/>
      <c r="G414" s="450"/>
      <c r="H414" s="450"/>
      <c r="I414" s="449"/>
      <c r="J414" s="449"/>
    </row>
    <row r="415" spans="5:10">
      <c r="E415" s="385"/>
      <c r="F415" s="387"/>
      <c r="G415" s="450"/>
      <c r="H415" s="450"/>
      <c r="I415" s="449"/>
      <c r="J415" s="449"/>
    </row>
    <row r="416" spans="5:10">
      <c r="E416" s="385"/>
      <c r="F416" s="387"/>
      <c r="G416" s="450"/>
      <c r="H416" s="450"/>
      <c r="I416" s="449"/>
      <c r="J416" s="449"/>
    </row>
    <row r="417" spans="5:10">
      <c r="E417" s="385"/>
      <c r="F417" s="387"/>
      <c r="G417" s="450"/>
      <c r="H417" s="450"/>
      <c r="I417" s="449"/>
      <c r="J417" s="449"/>
    </row>
    <row r="418" spans="5:10">
      <c r="E418" s="385"/>
      <c r="F418" s="387"/>
      <c r="G418" s="450"/>
      <c r="H418" s="450"/>
      <c r="I418" s="449"/>
      <c r="J418" s="449"/>
    </row>
    <row r="419" spans="5:10">
      <c r="E419" s="385"/>
      <c r="F419" s="387"/>
      <c r="G419" s="450"/>
      <c r="H419" s="450"/>
      <c r="I419" s="449"/>
      <c r="J419" s="449"/>
    </row>
    <row r="420" spans="5:10">
      <c r="E420" s="385"/>
      <c r="F420" s="387"/>
      <c r="G420" s="450"/>
      <c r="H420" s="450"/>
      <c r="I420" s="449"/>
      <c r="J420" s="449"/>
    </row>
    <row r="421" spans="5:10">
      <c r="E421" s="385"/>
      <c r="F421" s="387"/>
      <c r="G421" s="450"/>
      <c r="H421" s="450"/>
      <c r="I421" s="449"/>
      <c r="J421" s="449"/>
    </row>
    <row r="422" spans="5:10">
      <c r="E422" s="385"/>
      <c r="F422" s="387"/>
      <c r="G422" s="450"/>
      <c r="H422" s="450"/>
      <c r="I422" s="449"/>
      <c r="J422" s="449"/>
    </row>
    <row r="423" spans="5:10">
      <c r="E423" s="385"/>
      <c r="F423" s="387"/>
      <c r="G423" s="450"/>
      <c r="H423" s="450"/>
      <c r="I423" s="449"/>
      <c r="J423" s="449"/>
    </row>
    <row r="424" spans="5:10">
      <c r="E424" s="385"/>
      <c r="F424" s="387"/>
      <c r="G424" s="450"/>
      <c r="H424" s="450"/>
      <c r="I424" s="449"/>
      <c r="J424" s="449"/>
    </row>
    <row r="425" spans="5:10">
      <c r="E425" s="385"/>
      <c r="F425" s="387"/>
      <c r="G425" s="450"/>
      <c r="H425" s="450"/>
      <c r="I425" s="449"/>
      <c r="J425" s="449"/>
    </row>
    <row r="426" spans="5:10">
      <c r="E426" s="385"/>
      <c r="F426" s="387"/>
      <c r="G426" s="450"/>
      <c r="H426" s="450"/>
      <c r="I426" s="449"/>
      <c r="J426" s="449"/>
    </row>
    <row r="427" spans="5:10">
      <c r="E427" s="385"/>
      <c r="F427" s="387"/>
      <c r="G427" s="450"/>
      <c r="H427" s="450"/>
      <c r="I427" s="449"/>
      <c r="J427" s="449"/>
    </row>
    <row r="428" spans="5:10">
      <c r="E428" s="385"/>
      <c r="F428" s="387"/>
      <c r="G428" s="450"/>
      <c r="H428" s="450"/>
      <c r="I428" s="449"/>
      <c r="J428" s="449"/>
    </row>
    <row r="429" spans="5:10">
      <c r="E429" s="385"/>
      <c r="F429" s="387"/>
      <c r="G429" s="450"/>
      <c r="H429" s="450"/>
      <c r="I429" s="449"/>
      <c r="J429" s="449"/>
    </row>
    <row r="430" spans="5:10">
      <c r="E430" s="385"/>
      <c r="F430" s="387"/>
      <c r="G430" s="450"/>
      <c r="H430" s="450"/>
      <c r="I430" s="449"/>
      <c r="J430" s="449"/>
    </row>
    <row r="431" spans="5:10">
      <c r="E431" s="385"/>
      <c r="F431" s="387"/>
      <c r="G431" s="450"/>
      <c r="H431" s="450"/>
      <c r="I431" s="449"/>
      <c r="J431" s="449"/>
    </row>
    <row r="432" spans="5:10">
      <c r="E432" s="385"/>
      <c r="F432" s="387"/>
      <c r="G432" s="450"/>
      <c r="H432" s="450"/>
      <c r="I432" s="449"/>
      <c r="J432" s="449"/>
    </row>
    <row r="433" spans="5:10">
      <c r="E433" s="385"/>
      <c r="F433" s="387"/>
      <c r="G433" s="450"/>
      <c r="H433" s="450"/>
      <c r="I433" s="449"/>
      <c r="J433" s="449"/>
    </row>
    <row r="434" spans="5:10">
      <c r="E434" s="385"/>
      <c r="F434" s="387"/>
      <c r="G434" s="450"/>
      <c r="H434" s="450"/>
      <c r="I434" s="449"/>
      <c r="J434" s="449"/>
    </row>
    <row r="435" spans="5:10">
      <c r="E435" s="385"/>
      <c r="F435" s="387"/>
      <c r="G435" s="450"/>
      <c r="H435" s="450"/>
      <c r="I435" s="449"/>
      <c r="J435" s="449"/>
    </row>
    <row r="436" spans="5:10">
      <c r="E436" s="385"/>
      <c r="F436" s="387"/>
      <c r="G436" s="450"/>
      <c r="H436" s="450"/>
      <c r="I436" s="449"/>
      <c r="J436" s="449"/>
    </row>
    <row r="437" spans="5:10">
      <c r="E437" s="385"/>
      <c r="F437" s="387"/>
      <c r="G437" s="450"/>
      <c r="H437" s="450"/>
      <c r="I437" s="449"/>
      <c r="J437" s="449"/>
    </row>
    <row r="438" spans="5:10">
      <c r="E438" s="385"/>
      <c r="F438" s="387"/>
      <c r="G438" s="450"/>
      <c r="H438" s="450"/>
      <c r="I438" s="449"/>
      <c r="J438" s="449"/>
    </row>
    <row r="439" spans="5:10">
      <c r="E439" s="385"/>
      <c r="F439" s="387"/>
      <c r="G439" s="450"/>
      <c r="H439" s="450"/>
      <c r="I439" s="449"/>
      <c r="J439" s="449"/>
    </row>
    <row r="440" spans="5:10">
      <c r="E440" s="385"/>
      <c r="F440" s="387"/>
      <c r="G440" s="450"/>
      <c r="H440" s="450"/>
      <c r="I440" s="449"/>
      <c r="J440" s="449"/>
    </row>
    <row r="441" spans="5:10">
      <c r="E441" s="385"/>
      <c r="F441" s="387"/>
      <c r="G441" s="450"/>
      <c r="H441" s="450"/>
      <c r="I441" s="449"/>
      <c r="J441" s="449"/>
    </row>
    <row r="442" spans="5:10">
      <c r="E442" s="385"/>
      <c r="F442" s="387"/>
      <c r="G442" s="450"/>
      <c r="H442" s="450"/>
      <c r="I442" s="449"/>
      <c r="J442" s="449"/>
    </row>
    <row r="443" spans="5:10">
      <c r="E443" s="385"/>
      <c r="F443" s="387"/>
      <c r="G443" s="450"/>
      <c r="H443" s="450"/>
      <c r="I443" s="449"/>
      <c r="J443" s="449"/>
    </row>
    <row r="444" spans="5:10">
      <c r="E444" s="385"/>
      <c r="F444" s="387"/>
      <c r="G444" s="450"/>
      <c r="H444" s="450"/>
      <c r="I444" s="449"/>
      <c r="J444" s="449"/>
    </row>
    <row r="445" spans="5:10">
      <c r="E445" s="385"/>
      <c r="F445" s="387"/>
      <c r="G445" s="450"/>
      <c r="H445" s="450"/>
      <c r="I445" s="449"/>
      <c r="J445" s="449"/>
    </row>
    <row r="446" spans="5:10">
      <c r="E446" s="385"/>
      <c r="F446" s="387"/>
      <c r="G446" s="450"/>
      <c r="H446" s="450"/>
      <c r="I446" s="449"/>
      <c r="J446" s="449"/>
    </row>
    <row r="447" spans="5:10">
      <c r="E447" s="385"/>
      <c r="F447" s="387"/>
      <c r="G447" s="450"/>
      <c r="H447" s="450"/>
      <c r="I447" s="449"/>
      <c r="J447" s="449"/>
    </row>
    <row r="448" spans="5:10">
      <c r="E448" s="385"/>
      <c r="F448" s="387"/>
      <c r="G448" s="450"/>
      <c r="H448" s="450"/>
      <c r="I448" s="449"/>
      <c r="J448" s="449"/>
    </row>
    <row r="449" spans="5:10">
      <c r="E449" s="385"/>
      <c r="F449" s="387"/>
      <c r="G449" s="450"/>
      <c r="H449" s="450"/>
      <c r="I449" s="449"/>
      <c r="J449" s="449"/>
    </row>
    <row r="450" spans="5:10">
      <c r="E450" s="385"/>
      <c r="F450" s="387"/>
      <c r="G450" s="450"/>
      <c r="H450" s="450"/>
      <c r="I450" s="449"/>
      <c r="J450" s="449"/>
    </row>
    <row r="451" spans="5:10">
      <c r="E451" s="385"/>
      <c r="F451" s="387"/>
      <c r="G451" s="450"/>
      <c r="H451" s="450"/>
      <c r="I451" s="449"/>
      <c r="J451" s="449"/>
    </row>
    <row r="452" spans="5:10">
      <c r="E452" s="385"/>
      <c r="F452" s="387"/>
      <c r="G452" s="450"/>
      <c r="H452" s="450"/>
      <c r="I452" s="449"/>
      <c r="J452" s="449"/>
    </row>
    <row r="453" spans="5:10">
      <c r="E453" s="385"/>
      <c r="F453" s="387"/>
      <c r="G453" s="450"/>
      <c r="H453" s="450"/>
      <c r="I453" s="449"/>
      <c r="J453" s="449"/>
    </row>
    <row r="454" spans="5:10">
      <c r="E454" s="385"/>
      <c r="F454" s="387"/>
      <c r="G454" s="450"/>
      <c r="H454" s="450"/>
      <c r="I454" s="449"/>
      <c r="J454" s="449"/>
    </row>
    <row r="455" spans="5:10">
      <c r="E455" s="385"/>
      <c r="F455" s="387"/>
      <c r="G455" s="450"/>
      <c r="H455" s="450"/>
      <c r="I455" s="449"/>
      <c r="J455" s="449"/>
    </row>
    <row r="456" spans="5:10">
      <c r="E456" s="385"/>
      <c r="F456" s="387"/>
      <c r="G456" s="450"/>
      <c r="H456" s="450"/>
      <c r="I456" s="449"/>
      <c r="J456" s="449"/>
    </row>
    <row r="457" spans="5:10">
      <c r="E457" s="385"/>
      <c r="F457" s="387"/>
      <c r="G457" s="450"/>
      <c r="H457" s="450"/>
      <c r="I457" s="449"/>
      <c r="J457" s="449"/>
    </row>
    <row r="458" spans="5:10">
      <c r="E458" s="385"/>
      <c r="F458" s="387"/>
      <c r="G458" s="450"/>
      <c r="H458" s="450"/>
      <c r="I458" s="449"/>
      <c r="J458" s="449"/>
    </row>
    <row r="459" spans="5:10">
      <c r="E459" s="385"/>
      <c r="F459" s="387"/>
      <c r="G459" s="450"/>
      <c r="H459" s="450"/>
      <c r="I459" s="449"/>
      <c r="J459" s="449"/>
    </row>
    <row r="460" spans="5:10">
      <c r="E460" s="385"/>
      <c r="F460" s="387"/>
      <c r="G460" s="450"/>
      <c r="H460" s="450"/>
      <c r="I460" s="449"/>
      <c r="J460" s="449"/>
    </row>
    <row r="461" spans="5:10">
      <c r="E461" s="385"/>
      <c r="F461" s="387"/>
      <c r="G461" s="450"/>
      <c r="H461" s="450"/>
      <c r="I461" s="449"/>
      <c r="J461" s="449"/>
    </row>
    <row r="462" spans="5:10">
      <c r="E462" s="385"/>
      <c r="F462" s="387"/>
      <c r="G462" s="450"/>
      <c r="H462" s="450"/>
      <c r="I462" s="449"/>
      <c r="J462" s="449"/>
    </row>
    <row r="463" spans="5:10">
      <c r="E463" s="385"/>
      <c r="F463" s="387"/>
      <c r="G463" s="450"/>
      <c r="H463" s="450"/>
      <c r="I463" s="449"/>
      <c r="J463" s="449"/>
    </row>
    <row r="464" spans="5:10">
      <c r="E464" s="385"/>
      <c r="F464" s="387"/>
      <c r="G464" s="450"/>
      <c r="H464" s="450"/>
      <c r="I464" s="449"/>
      <c r="J464" s="449"/>
    </row>
    <row r="465" spans="5:10">
      <c r="E465" s="385"/>
      <c r="F465" s="387"/>
      <c r="G465" s="450"/>
      <c r="H465" s="450"/>
      <c r="I465" s="449"/>
      <c r="J465" s="449"/>
    </row>
    <row r="466" spans="5:10">
      <c r="E466" s="385"/>
      <c r="F466" s="387"/>
      <c r="G466" s="450"/>
      <c r="H466" s="450"/>
      <c r="I466" s="449"/>
      <c r="J466" s="449"/>
    </row>
    <row r="467" spans="5:10">
      <c r="E467" s="385"/>
      <c r="F467" s="387"/>
      <c r="G467" s="450"/>
      <c r="H467" s="450"/>
      <c r="I467" s="449"/>
      <c r="J467" s="449"/>
    </row>
    <row r="468" spans="5:10">
      <c r="E468" s="385"/>
      <c r="F468" s="387"/>
      <c r="G468" s="450"/>
      <c r="H468" s="450"/>
      <c r="I468" s="449"/>
      <c r="J468" s="449"/>
    </row>
    <row r="469" spans="5:10">
      <c r="E469" s="385"/>
      <c r="F469" s="387"/>
      <c r="G469" s="450"/>
      <c r="H469" s="450"/>
      <c r="I469" s="449"/>
      <c r="J469" s="449"/>
    </row>
    <row r="470" spans="5:10">
      <c r="E470" s="385"/>
      <c r="F470" s="387"/>
      <c r="G470" s="450"/>
      <c r="H470" s="450"/>
      <c r="I470" s="449"/>
      <c r="J470" s="449"/>
    </row>
    <row r="471" spans="5:10">
      <c r="E471" s="385"/>
      <c r="F471" s="387"/>
      <c r="G471" s="450"/>
      <c r="H471" s="450"/>
      <c r="I471" s="449"/>
      <c r="J471" s="449"/>
    </row>
    <row r="472" spans="5:10">
      <c r="E472" s="385"/>
      <c r="F472" s="387"/>
      <c r="G472" s="450"/>
      <c r="H472" s="450"/>
      <c r="I472" s="449"/>
      <c r="J472" s="449"/>
    </row>
    <row r="473" spans="5:10">
      <c r="E473" s="385"/>
      <c r="F473" s="387"/>
      <c r="G473" s="450"/>
      <c r="H473" s="450"/>
      <c r="I473" s="449"/>
      <c r="J473" s="449"/>
    </row>
    <row r="474" spans="5:10">
      <c r="E474" s="385"/>
      <c r="F474" s="387"/>
      <c r="G474" s="450"/>
      <c r="H474" s="450"/>
      <c r="I474" s="449"/>
      <c r="J474" s="449"/>
    </row>
    <row r="475" spans="5:10">
      <c r="E475" s="385"/>
      <c r="F475" s="387"/>
      <c r="G475" s="450"/>
      <c r="H475" s="450"/>
      <c r="I475" s="449"/>
      <c r="J475" s="449"/>
    </row>
    <row r="476" spans="5:10">
      <c r="E476" s="385"/>
      <c r="F476" s="387"/>
      <c r="G476" s="450"/>
      <c r="H476" s="450"/>
      <c r="I476" s="449"/>
      <c r="J476" s="449"/>
    </row>
    <row r="477" spans="5:10">
      <c r="E477" s="385"/>
      <c r="F477" s="387"/>
      <c r="G477" s="450"/>
      <c r="H477" s="450"/>
      <c r="I477" s="449"/>
      <c r="J477" s="449"/>
    </row>
    <row r="478" spans="5:10">
      <c r="E478" s="385"/>
      <c r="F478" s="387"/>
      <c r="G478" s="450"/>
      <c r="H478" s="450"/>
      <c r="I478" s="449"/>
      <c r="J478" s="449"/>
    </row>
    <row r="479" spans="5:10">
      <c r="E479" s="385"/>
      <c r="F479" s="387"/>
      <c r="G479" s="450"/>
      <c r="H479" s="450"/>
      <c r="I479" s="449"/>
      <c r="J479" s="449"/>
    </row>
    <row r="480" spans="5:10">
      <c r="E480" s="385"/>
      <c r="F480" s="387"/>
      <c r="G480" s="450"/>
      <c r="H480" s="450"/>
      <c r="I480" s="449"/>
      <c r="J480" s="449"/>
    </row>
    <row r="481" spans="5:10">
      <c r="E481" s="385"/>
      <c r="F481" s="387"/>
      <c r="G481" s="450"/>
      <c r="H481" s="450"/>
      <c r="I481" s="449"/>
      <c r="J481" s="449"/>
    </row>
    <row r="482" spans="5:10">
      <c r="E482" s="385"/>
      <c r="F482" s="387"/>
      <c r="G482" s="450"/>
      <c r="H482" s="450"/>
      <c r="I482" s="449"/>
      <c r="J482" s="449"/>
    </row>
    <row r="483" spans="5:10">
      <c r="E483" s="385"/>
      <c r="F483" s="387"/>
      <c r="G483" s="450"/>
      <c r="H483" s="450"/>
      <c r="I483" s="449"/>
      <c r="J483" s="449"/>
    </row>
    <row r="484" spans="5:10">
      <c r="E484" s="385"/>
      <c r="F484" s="387"/>
      <c r="G484" s="450"/>
      <c r="H484" s="450"/>
      <c r="I484" s="449"/>
      <c r="J484" s="449"/>
    </row>
    <row r="485" spans="5:10">
      <c r="E485" s="385"/>
      <c r="F485" s="387"/>
      <c r="G485" s="450"/>
      <c r="H485" s="450"/>
      <c r="I485" s="449"/>
      <c r="J485" s="449"/>
    </row>
    <row r="486" spans="5:10">
      <c r="E486" s="385"/>
      <c r="F486" s="387"/>
      <c r="G486" s="450"/>
      <c r="H486" s="450"/>
      <c r="I486" s="449"/>
      <c r="J486" s="449"/>
    </row>
    <row r="487" spans="5:10">
      <c r="E487" s="385"/>
      <c r="F487" s="387"/>
      <c r="G487" s="450"/>
      <c r="H487" s="450"/>
      <c r="I487" s="449"/>
      <c r="J487" s="449"/>
    </row>
    <row r="488" spans="5:10">
      <c r="E488" s="385"/>
      <c r="F488" s="387"/>
      <c r="G488" s="450"/>
      <c r="H488" s="450"/>
      <c r="I488" s="449"/>
      <c r="J488" s="449"/>
    </row>
    <row r="489" spans="5:10">
      <c r="E489" s="385"/>
      <c r="F489" s="387"/>
      <c r="G489" s="450"/>
      <c r="H489" s="450"/>
      <c r="I489" s="449"/>
      <c r="J489" s="449"/>
    </row>
    <row r="490" spans="5:10">
      <c r="E490" s="385"/>
      <c r="F490" s="387"/>
      <c r="G490" s="450"/>
      <c r="H490" s="450"/>
      <c r="I490" s="449"/>
      <c r="J490" s="449"/>
    </row>
    <row r="491" spans="5:10">
      <c r="E491" s="385"/>
      <c r="F491" s="387"/>
      <c r="G491" s="450"/>
      <c r="H491" s="450"/>
      <c r="I491" s="449"/>
      <c r="J491" s="449"/>
    </row>
    <row r="492" spans="5:10">
      <c r="E492" s="385"/>
      <c r="F492" s="387"/>
      <c r="G492" s="450"/>
      <c r="H492" s="450"/>
      <c r="I492" s="449"/>
      <c r="J492" s="449"/>
    </row>
    <row r="493" spans="5:10">
      <c r="E493" s="385"/>
      <c r="F493" s="387"/>
      <c r="G493" s="450"/>
      <c r="H493" s="450"/>
      <c r="I493" s="449"/>
      <c r="J493" s="449"/>
    </row>
    <row r="494" spans="5:10">
      <c r="E494" s="385"/>
      <c r="F494" s="387"/>
      <c r="G494" s="450"/>
      <c r="H494" s="450"/>
      <c r="I494" s="449"/>
      <c r="J494" s="449"/>
    </row>
    <row r="495" spans="5:10">
      <c r="E495" s="385"/>
      <c r="F495" s="387"/>
      <c r="G495" s="450"/>
      <c r="H495" s="450"/>
      <c r="I495" s="449"/>
      <c r="J495" s="449"/>
    </row>
    <row r="496" spans="5:10">
      <c r="E496" s="385"/>
      <c r="F496" s="387"/>
      <c r="G496" s="450"/>
      <c r="H496" s="450"/>
      <c r="I496" s="449"/>
      <c r="J496" s="449"/>
    </row>
    <row r="497" spans="5:10">
      <c r="E497" s="385"/>
      <c r="F497" s="387"/>
      <c r="G497" s="450"/>
      <c r="H497" s="450"/>
      <c r="I497" s="449"/>
      <c r="J497" s="449"/>
    </row>
    <row r="498" spans="5:10">
      <c r="E498" s="385"/>
      <c r="F498" s="387"/>
      <c r="G498" s="450"/>
      <c r="H498" s="450"/>
      <c r="I498" s="449"/>
      <c r="J498" s="449"/>
    </row>
    <row r="499" spans="5:10">
      <c r="E499" s="385"/>
      <c r="F499" s="387"/>
      <c r="G499" s="450"/>
      <c r="H499" s="450"/>
      <c r="I499" s="449"/>
      <c r="J499" s="449"/>
    </row>
    <row r="500" spans="5:10">
      <c r="E500" s="385"/>
      <c r="F500" s="387"/>
      <c r="G500" s="450"/>
      <c r="H500" s="450"/>
      <c r="I500" s="449"/>
      <c r="J500" s="449"/>
    </row>
    <row r="501" spans="5:10">
      <c r="E501" s="385"/>
      <c r="F501" s="387"/>
      <c r="G501" s="450"/>
      <c r="H501" s="450"/>
      <c r="I501" s="449"/>
      <c r="J501" s="449"/>
    </row>
    <row r="502" spans="5:10">
      <c r="E502" s="385"/>
      <c r="F502" s="387"/>
      <c r="G502" s="450"/>
      <c r="H502" s="450"/>
      <c r="I502" s="449"/>
      <c r="J502" s="449"/>
    </row>
    <row r="503" spans="5:10">
      <c r="E503" s="385"/>
      <c r="F503" s="387"/>
      <c r="G503" s="450"/>
      <c r="H503" s="450"/>
      <c r="I503" s="449"/>
      <c r="J503" s="449"/>
    </row>
    <row r="504" spans="5:10">
      <c r="E504" s="385"/>
      <c r="F504" s="387"/>
      <c r="G504" s="450"/>
      <c r="H504" s="450"/>
      <c r="I504" s="449"/>
      <c r="J504" s="449"/>
    </row>
    <row r="505" spans="5:10">
      <c r="E505" s="385"/>
      <c r="F505" s="387"/>
      <c r="G505" s="450"/>
      <c r="H505" s="450"/>
      <c r="I505" s="449"/>
      <c r="J505" s="449"/>
    </row>
    <row r="506" spans="5:10">
      <c r="E506" s="385"/>
      <c r="F506" s="387"/>
      <c r="G506" s="450"/>
      <c r="H506" s="450"/>
      <c r="I506" s="449"/>
      <c r="J506" s="449"/>
    </row>
    <row r="507" spans="5:10">
      <c r="E507" s="385"/>
      <c r="F507" s="387"/>
      <c r="G507" s="450"/>
      <c r="H507" s="450"/>
      <c r="I507" s="449"/>
      <c r="J507" s="449"/>
    </row>
    <row r="508" spans="5:10">
      <c r="E508" s="385"/>
      <c r="F508" s="387"/>
      <c r="G508" s="450"/>
      <c r="H508" s="450"/>
      <c r="I508" s="449"/>
      <c r="J508" s="449"/>
    </row>
    <row r="509" spans="5:10">
      <c r="E509" s="385"/>
      <c r="F509" s="387"/>
      <c r="G509" s="450"/>
      <c r="H509" s="450"/>
      <c r="I509" s="449"/>
      <c r="J509" s="449"/>
    </row>
    <row r="510" spans="5:10">
      <c r="E510" s="385"/>
      <c r="F510" s="387"/>
      <c r="G510" s="450"/>
      <c r="H510" s="450"/>
      <c r="I510" s="449"/>
      <c r="J510" s="449"/>
    </row>
    <row r="511" spans="5:10">
      <c r="E511" s="385"/>
      <c r="F511" s="387"/>
      <c r="G511" s="450"/>
      <c r="H511" s="450"/>
      <c r="I511" s="449"/>
      <c r="J511" s="449"/>
    </row>
    <row r="512" spans="5:10">
      <c r="E512" s="385"/>
      <c r="F512" s="387"/>
      <c r="G512" s="450"/>
      <c r="H512" s="450"/>
      <c r="I512" s="449"/>
      <c r="J512" s="449"/>
    </row>
    <row r="513" spans="5:10">
      <c r="E513" s="385"/>
      <c r="F513" s="387"/>
      <c r="G513" s="450"/>
      <c r="H513" s="450"/>
      <c r="I513" s="449"/>
      <c r="J513" s="449"/>
    </row>
    <row r="514" spans="5:10">
      <c r="E514" s="385"/>
      <c r="F514" s="387"/>
      <c r="G514" s="450"/>
      <c r="H514" s="450"/>
      <c r="I514" s="449"/>
      <c r="J514" s="449"/>
    </row>
    <row r="515" spans="5:10">
      <c r="E515" s="385"/>
      <c r="F515" s="387"/>
      <c r="G515" s="450"/>
      <c r="H515" s="450"/>
      <c r="I515" s="449"/>
      <c r="J515" s="449"/>
    </row>
    <row r="516" spans="5:10">
      <c r="E516" s="385"/>
      <c r="F516" s="387"/>
      <c r="G516" s="450"/>
      <c r="H516" s="450"/>
      <c r="I516" s="449"/>
      <c r="J516" s="449"/>
    </row>
    <row r="517" spans="5:10">
      <c r="E517" s="385"/>
      <c r="F517" s="387"/>
      <c r="G517" s="450"/>
      <c r="H517" s="450"/>
      <c r="I517" s="449"/>
      <c r="J517" s="449"/>
    </row>
    <row r="518" spans="5:10">
      <c r="E518" s="385"/>
      <c r="F518" s="387"/>
      <c r="G518" s="450"/>
      <c r="H518" s="450"/>
      <c r="I518" s="449"/>
      <c r="J518" s="449"/>
    </row>
    <row r="519" spans="5:10">
      <c r="E519" s="385"/>
      <c r="F519" s="387"/>
      <c r="G519" s="450"/>
      <c r="H519" s="450"/>
      <c r="I519" s="449"/>
      <c r="J519" s="449"/>
    </row>
    <row r="520" spans="5:10">
      <c r="E520" s="385"/>
      <c r="F520" s="387"/>
      <c r="G520" s="450"/>
      <c r="H520" s="450"/>
      <c r="I520" s="449"/>
      <c r="J520" s="449"/>
    </row>
    <row r="521" spans="5:10">
      <c r="E521" s="385"/>
      <c r="F521" s="387"/>
      <c r="G521" s="450"/>
      <c r="H521" s="450"/>
      <c r="I521" s="449"/>
      <c r="J521" s="449"/>
    </row>
    <row r="522" spans="5:10">
      <c r="E522" s="385"/>
      <c r="F522" s="387"/>
      <c r="G522" s="450"/>
      <c r="H522" s="450"/>
      <c r="I522" s="449"/>
      <c r="J522" s="449"/>
    </row>
    <row r="523" spans="5:10">
      <c r="E523" s="385"/>
      <c r="F523" s="387"/>
      <c r="G523" s="450"/>
      <c r="H523" s="450"/>
      <c r="I523" s="449"/>
      <c r="J523" s="449"/>
    </row>
    <row r="524" spans="5:10">
      <c r="E524" s="385"/>
      <c r="F524" s="387"/>
      <c r="G524" s="450"/>
      <c r="H524" s="450"/>
      <c r="I524" s="449"/>
      <c r="J524" s="449"/>
    </row>
    <row r="525" spans="5:10">
      <c r="E525" s="385"/>
      <c r="F525" s="387"/>
      <c r="G525" s="450"/>
      <c r="H525" s="450"/>
      <c r="I525" s="449"/>
      <c r="J525" s="449"/>
    </row>
    <row r="526" spans="5:10">
      <c r="E526" s="385"/>
      <c r="F526" s="387"/>
      <c r="G526" s="450"/>
      <c r="H526" s="450"/>
      <c r="I526" s="449"/>
      <c r="J526" s="449"/>
    </row>
    <row r="527" spans="5:10">
      <c r="E527" s="385"/>
      <c r="F527" s="387"/>
      <c r="G527" s="450"/>
      <c r="H527" s="450"/>
      <c r="I527" s="449"/>
      <c r="J527" s="449"/>
    </row>
    <row r="528" spans="5:10">
      <c r="E528" s="385"/>
      <c r="F528" s="387"/>
      <c r="G528" s="450"/>
      <c r="H528" s="450"/>
      <c r="I528" s="449"/>
      <c r="J528" s="449"/>
    </row>
    <row r="529" spans="5:10">
      <c r="E529" s="385"/>
      <c r="F529" s="387"/>
      <c r="G529" s="450"/>
      <c r="H529" s="450"/>
      <c r="I529" s="449"/>
      <c r="J529" s="449"/>
    </row>
    <row r="530" spans="5:10">
      <c r="E530" s="385"/>
      <c r="F530" s="387"/>
      <c r="G530" s="450"/>
      <c r="H530" s="450"/>
      <c r="I530" s="449"/>
      <c r="J530" s="449"/>
    </row>
    <row r="531" spans="5:10">
      <c r="E531" s="385"/>
      <c r="F531" s="387"/>
      <c r="G531" s="450"/>
      <c r="H531" s="450"/>
      <c r="I531" s="449"/>
      <c r="J531" s="449"/>
    </row>
    <row r="532" spans="5:10">
      <c r="E532" s="385"/>
      <c r="F532" s="387"/>
      <c r="G532" s="450"/>
      <c r="H532" s="450"/>
      <c r="I532" s="449"/>
      <c r="J532" s="449"/>
    </row>
    <row r="533" spans="5:10">
      <c r="E533" s="385"/>
      <c r="F533" s="387"/>
      <c r="G533" s="450"/>
      <c r="H533" s="450"/>
      <c r="I533" s="449"/>
      <c r="J533" s="449"/>
    </row>
    <row r="534" spans="5:10">
      <c r="E534" s="385"/>
      <c r="F534" s="387"/>
      <c r="G534" s="450"/>
      <c r="H534" s="450"/>
      <c r="I534" s="449"/>
      <c r="J534" s="449"/>
    </row>
    <row r="535" spans="5:10">
      <c r="E535" s="385"/>
      <c r="F535" s="387"/>
      <c r="G535" s="450"/>
      <c r="H535" s="450"/>
      <c r="I535" s="449"/>
      <c r="J535" s="449"/>
    </row>
    <row r="536" spans="5:10">
      <c r="E536" s="385"/>
      <c r="F536" s="387"/>
      <c r="G536" s="450"/>
      <c r="H536" s="450"/>
      <c r="I536" s="449"/>
      <c r="J536" s="449"/>
    </row>
    <row r="537" spans="5:10">
      <c r="E537" s="385"/>
      <c r="F537" s="387"/>
    </row>
    <row r="538" spans="5:10">
      <c r="E538" s="385"/>
      <c r="F538" s="387"/>
    </row>
    <row r="539" spans="5:10">
      <c r="E539" s="385"/>
      <c r="F539" s="387"/>
    </row>
    <row r="540" spans="5:10">
      <c r="E540" s="385"/>
      <c r="F540" s="387"/>
    </row>
    <row r="541" spans="5:10">
      <c r="E541" s="385"/>
      <c r="F541" s="387"/>
    </row>
    <row r="542" spans="5:10">
      <c r="E542" s="385"/>
      <c r="F542" s="387"/>
    </row>
    <row r="543" spans="5:10">
      <c r="E543" s="385"/>
      <c r="F543" s="387"/>
    </row>
    <row r="544" spans="5:10">
      <c r="E544" s="385"/>
      <c r="F544" s="387"/>
    </row>
    <row r="545" spans="5:6">
      <c r="E545" s="385"/>
      <c r="F545" s="387"/>
    </row>
    <row r="546" spans="5:6">
      <c r="E546" s="385"/>
      <c r="F546" s="387"/>
    </row>
    <row r="547" spans="5:6">
      <c r="E547" s="385"/>
      <c r="F547" s="387"/>
    </row>
    <row r="548" spans="5:6">
      <c r="E548" s="385"/>
      <c r="F548" s="387"/>
    </row>
    <row r="549" spans="5:6">
      <c r="E549" s="385"/>
      <c r="F549" s="387"/>
    </row>
    <row r="550" spans="5:6">
      <c r="E550" s="385"/>
      <c r="F550" s="387"/>
    </row>
    <row r="551" spans="5:6">
      <c r="E551" s="385"/>
      <c r="F551" s="387"/>
    </row>
    <row r="552" spans="5:6">
      <c r="E552" s="385"/>
      <c r="F552" s="387"/>
    </row>
    <row r="553" spans="5:6">
      <c r="E553" s="385"/>
      <c r="F553" s="387"/>
    </row>
    <row r="554" spans="5:6">
      <c r="E554" s="385"/>
      <c r="F554" s="387"/>
    </row>
    <row r="555" spans="5:6">
      <c r="E555" s="385"/>
      <c r="F555" s="387"/>
    </row>
    <row r="556" spans="5:6">
      <c r="E556" s="385"/>
      <c r="F556" s="387"/>
    </row>
    <row r="557" spans="5:6">
      <c r="E557" s="385"/>
      <c r="F557" s="387"/>
    </row>
    <row r="558" spans="5:6">
      <c r="E558" s="385"/>
      <c r="F558" s="387"/>
    </row>
    <row r="559" spans="5:6">
      <c r="E559" s="385"/>
      <c r="F559" s="387"/>
    </row>
    <row r="560" spans="5:6">
      <c r="E560" s="385"/>
      <c r="F560" s="387"/>
    </row>
    <row r="561" spans="5:6">
      <c r="E561" s="385"/>
      <c r="F561" s="387"/>
    </row>
    <row r="562" spans="5:6">
      <c r="E562" s="385"/>
      <c r="F562" s="387"/>
    </row>
    <row r="563" spans="5:6">
      <c r="E563" s="385"/>
      <c r="F563" s="387"/>
    </row>
    <row r="564" spans="5:6">
      <c r="E564" s="385"/>
      <c r="F564" s="387"/>
    </row>
    <row r="565" spans="5:6">
      <c r="E565" s="385"/>
      <c r="F565" s="387"/>
    </row>
    <row r="566" spans="5:6">
      <c r="E566" s="385"/>
      <c r="F566" s="387"/>
    </row>
    <row r="567" spans="5:6">
      <c r="E567" s="385"/>
      <c r="F567" s="387"/>
    </row>
    <row r="568" spans="5:6">
      <c r="E568" s="385"/>
      <c r="F568" s="387"/>
    </row>
    <row r="569" spans="5:6">
      <c r="E569" s="385"/>
      <c r="F569" s="387"/>
    </row>
    <row r="570" spans="5:6">
      <c r="E570" s="385"/>
      <c r="F570" s="387"/>
    </row>
    <row r="571" spans="5:6">
      <c r="E571" s="385"/>
      <c r="F571" s="387"/>
    </row>
    <row r="572" spans="5:6">
      <c r="E572" s="385"/>
      <c r="F572" s="387"/>
    </row>
    <row r="573" spans="5:6">
      <c r="E573" s="385"/>
      <c r="F573" s="387"/>
    </row>
    <row r="574" spans="5:6">
      <c r="E574" s="385"/>
      <c r="F574" s="387"/>
    </row>
    <row r="575" spans="5:6">
      <c r="E575" s="385"/>
      <c r="F575" s="387"/>
    </row>
    <row r="576" spans="5:6">
      <c r="E576" s="385"/>
      <c r="F576" s="387"/>
    </row>
    <row r="577" spans="5:6">
      <c r="E577" s="385"/>
      <c r="F577" s="387"/>
    </row>
    <row r="578" spans="5:6">
      <c r="E578" s="385"/>
      <c r="F578" s="387"/>
    </row>
    <row r="579" spans="5:6">
      <c r="E579" s="385"/>
      <c r="F579" s="387"/>
    </row>
    <row r="580" spans="5:6">
      <c r="E580" s="385"/>
      <c r="F580" s="387"/>
    </row>
    <row r="581" spans="5:6">
      <c r="E581" s="385"/>
      <c r="F581" s="387"/>
    </row>
    <row r="582" spans="5:6">
      <c r="E582" s="385"/>
      <c r="F582" s="387"/>
    </row>
    <row r="583" spans="5:6">
      <c r="E583" s="385"/>
      <c r="F583" s="387"/>
    </row>
    <row r="584" spans="5:6">
      <c r="E584" s="385"/>
      <c r="F584" s="387"/>
    </row>
    <row r="585" spans="5:6">
      <c r="E585" s="385"/>
      <c r="F585" s="387"/>
    </row>
    <row r="586" spans="5:6">
      <c r="E586" s="385"/>
      <c r="F586" s="387"/>
    </row>
    <row r="587" spans="5:6">
      <c r="E587" s="385"/>
      <c r="F587" s="387"/>
    </row>
    <row r="588" spans="5:6">
      <c r="E588" s="385"/>
      <c r="F588" s="387"/>
    </row>
    <row r="589" spans="5:6">
      <c r="E589" s="385"/>
      <c r="F589" s="387"/>
    </row>
    <row r="590" spans="5:6">
      <c r="E590" s="385"/>
      <c r="F590" s="387"/>
    </row>
    <row r="591" spans="5:6">
      <c r="E591" s="385"/>
      <c r="F591" s="387"/>
    </row>
    <row r="592" spans="5:6">
      <c r="E592" s="385"/>
      <c r="F592" s="387"/>
    </row>
    <row r="593" spans="5:6">
      <c r="E593" s="385"/>
      <c r="F593" s="387"/>
    </row>
    <row r="594" spans="5:6">
      <c r="E594" s="385"/>
      <c r="F594" s="387"/>
    </row>
    <row r="595" spans="5:6">
      <c r="E595" s="385"/>
      <c r="F595" s="387"/>
    </row>
    <row r="596" spans="5:6">
      <c r="E596" s="385"/>
      <c r="F596" s="387"/>
    </row>
    <row r="597" spans="5:6">
      <c r="E597" s="385"/>
      <c r="F597" s="387"/>
    </row>
    <row r="598" spans="5:6">
      <c r="E598" s="385"/>
      <c r="F598" s="387"/>
    </row>
    <row r="599" spans="5:6">
      <c r="E599" s="385"/>
      <c r="F599" s="387"/>
    </row>
    <row r="600" spans="5:6">
      <c r="E600" s="385"/>
      <c r="F600" s="387"/>
    </row>
    <row r="601" spans="5:6">
      <c r="E601" s="385"/>
      <c r="F601" s="387"/>
    </row>
    <row r="602" spans="5:6">
      <c r="E602" s="385"/>
      <c r="F602" s="387"/>
    </row>
    <row r="603" spans="5:6">
      <c r="E603" s="385"/>
      <c r="F603" s="387"/>
    </row>
    <row r="604" spans="5:6">
      <c r="E604" s="385"/>
      <c r="F604" s="387"/>
    </row>
    <row r="605" spans="5:6">
      <c r="E605" s="385"/>
      <c r="F605" s="387"/>
    </row>
    <row r="606" spans="5:6">
      <c r="E606" s="385"/>
      <c r="F606" s="387"/>
    </row>
    <row r="607" spans="5:6">
      <c r="E607" s="385"/>
      <c r="F607" s="387"/>
    </row>
    <row r="608" spans="5:6">
      <c r="E608" s="385"/>
      <c r="F608" s="387"/>
    </row>
    <row r="609" spans="5:6">
      <c r="E609" s="385"/>
      <c r="F609" s="387"/>
    </row>
    <row r="610" spans="5:6">
      <c r="E610" s="385"/>
      <c r="F610" s="387"/>
    </row>
    <row r="611" spans="5:6">
      <c r="E611" s="385"/>
      <c r="F611" s="387"/>
    </row>
    <row r="612" spans="5:6">
      <c r="E612" s="385"/>
      <c r="F612" s="387"/>
    </row>
    <row r="613" spans="5:6">
      <c r="E613" s="385"/>
      <c r="F613" s="387"/>
    </row>
    <row r="614" spans="5:6">
      <c r="E614" s="385"/>
      <c r="F614" s="387"/>
    </row>
    <row r="615" spans="5:6">
      <c r="E615" s="385"/>
      <c r="F615" s="387"/>
    </row>
    <row r="616" spans="5:6">
      <c r="E616" s="385"/>
      <c r="F616" s="387"/>
    </row>
    <row r="617" spans="5:6">
      <c r="E617" s="385"/>
      <c r="F617" s="387"/>
    </row>
    <row r="618" spans="5:6">
      <c r="E618" s="385"/>
      <c r="F618" s="387"/>
    </row>
    <row r="619" spans="5:6">
      <c r="E619" s="385"/>
      <c r="F619" s="387"/>
    </row>
    <row r="620" spans="5:6">
      <c r="E620" s="385"/>
      <c r="F620" s="387"/>
    </row>
    <row r="621" spans="5:6">
      <c r="E621" s="385"/>
      <c r="F621" s="387"/>
    </row>
    <row r="622" spans="5:6">
      <c r="E622" s="385"/>
      <c r="F622" s="387"/>
    </row>
    <row r="623" spans="5:6">
      <c r="E623" s="385"/>
      <c r="F623" s="387"/>
    </row>
    <row r="624" spans="5:6">
      <c r="E624" s="385"/>
      <c r="F624" s="387"/>
    </row>
    <row r="625" spans="5:6">
      <c r="E625" s="385"/>
      <c r="F625" s="387"/>
    </row>
    <row r="626" spans="5:6">
      <c r="E626" s="385"/>
      <c r="F626" s="387"/>
    </row>
    <row r="627" spans="5:6">
      <c r="E627" s="385"/>
      <c r="F627" s="387"/>
    </row>
    <row r="628" spans="5:6">
      <c r="E628" s="385"/>
      <c r="F628" s="387"/>
    </row>
    <row r="629" spans="5:6">
      <c r="E629" s="385"/>
      <c r="F629" s="387"/>
    </row>
    <row r="630" spans="5:6">
      <c r="E630" s="385"/>
      <c r="F630" s="387"/>
    </row>
    <row r="631" spans="5:6">
      <c r="E631" s="385"/>
      <c r="F631" s="387"/>
    </row>
    <row r="632" spans="5:6">
      <c r="E632" s="385"/>
      <c r="F632" s="387"/>
    </row>
    <row r="633" spans="5:6">
      <c r="E633" s="385"/>
      <c r="F633" s="387"/>
    </row>
    <row r="634" spans="5:6">
      <c r="E634" s="385"/>
      <c r="F634" s="387"/>
    </row>
    <row r="635" spans="5:6">
      <c r="E635" s="385"/>
      <c r="F635" s="387"/>
    </row>
    <row r="636" spans="5:6">
      <c r="E636" s="385"/>
      <c r="F636" s="387"/>
    </row>
    <row r="637" spans="5:6">
      <c r="E637" s="385"/>
      <c r="F637" s="387"/>
    </row>
    <row r="638" spans="5:6">
      <c r="E638" s="385"/>
      <c r="F638" s="387"/>
    </row>
    <row r="639" spans="5:6">
      <c r="E639" s="385"/>
      <c r="F639" s="387"/>
    </row>
    <row r="640" spans="5:6">
      <c r="E640" s="385"/>
      <c r="F640" s="387"/>
    </row>
    <row r="641" spans="5:6">
      <c r="E641" s="385"/>
      <c r="F641" s="387"/>
    </row>
    <row r="642" spans="5:6">
      <c r="E642" s="385"/>
      <c r="F642" s="387"/>
    </row>
    <row r="643" spans="5:6">
      <c r="E643" s="385"/>
    </row>
    <row r="644" spans="5:6">
      <c r="E644" s="385"/>
    </row>
    <row r="645" spans="5:6">
      <c r="E645" s="385"/>
    </row>
    <row r="646" spans="5:6">
      <c r="E646" s="385"/>
    </row>
    <row r="647" spans="5:6">
      <c r="E647" s="385"/>
    </row>
    <row r="648" spans="5:6">
      <c r="E648" s="385"/>
    </row>
    <row r="649" spans="5:6">
      <c r="E649" s="385"/>
    </row>
    <row r="650" spans="5:6">
      <c r="E650" s="385"/>
    </row>
    <row r="651" spans="5:6">
      <c r="E651" s="385"/>
    </row>
    <row r="652" spans="5:6">
      <c r="E652" s="385"/>
    </row>
    <row r="653" spans="5:6">
      <c r="E653" s="385"/>
    </row>
    <row r="654" spans="5:6">
      <c r="E654" s="385"/>
    </row>
    <row r="655" spans="5:6">
      <c r="E655" s="385"/>
    </row>
    <row r="656" spans="5:6">
      <c r="E656" s="385"/>
    </row>
    <row r="657" spans="5:5">
      <c r="E657" s="385"/>
    </row>
    <row r="658" spans="5:5">
      <c r="E658" s="385"/>
    </row>
    <row r="659" spans="5:5">
      <c r="E659" s="385"/>
    </row>
    <row r="660" spans="5:5">
      <c r="E660" s="385"/>
    </row>
    <row r="661" spans="5:5">
      <c r="E661" s="385"/>
    </row>
    <row r="662" spans="5:5">
      <c r="E662" s="385"/>
    </row>
    <row r="663" spans="5:5">
      <c r="E663" s="385"/>
    </row>
    <row r="664" spans="5:5">
      <c r="E664" s="385"/>
    </row>
    <row r="665" spans="5:5">
      <c r="E665" s="385"/>
    </row>
    <row r="666" spans="5:5">
      <c r="E666" s="385"/>
    </row>
    <row r="667" spans="5:5">
      <c r="E667" s="385"/>
    </row>
    <row r="668" spans="5:5">
      <c r="E668" s="385"/>
    </row>
    <row r="669" spans="5:5">
      <c r="E669" s="385"/>
    </row>
    <row r="670" spans="5:5">
      <c r="E670" s="385"/>
    </row>
    <row r="671" spans="5:5">
      <c r="E671" s="385"/>
    </row>
    <row r="672" spans="5:5">
      <c r="E672" s="385"/>
    </row>
    <row r="673" spans="5:5">
      <c r="E673" s="385"/>
    </row>
    <row r="674" spans="5:5">
      <c r="E674" s="385"/>
    </row>
    <row r="675" spans="5:5">
      <c r="E675" s="385"/>
    </row>
    <row r="676" spans="5:5">
      <c r="E676" s="385"/>
    </row>
    <row r="677" spans="5:5">
      <c r="E677" s="385"/>
    </row>
    <row r="678" spans="5:5">
      <c r="E678" s="385"/>
    </row>
    <row r="679" spans="5:5">
      <c r="E679" s="385"/>
    </row>
    <row r="680" spans="5:5">
      <c r="E680" s="385"/>
    </row>
    <row r="681" spans="5:5">
      <c r="E681" s="385"/>
    </row>
    <row r="682" spans="5:5">
      <c r="E682" s="385"/>
    </row>
    <row r="683" spans="5:5">
      <c r="E683" s="385"/>
    </row>
    <row r="684" spans="5:5">
      <c r="E684" s="385"/>
    </row>
    <row r="685" spans="5:5">
      <c r="E685" s="385"/>
    </row>
    <row r="686" spans="5:5">
      <c r="E686" s="385"/>
    </row>
    <row r="687" spans="5:5">
      <c r="E687" s="385"/>
    </row>
    <row r="688" spans="5:5">
      <c r="E688" s="385"/>
    </row>
    <row r="689" spans="5:5">
      <c r="E689" s="385"/>
    </row>
    <row r="690" spans="5:5">
      <c r="E690" s="385"/>
    </row>
    <row r="691" spans="5:5">
      <c r="E691" s="385"/>
    </row>
    <row r="692" spans="5:5">
      <c r="E692" s="385"/>
    </row>
    <row r="693" spans="5:5">
      <c r="E693" s="385"/>
    </row>
    <row r="694" spans="5:5">
      <c r="E694" s="385"/>
    </row>
    <row r="695" spans="5:5">
      <c r="E695" s="385"/>
    </row>
    <row r="696" spans="5:5">
      <c r="E696" s="385"/>
    </row>
    <row r="697" spans="5:5">
      <c r="E697" s="385"/>
    </row>
    <row r="698" spans="5:5">
      <c r="E698" s="385"/>
    </row>
    <row r="699" spans="5:5">
      <c r="E699" s="385"/>
    </row>
    <row r="700" spans="5:5">
      <c r="E700" s="385"/>
    </row>
    <row r="701" spans="5:5">
      <c r="E701" s="385"/>
    </row>
    <row r="702" spans="5:5">
      <c r="E702" s="385"/>
    </row>
    <row r="703" spans="5:5">
      <c r="E703" s="385"/>
    </row>
    <row r="704" spans="5:5">
      <c r="E704" s="385"/>
    </row>
    <row r="705" spans="5:5">
      <c r="E705" s="385"/>
    </row>
    <row r="706" spans="5:5">
      <c r="E706" s="385"/>
    </row>
    <row r="707" spans="5:5">
      <c r="E707" s="385"/>
    </row>
    <row r="708" spans="5:5">
      <c r="E708" s="385"/>
    </row>
    <row r="709" spans="5:5">
      <c r="E709" s="385"/>
    </row>
    <row r="710" spans="5:5">
      <c r="E710" s="385"/>
    </row>
    <row r="711" spans="5:5">
      <c r="E711" s="385"/>
    </row>
    <row r="712" spans="5:5">
      <c r="E712" s="385"/>
    </row>
    <row r="713" spans="5:5">
      <c r="E713" s="385"/>
    </row>
    <row r="714" spans="5:5">
      <c r="E714" s="385"/>
    </row>
    <row r="715" spans="5:5">
      <c r="E715" s="385"/>
    </row>
    <row r="716" spans="5:5">
      <c r="E716" s="385"/>
    </row>
    <row r="717" spans="5:5">
      <c r="E717" s="385"/>
    </row>
    <row r="718" spans="5:5">
      <c r="E718" s="385"/>
    </row>
    <row r="719" spans="5:5">
      <c r="E719" s="385"/>
    </row>
    <row r="720" spans="5:5">
      <c r="E720" s="385"/>
    </row>
    <row r="721" spans="5:5">
      <c r="E721" s="385"/>
    </row>
    <row r="722" spans="5:5">
      <c r="E722" s="385"/>
    </row>
    <row r="723" spans="5:5">
      <c r="E723" s="385"/>
    </row>
    <row r="724" spans="5:5">
      <c r="E724" s="385"/>
    </row>
    <row r="725" spans="5:5">
      <c r="E725" s="385"/>
    </row>
    <row r="726" spans="5:5">
      <c r="E726" s="385"/>
    </row>
    <row r="727" spans="5:5">
      <c r="E727" s="385"/>
    </row>
    <row r="728" spans="5:5">
      <c r="E728" s="385"/>
    </row>
    <row r="729" spans="5:5">
      <c r="E729" s="385"/>
    </row>
    <row r="730" spans="5:5">
      <c r="E730" s="385"/>
    </row>
    <row r="731" spans="5:5">
      <c r="E731" s="385"/>
    </row>
    <row r="732" spans="5:5">
      <c r="E732" s="385"/>
    </row>
    <row r="733" spans="5:5">
      <c r="E733" s="385"/>
    </row>
    <row r="734" spans="5:5">
      <c r="E734" s="385"/>
    </row>
    <row r="735" spans="5:5">
      <c r="E735" s="385"/>
    </row>
    <row r="736" spans="5:5">
      <c r="E736" s="385"/>
    </row>
    <row r="737" spans="5:5">
      <c r="E737" s="385"/>
    </row>
    <row r="738" spans="5:5">
      <c r="E738" s="385"/>
    </row>
    <row r="739" spans="5:5">
      <c r="E739" s="385"/>
    </row>
    <row r="740" spans="5:5">
      <c r="E740" s="385"/>
    </row>
    <row r="741" spans="5:5">
      <c r="E741" s="385"/>
    </row>
    <row r="742" spans="5:5">
      <c r="E742" s="385"/>
    </row>
    <row r="743" spans="5:5">
      <c r="E743" s="385"/>
    </row>
    <row r="744" spans="5:5">
      <c r="E744" s="385"/>
    </row>
    <row r="745" spans="5:5">
      <c r="E745" s="385"/>
    </row>
    <row r="746" spans="5:5">
      <c r="E746" s="385"/>
    </row>
    <row r="747" spans="5:5">
      <c r="E747" s="385"/>
    </row>
    <row r="748" spans="5:5">
      <c r="E748" s="385"/>
    </row>
    <row r="749" spans="5:5">
      <c r="E749" s="385"/>
    </row>
    <row r="750" spans="5:5">
      <c r="E750" s="385"/>
    </row>
    <row r="751" spans="5:5">
      <c r="E751" s="385"/>
    </row>
    <row r="752" spans="5:5">
      <c r="E752" s="385"/>
    </row>
    <row r="753" spans="5:5">
      <c r="E753" s="385"/>
    </row>
    <row r="754" spans="5:5">
      <c r="E754" s="385"/>
    </row>
    <row r="755" spans="5:5">
      <c r="E755" s="385"/>
    </row>
    <row r="756" spans="5:5">
      <c r="E756" s="385"/>
    </row>
    <row r="757" spans="5:5">
      <c r="E757" s="385"/>
    </row>
    <row r="758" spans="5:5">
      <c r="E758" s="385"/>
    </row>
    <row r="759" spans="5:5">
      <c r="E759" s="385"/>
    </row>
    <row r="760" spans="5:5">
      <c r="E760" s="385"/>
    </row>
    <row r="761" spans="5:5">
      <c r="E761" s="385"/>
    </row>
    <row r="762" spans="5:5">
      <c r="E762" s="385"/>
    </row>
    <row r="763" spans="5:5">
      <c r="E763" s="385"/>
    </row>
    <row r="764" spans="5:5">
      <c r="E764" s="385"/>
    </row>
    <row r="765" spans="5:5">
      <c r="E765" s="385"/>
    </row>
    <row r="766" spans="5:5">
      <c r="E766" s="385"/>
    </row>
    <row r="767" spans="5:5">
      <c r="E767" s="385"/>
    </row>
    <row r="768" spans="5:5">
      <c r="E768" s="385"/>
    </row>
    <row r="769" spans="5:5">
      <c r="E769" s="385"/>
    </row>
    <row r="770" spans="5:5">
      <c r="E770" s="385"/>
    </row>
    <row r="771" spans="5:5">
      <c r="E771" s="385"/>
    </row>
    <row r="772" spans="5:5">
      <c r="E772" s="385"/>
    </row>
    <row r="773" spans="5:5">
      <c r="E773" s="385"/>
    </row>
    <row r="774" spans="5:5">
      <c r="E774" s="385"/>
    </row>
    <row r="775" spans="5:5">
      <c r="E775" s="385"/>
    </row>
    <row r="776" spans="5:5">
      <c r="E776" s="385"/>
    </row>
    <row r="777" spans="5:5">
      <c r="E777" s="385"/>
    </row>
    <row r="778" spans="5:5">
      <c r="E778" s="385"/>
    </row>
    <row r="779" spans="5:5">
      <c r="E779" s="385"/>
    </row>
    <row r="780" spans="5:5">
      <c r="E780" s="385"/>
    </row>
    <row r="781" spans="5:5">
      <c r="E781" s="385"/>
    </row>
    <row r="782" spans="5:5">
      <c r="E782" s="385"/>
    </row>
    <row r="783" spans="5:5">
      <c r="E783" s="385"/>
    </row>
    <row r="784" spans="5:5">
      <c r="E784" s="385"/>
    </row>
    <row r="785" spans="5:5">
      <c r="E785" s="385"/>
    </row>
    <row r="786" spans="5:5">
      <c r="E786" s="385"/>
    </row>
    <row r="787" spans="5:5">
      <c r="E787" s="385"/>
    </row>
    <row r="788" spans="5:5">
      <c r="E788" s="385"/>
    </row>
    <row r="789" spans="5:5">
      <c r="E789" s="385"/>
    </row>
    <row r="790" spans="5:5">
      <c r="E790" s="385"/>
    </row>
    <row r="791" spans="5:5">
      <c r="E791" s="385"/>
    </row>
    <row r="792" spans="5:5">
      <c r="E792" s="385"/>
    </row>
    <row r="793" spans="5:5">
      <c r="E793" s="385"/>
    </row>
    <row r="794" spans="5:5">
      <c r="E794" s="385"/>
    </row>
    <row r="795" spans="5:5">
      <c r="E795" s="385"/>
    </row>
    <row r="796" spans="5:5">
      <c r="E796" s="385"/>
    </row>
    <row r="797" spans="5:5">
      <c r="E797" s="385"/>
    </row>
    <row r="798" spans="5:5">
      <c r="E798" s="385"/>
    </row>
    <row r="799" spans="5:5">
      <c r="E799" s="385"/>
    </row>
    <row r="800" spans="5:5">
      <c r="E800" s="385"/>
    </row>
    <row r="801" spans="5:5">
      <c r="E801" s="385"/>
    </row>
    <row r="802" spans="5:5">
      <c r="E802" s="385"/>
    </row>
    <row r="803" spans="5:5">
      <c r="E803" s="385"/>
    </row>
    <row r="804" spans="5:5">
      <c r="E804" s="385"/>
    </row>
    <row r="805" spans="5:5">
      <c r="E805" s="385"/>
    </row>
    <row r="806" spans="5:5">
      <c r="E806" s="385"/>
    </row>
    <row r="807" spans="5:5">
      <c r="E807" s="385"/>
    </row>
    <row r="808" spans="5:5">
      <c r="E808" s="385"/>
    </row>
    <row r="809" spans="5:5">
      <c r="E809" s="385"/>
    </row>
    <row r="810" spans="5:5">
      <c r="E810" s="385"/>
    </row>
    <row r="811" spans="5:5">
      <c r="E811" s="385"/>
    </row>
    <row r="812" spans="5:5">
      <c r="E812" s="385"/>
    </row>
    <row r="813" spans="5:5">
      <c r="E813" s="385"/>
    </row>
    <row r="814" spans="5:5">
      <c r="E814" s="385"/>
    </row>
    <row r="815" spans="5:5">
      <c r="E815" s="385"/>
    </row>
    <row r="816" spans="5:5">
      <c r="E816" s="385"/>
    </row>
    <row r="817" spans="5:5">
      <c r="E817" s="385"/>
    </row>
    <row r="818" spans="5:5">
      <c r="E818" s="385"/>
    </row>
    <row r="819" spans="5:5">
      <c r="E819" s="385"/>
    </row>
    <row r="820" spans="5:5">
      <c r="E820" s="385"/>
    </row>
    <row r="821" spans="5:5">
      <c r="E821" s="385"/>
    </row>
    <row r="822" spans="5:5">
      <c r="E822" s="385"/>
    </row>
    <row r="823" spans="5:5">
      <c r="E823" s="385"/>
    </row>
    <row r="824" spans="5:5">
      <c r="E824" s="385"/>
    </row>
    <row r="825" spans="5:5">
      <c r="E825" s="385"/>
    </row>
    <row r="826" spans="5:5">
      <c r="E826" s="385"/>
    </row>
    <row r="827" spans="5:5">
      <c r="E827" s="385"/>
    </row>
    <row r="828" spans="5:5">
      <c r="E828" s="385"/>
    </row>
    <row r="829" spans="5:5">
      <c r="E829" s="385"/>
    </row>
    <row r="830" spans="5:5">
      <c r="E830" s="385"/>
    </row>
    <row r="831" spans="5:5">
      <c r="E831" s="385"/>
    </row>
    <row r="832" spans="5:5">
      <c r="E832" s="385"/>
    </row>
    <row r="833" spans="5:5">
      <c r="E833" s="385"/>
    </row>
    <row r="834" spans="5:5">
      <c r="E834" s="385"/>
    </row>
    <row r="835" spans="5:5">
      <c r="E835" s="385"/>
    </row>
    <row r="836" spans="5:5">
      <c r="E836" s="385"/>
    </row>
    <row r="837" spans="5:5">
      <c r="E837" s="385"/>
    </row>
    <row r="838" spans="5:5">
      <c r="E838" s="385"/>
    </row>
    <row r="839" spans="5:5">
      <c r="E839" s="385"/>
    </row>
    <row r="840" spans="5:5">
      <c r="E840" s="385"/>
    </row>
    <row r="841" spans="5:5">
      <c r="E841" s="385"/>
    </row>
    <row r="842" spans="5:5">
      <c r="E842" s="385"/>
    </row>
    <row r="843" spans="5:5">
      <c r="E843" s="385"/>
    </row>
    <row r="844" spans="5:5">
      <c r="E844" s="385"/>
    </row>
    <row r="845" spans="5:5">
      <c r="E845" s="385"/>
    </row>
    <row r="846" spans="5:5">
      <c r="E846" s="385"/>
    </row>
    <row r="847" spans="5:5">
      <c r="E847" s="385"/>
    </row>
    <row r="848" spans="5:5">
      <c r="E848" s="385"/>
    </row>
    <row r="849" spans="5:5">
      <c r="E849" s="385"/>
    </row>
    <row r="850" spans="5:5">
      <c r="E850" s="385"/>
    </row>
    <row r="851" spans="5:5">
      <c r="E851" s="385"/>
    </row>
    <row r="852" spans="5:5">
      <c r="E852" s="385"/>
    </row>
    <row r="853" spans="5:5">
      <c r="E853" s="385"/>
    </row>
    <row r="854" spans="5:5">
      <c r="E854" s="385"/>
    </row>
    <row r="855" spans="5:5">
      <c r="E855" s="385"/>
    </row>
    <row r="856" spans="5:5">
      <c r="E856" s="385"/>
    </row>
    <row r="857" spans="5:5">
      <c r="E857" s="385"/>
    </row>
    <row r="858" spans="5:5">
      <c r="E858" s="385"/>
    </row>
    <row r="859" spans="5:5">
      <c r="E859" s="385"/>
    </row>
    <row r="860" spans="5:5">
      <c r="E860" s="385"/>
    </row>
    <row r="861" spans="5:5">
      <c r="E861" s="385"/>
    </row>
    <row r="862" spans="5:5">
      <c r="E862" s="385"/>
    </row>
    <row r="863" spans="5:5">
      <c r="E863" s="385"/>
    </row>
    <row r="864" spans="5:5">
      <c r="E864" s="385"/>
    </row>
    <row r="865" spans="5:5">
      <c r="E865" s="385"/>
    </row>
    <row r="866" spans="5:5">
      <c r="E866" s="385"/>
    </row>
    <row r="867" spans="5:5">
      <c r="E867" s="385"/>
    </row>
    <row r="868" spans="5:5">
      <c r="E868" s="385"/>
    </row>
    <row r="869" spans="5:5">
      <c r="E869" s="385"/>
    </row>
    <row r="870" spans="5:5">
      <c r="E870" s="385"/>
    </row>
    <row r="871" spans="5:5">
      <c r="E871" s="385"/>
    </row>
    <row r="872" spans="5:5">
      <c r="E872" s="385"/>
    </row>
    <row r="873" spans="5:5">
      <c r="E873" s="385"/>
    </row>
    <row r="874" spans="5:5">
      <c r="E874" s="385"/>
    </row>
    <row r="875" spans="5:5">
      <c r="E875" s="385"/>
    </row>
    <row r="876" spans="5:5">
      <c r="E876" s="385"/>
    </row>
    <row r="877" spans="5:5">
      <c r="E877" s="385"/>
    </row>
    <row r="878" spans="5:5">
      <c r="E878" s="385"/>
    </row>
    <row r="879" spans="5:5">
      <c r="E879" s="385"/>
    </row>
    <row r="880" spans="5:5">
      <c r="E880" s="385"/>
    </row>
    <row r="881" spans="5:5">
      <c r="E881" s="385"/>
    </row>
    <row r="882" spans="5:5">
      <c r="E882" s="385"/>
    </row>
    <row r="883" spans="5:5">
      <c r="E883" s="385"/>
    </row>
    <row r="884" spans="5:5">
      <c r="E884" s="385"/>
    </row>
    <row r="885" spans="5:5">
      <c r="E885" s="385"/>
    </row>
    <row r="886" spans="5:5">
      <c r="E886" s="385"/>
    </row>
    <row r="887" spans="5:5">
      <c r="E887" s="385"/>
    </row>
    <row r="888" spans="5:5">
      <c r="E888" s="385"/>
    </row>
    <row r="889" spans="5:5">
      <c r="E889" s="385"/>
    </row>
    <row r="890" spans="5:5">
      <c r="E890" s="385"/>
    </row>
    <row r="891" spans="5:5">
      <c r="E891" s="385"/>
    </row>
    <row r="892" spans="5:5">
      <c r="E892" s="385"/>
    </row>
    <row r="893" spans="5:5">
      <c r="E893" s="385"/>
    </row>
    <row r="894" spans="5:5">
      <c r="E894" s="385"/>
    </row>
    <row r="895" spans="5:5">
      <c r="E895" s="385"/>
    </row>
    <row r="896" spans="5:5">
      <c r="E896" s="385"/>
    </row>
    <row r="897" spans="5:5">
      <c r="E897" s="385"/>
    </row>
    <row r="898" spans="5:5">
      <c r="E898" s="385"/>
    </row>
    <row r="899" spans="5:5">
      <c r="E899" s="385"/>
    </row>
    <row r="900" spans="5:5">
      <c r="E900" s="385"/>
    </row>
    <row r="901" spans="5:5">
      <c r="E901" s="385"/>
    </row>
    <row r="902" spans="5:5">
      <c r="E902" s="385"/>
    </row>
    <row r="903" spans="5:5">
      <c r="E903" s="385"/>
    </row>
    <row r="904" spans="5:5">
      <c r="E904" s="385"/>
    </row>
    <row r="905" spans="5:5">
      <c r="E905" s="385"/>
    </row>
    <row r="906" spans="5:5">
      <c r="E906" s="385"/>
    </row>
    <row r="907" spans="5:5">
      <c r="E907" s="385"/>
    </row>
    <row r="908" spans="5:5">
      <c r="E908" s="385"/>
    </row>
    <row r="909" spans="5:5">
      <c r="E909" s="385"/>
    </row>
    <row r="910" spans="5:5">
      <c r="E910" s="385"/>
    </row>
    <row r="911" spans="5:5">
      <c r="E911" s="385"/>
    </row>
    <row r="912" spans="5:5">
      <c r="E912" s="385"/>
    </row>
    <row r="913" spans="5:5">
      <c r="E913" s="385"/>
    </row>
    <row r="914" spans="5:5">
      <c r="E914" s="385"/>
    </row>
    <row r="915" spans="5:5">
      <c r="E915" s="385"/>
    </row>
    <row r="916" spans="5:5">
      <c r="E916" s="385"/>
    </row>
    <row r="917" spans="5:5">
      <c r="E917" s="385"/>
    </row>
    <row r="918" spans="5:5">
      <c r="E918" s="385"/>
    </row>
    <row r="919" spans="5:5">
      <c r="E919" s="385"/>
    </row>
    <row r="920" spans="5:5">
      <c r="E920" s="385"/>
    </row>
    <row r="921" spans="5:5">
      <c r="E921" s="385"/>
    </row>
    <row r="922" spans="5:5">
      <c r="E922" s="385"/>
    </row>
    <row r="923" spans="5:5">
      <c r="E923" s="385"/>
    </row>
    <row r="924" spans="5:5">
      <c r="E924" s="385"/>
    </row>
    <row r="925" spans="5:5">
      <c r="E925" s="385"/>
    </row>
    <row r="926" spans="5:5">
      <c r="E926" s="385"/>
    </row>
    <row r="927" spans="5:5">
      <c r="E927" s="385"/>
    </row>
    <row r="928" spans="5:5">
      <c r="E928" s="385"/>
    </row>
    <row r="929" spans="5:5">
      <c r="E929" s="385"/>
    </row>
    <row r="930" spans="5:5">
      <c r="E930" s="385"/>
    </row>
    <row r="931" spans="5:5">
      <c r="E931" s="385"/>
    </row>
    <row r="932" spans="5:5">
      <c r="E932" s="385"/>
    </row>
    <row r="933" spans="5:5">
      <c r="E933" s="385"/>
    </row>
    <row r="934" spans="5:5">
      <c r="E934" s="385"/>
    </row>
    <row r="935" spans="5:5">
      <c r="E935" s="385"/>
    </row>
    <row r="936" spans="5:5">
      <c r="E936" s="385"/>
    </row>
    <row r="937" spans="5:5">
      <c r="E937" s="385"/>
    </row>
    <row r="938" spans="5:5">
      <c r="E938" s="385"/>
    </row>
    <row r="939" spans="5:5">
      <c r="E939" s="385"/>
    </row>
    <row r="940" spans="5:5">
      <c r="E940" s="385"/>
    </row>
    <row r="941" spans="5:5">
      <c r="E941" s="385"/>
    </row>
    <row r="942" spans="5:5">
      <c r="E942" s="385"/>
    </row>
    <row r="943" spans="5:5">
      <c r="E943" s="385"/>
    </row>
    <row r="944" spans="5:5">
      <c r="E944" s="385"/>
    </row>
    <row r="945" spans="5:5">
      <c r="E945" s="385"/>
    </row>
    <row r="946" spans="5:5">
      <c r="E946" s="385"/>
    </row>
    <row r="947" spans="5:5">
      <c r="E947" s="385"/>
    </row>
    <row r="948" spans="5:5">
      <c r="E948" s="385"/>
    </row>
    <row r="949" spans="5:5">
      <c r="E949" s="385"/>
    </row>
    <row r="950" spans="5:5">
      <c r="E950" s="385"/>
    </row>
    <row r="951" spans="5:5">
      <c r="E951" s="385"/>
    </row>
    <row r="952" spans="5:5">
      <c r="E952" s="385"/>
    </row>
    <row r="953" spans="5:5">
      <c r="E953" s="385"/>
    </row>
    <row r="954" spans="5:5">
      <c r="E954" s="385"/>
    </row>
    <row r="955" spans="5:5">
      <c r="E955" s="385"/>
    </row>
    <row r="956" spans="5:5">
      <c r="E956" s="385"/>
    </row>
    <row r="957" spans="5:5">
      <c r="E957" s="385"/>
    </row>
    <row r="958" spans="5:5">
      <c r="E958" s="385"/>
    </row>
    <row r="959" spans="5:5">
      <c r="E959" s="385"/>
    </row>
    <row r="960" spans="5:5">
      <c r="E960" s="385"/>
    </row>
    <row r="961" spans="5:5">
      <c r="E961" s="385"/>
    </row>
    <row r="962" spans="5:5">
      <c r="E962" s="385"/>
    </row>
    <row r="963" spans="5:5">
      <c r="E963" s="385"/>
    </row>
    <row r="964" spans="5:5">
      <c r="E964" s="385"/>
    </row>
    <row r="965" spans="5:5">
      <c r="E965" s="385"/>
    </row>
    <row r="966" spans="5:5">
      <c r="E966" s="385"/>
    </row>
    <row r="967" spans="5:5">
      <c r="E967" s="385"/>
    </row>
    <row r="968" spans="5:5">
      <c r="E968" s="385"/>
    </row>
    <row r="969" spans="5:5">
      <c r="E969" s="385"/>
    </row>
    <row r="970" spans="5:5">
      <c r="E970" s="385"/>
    </row>
    <row r="971" spans="5:5">
      <c r="E971" s="385"/>
    </row>
    <row r="972" spans="5:5">
      <c r="E972" s="385"/>
    </row>
    <row r="973" spans="5:5">
      <c r="E973" s="385"/>
    </row>
    <row r="974" spans="5:5">
      <c r="E974" s="385"/>
    </row>
    <row r="975" spans="5:5">
      <c r="E975" s="385"/>
    </row>
    <row r="976" spans="5:5">
      <c r="E976" s="385"/>
    </row>
    <row r="977" spans="5:5">
      <c r="E977" s="385"/>
    </row>
    <row r="978" spans="5:5">
      <c r="E978" s="385"/>
    </row>
    <row r="979" spans="5:5">
      <c r="E979" s="385"/>
    </row>
    <row r="980" spans="5:5">
      <c r="E980" s="385"/>
    </row>
    <row r="981" spans="5:5">
      <c r="E981" s="385"/>
    </row>
    <row r="982" spans="5:5">
      <c r="E982" s="385"/>
    </row>
    <row r="983" spans="5:5">
      <c r="E983" s="385"/>
    </row>
    <row r="984" spans="5:5">
      <c r="E984" s="385"/>
    </row>
    <row r="985" spans="5:5">
      <c r="E985" s="385"/>
    </row>
    <row r="986" spans="5:5">
      <c r="E986" s="385"/>
    </row>
    <row r="987" spans="5:5">
      <c r="E987" s="385"/>
    </row>
    <row r="988" spans="5:5">
      <c r="E988" s="385"/>
    </row>
    <row r="989" spans="5:5">
      <c r="E989" s="385"/>
    </row>
    <row r="990" spans="5:5">
      <c r="E990" s="385"/>
    </row>
    <row r="991" spans="5:5">
      <c r="E991" s="385"/>
    </row>
    <row r="992" spans="5:5">
      <c r="E992" s="385"/>
    </row>
    <row r="993" spans="5:5">
      <c r="E993" s="385"/>
    </row>
    <row r="994" spans="5:5">
      <c r="E994" s="385"/>
    </row>
    <row r="995" spans="5:5">
      <c r="E995" s="385"/>
    </row>
    <row r="996" spans="5:5">
      <c r="E996" s="385"/>
    </row>
    <row r="997" spans="5:5">
      <c r="E997" s="385"/>
    </row>
    <row r="998" spans="5:5">
      <c r="E998" s="385"/>
    </row>
    <row r="999" spans="5:5">
      <c r="E999" s="385"/>
    </row>
    <row r="1000" spans="5:5">
      <c r="E1000" s="385"/>
    </row>
    <row r="1001" spans="5:5">
      <c r="E1001" s="385"/>
    </row>
    <row r="1002" spans="5:5">
      <c r="E1002" s="385"/>
    </row>
    <row r="1003" spans="5:5">
      <c r="E1003" s="385"/>
    </row>
    <row r="1004" spans="5:5">
      <c r="E1004" s="385"/>
    </row>
    <row r="1005" spans="5:5">
      <c r="E1005" s="385"/>
    </row>
    <row r="1006" spans="5:5">
      <c r="E1006" s="385"/>
    </row>
    <row r="1007" spans="5:5">
      <c r="E1007" s="385"/>
    </row>
    <row r="1008" spans="5:5">
      <c r="E1008" s="385"/>
    </row>
    <row r="1009" spans="5:5">
      <c r="E1009" s="385"/>
    </row>
    <row r="1010" spans="5:5">
      <c r="E1010" s="385"/>
    </row>
    <row r="1011" spans="5:5">
      <c r="E1011" s="385"/>
    </row>
    <row r="1012" spans="5:5">
      <c r="E1012" s="385"/>
    </row>
    <row r="1013" spans="5:5">
      <c r="E1013" s="385"/>
    </row>
    <row r="1014" spans="5:5">
      <c r="E1014" s="385"/>
    </row>
    <row r="1015" spans="5:5">
      <c r="E1015" s="385"/>
    </row>
    <row r="1016" spans="5:5">
      <c r="E1016" s="385"/>
    </row>
    <row r="1017" spans="5:5">
      <c r="E1017" s="385"/>
    </row>
    <row r="1018" spans="5:5">
      <c r="E1018" s="385"/>
    </row>
    <row r="1019" spans="5:5">
      <c r="E1019" s="385"/>
    </row>
    <row r="1020" spans="5:5">
      <c r="E1020" s="385"/>
    </row>
    <row r="1021" spans="5:5">
      <c r="E1021" s="385"/>
    </row>
    <row r="1022" spans="5:5">
      <c r="E1022" s="385"/>
    </row>
    <row r="1023" spans="5:5">
      <c r="E1023" s="385"/>
    </row>
    <row r="1024" spans="5:5">
      <c r="E1024" s="385"/>
    </row>
    <row r="1025" spans="5:5">
      <c r="E1025" s="385"/>
    </row>
    <row r="1026" spans="5:5">
      <c r="E1026" s="385"/>
    </row>
    <row r="1027" spans="5:5">
      <c r="E1027" s="385"/>
    </row>
    <row r="1028" spans="5:5">
      <c r="E1028" s="385"/>
    </row>
    <row r="1029" spans="5:5">
      <c r="E1029" s="385"/>
    </row>
    <row r="1030" spans="5:5">
      <c r="E1030" s="385"/>
    </row>
    <row r="1031" spans="5:5">
      <c r="E1031" s="385"/>
    </row>
    <row r="1032" spans="5:5">
      <c r="E1032" s="385"/>
    </row>
    <row r="1033" spans="5:5">
      <c r="E1033" s="385"/>
    </row>
    <row r="1034" spans="5:5">
      <c r="E1034" s="385"/>
    </row>
    <row r="1035" spans="5:5">
      <c r="E1035" s="385"/>
    </row>
    <row r="1036" spans="5:5">
      <c r="E1036" s="385"/>
    </row>
    <row r="1037" spans="5:5">
      <c r="E1037" s="385"/>
    </row>
    <row r="1038" spans="5:5">
      <c r="E1038" s="385"/>
    </row>
    <row r="1039" spans="5:5">
      <c r="E1039" s="385"/>
    </row>
    <row r="1040" spans="5:5">
      <c r="E1040" s="385"/>
    </row>
    <row r="1041" spans="5:5">
      <c r="E1041" s="385"/>
    </row>
    <row r="1042" spans="5:5">
      <c r="E1042" s="385"/>
    </row>
    <row r="1043" spans="5:5">
      <c r="E1043" s="385"/>
    </row>
    <row r="1044" spans="5:5">
      <c r="E1044" s="385"/>
    </row>
    <row r="1045" spans="5:5">
      <c r="E1045" s="385"/>
    </row>
    <row r="1046" spans="5:5">
      <c r="E1046" s="385"/>
    </row>
    <row r="1047" spans="5:5">
      <c r="E1047" s="385"/>
    </row>
    <row r="1048" spans="5:5">
      <c r="E1048" s="385"/>
    </row>
    <row r="1049" spans="5:5">
      <c r="E1049" s="385"/>
    </row>
    <row r="1050" spans="5:5">
      <c r="E1050" s="385"/>
    </row>
    <row r="1051" spans="5:5">
      <c r="E1051" s="385"/>
    </row>
    <row r="1052" spans="5:5">
      <c r="E1052" s="385"/>
    </row>
    <row r="1053" spans="5:5">
      <c r="E1053" s="385"/>
    </row>
    <row r="1054" spans="5:5">
      <c r="E1054" s="385"/>
    </row>
    <row r="1055" spans="5:5">
      <c r="E1055" s="385"/>
    </row>
    <row r="1056" spans="5:5">
      <c r="E1056" s="385"/>
    </row>
    <row r="1057" spans="5:5">
      <c r="E1057" s="385"/>
    </row>
    <row r="1058" spans="5:5">
      <c r="E1058" s="385"/>
    </row>
    <row r="1059" spans="5:5">
      <c r="E1059" s="385"/>
    </row>
    <row r="1060" spans="5:5">
      <c r="E1060" s="385"/>
    </row>
    <row r="1061" spans="5:5">
      <c r="E1061" s="385"/>
    </row>
    <row r="1062" spans="5:5">
      <c r="E1062" s="385"/>
    </row>
    <row r="1063" spans="5:5">
      <c r="E1063" s="385"/>
    </row>
    <row r="1064" spans="5:5">
      <c r="E1064" s="385"/>
    </row>
    <row r="1065" spans="5:5">
      <c r="E1065" s="385"/>
    </row>
    <row r="1066" spans="5:5">
      <c r="E1066" s="385"/>
    </row>
    <row r="1067" spans="5:5">
      <c r="E1067" s="385"/>
    </row>
    <row r="1068" spans="5:5">
      <c r="E1068" s="385"/>
    </row>
    <row r="1069" spans="5:5">
      <c r="E1069" s="385"/>
    </row>
    <row r="1070" spans="5:5">
      <c r="E1070" s="385"/>
    </row>
    <row r="1071" spans="5:5">
      <c r="E1071" s="385"/>
    </row>
    <row r="1072" spans="5:5">
      <c r="E1072" s="385"/>
    </row>
    <row r="1073" spans="5:5">
      <c r="E1073" s="385"/>
    </row>
    <row r="1074" spans="5:5">
      <c r="E1074" s="385"/>
    </row>
    <row r="1075" spans="5:5">
      <c r="E1075" s="385"/>
    </row>
    <row r="1076" spans="5:5">
      <c r="E1076" s="385"/>
    </row>
    <row r="1077" spans="5:5">
      <c r="E1077" s="385"/>
    </row>
    <row r="1078" spans="5:5">
      <c r="E1078" s="385"/>
    </row>
    <row r="1079" spans="5:5">
      <c r="E1079" s="385"/>
    </row>
    <row r="1080" spans="5:5">
      <c r="E1080" s="385"/>
    </row>
    <row r="1081" spans="5:5">
      <c r="E1081" s="385"/>
    </row>
    <row r="1082" spans="5:5">
      <c r="E1082" s="385"/>
    </row>
    <row r="1083" spans="5:5">
      <c r="E1083" s="385"/>
    </row>
    <row r="1084" spans="5:5">
      <c r="E1084" s="385"/>
    </row>
    <row r="1085" spans="5:5">
      <c r="E1085" s="385"/>
    </row>
    <row r="1086" spans="5:5">
      <c r="E1086" s="385"/>
    </row>
    <row r="1087" spans="5:5">
      <c r="E1087" s="385"/>
    </row>
    <row r="1088" spans="5:5">
      <c r="E1088" s="385"/>
    </row>
    <row r="1089" spans="5:5">
      <c r="E1089" s="385"/>
    </row>
    <row r="1090" spans="5:5">
      <c r="E1090" s="385"/>
    </row>
    <row r="1091" spans="5:5">
      <c r="E1091" s="385"/>
    </row>
    <row r="1092" spans="5:5">
      <c r="E1092" s="385"/>
    </row>
    <row r="1093" spans="5:5">
      <c r="E1093" s="385"/>
    </row>
    <row r="1094" spans="5:5">
      <c r="E1094" s="385"/>
    </row>
    <row r="1095" spans="5:5">
      <c r="E1095" s="385"/>
    </row>
    <row r="1096" spans="5:5">
      <c r="E1096" s="385"/>
    </row>
    <row r="1097" spans="5:5">
      <c r="E1097" s="385"/>
    </row>
    <row r="1098" spans="5:5">
      <c r="E1098" s="385"/>
    </row>
    <row r="1099" spans="5:5">
      <c r="E1099" s="385"/>
    </row>
    <row r="1100" spans="5:5">
      <c r="E1100" s="385"/>
    </row>
    <row r="1101" spans="5:5">
      <c r="E1101" s="385"/>
    </row>
    <row r="1102" spans="5:5">
      <c r="E1102" s="385"/>
    </row>
    <row r="1103" spans="5:5">
      <c r="E1103" s="385"/>
    </row>
    <row r="1104" spans="5:5">
      <c r="E1104" s="385"/>
    </row>
    <row r="1105" spans="5:5">
      <c r="E1105" s="385"/>
    </row>
    <row r="1106" spans="5:5">
      <c r="E1106" s="385"/>
    </row>
    <row r="1107" spans="5:5">
      <c r="E1107" s="385"/>
    </row>
    <row r="1108" spans="5:5">
      <c r="E1108" s="385"/>
    </row>
    <row r="1109" spans="5:5">
      <c r="E1109" s="385"/>
    </row>
    <row r="1110" spans="5:5">
      <c r="E1110" s="385"/>
    </row>
    <row r="1111" spans="5:5">
      <c r="E1111" s="385"/>
    </row>
    <row r="1112" spans="5:5">
      <c r="E1112" s="385"/>
    </row>
    <row r="1113" spans="5:5">
      <c r="E1113" s="385"/>
    </row>
    <row r="1114" spans="5:5">
      <c r="E1114" s="385"/>
    </row>
    <row r="1115" spans="5:5">
      <c r="E1115" s="385"/>
    </row>
    <row r="1116" spans="5:5">
      <c r="E1116" s="385"/>
    </row>
    <row r="1117" spans="5:5">
      <c r="E1117" s="385"/>
    </row>
    <row r="1118" spans="5:5">
      <c r="E1118" s="385"/>
    </row>
    <row r="1119" spans="5:5">
      <c r="E1119" s="385"/>
    </row>
    <row r="1120" spans="5:5">
      <c r="E1120" s="385"/>
    </row>
    <row r="1121" spans="5:5">
      <c r="E1121" s="385"/>
    </row>
    <row r="1122" spans="5:5">
      <c r="E1122" s="385"/>
    </row>
    <row r="1123" spans="5:5">
      <c r="E1123" s="385"/>
    </row>
    <row r="1124" spans="5:5">
      <c r="E1124" s="385"/>
    </row>
    <row r="1125" spans="5:5">
      <c r="E1125" s="385"/>
    </row>
    <row r="1126" spans="5:5">
      <c r="E1126" s="385"/>
    </row>
    <row r="1127" spans="5:5">
      <c r="E1127" s="385"/>
    </row>
    <row r="1128" spans="5:5">
      <c r="E1128" s="385"/>
    </row>
    <row r="1129" spans="5:5">
      <c r="E1129" s="385"/>
    </row>
    <row r="1130" spans="5:5">
      <c r="E1130" s="385"/>
    </row>
    <row r="1131" spans="5:5">
      <c r="E1131" s="385"/>
    </row>
    <row r="1132" spans="5:5">
      <c r="E1132" s="385"/>
    </row>
    <row r="1133" spans="5:5">
      <c r="E1133" s="385"/>
    </row>
    <row r="1134" spans="5:5">
      <c r="E1134" s="385"/>
    </row>
    <row r="1135" spans="5:5">
      <c r="E1135" s="385"/>
    </row>
    <row r="1136" spans="5:5">
      <c r="E1136" s="385"/>
    </row>
    <row r="1137" spans="5:5">
      <c r="E1137" s="385"/>
    </row>
    <row r="1138" spans="5:5">
      <c r="E1138" s="385"/>
    </row>
    <row r="1139" spans="5:5">
      <c r="E1139" s="385"/>
    </row>
    <row r="1140" spans="5:5">
      <c r="E1140" s="385"/>
    </row>
    <row r="1141" spans="5:5">
      <c r="E1141" s="385"/>
    </row>
    <row r="1142" spans="5:5">
      <c r="E1142" s="385"/>
    </row>
    <row r="1143" spans="5:5">
      <c r="E1143" s="385"/>
    </row>
    <row r="1144" spans="5:5">
      <c r="E1144" s="385"/>
    </row>
    <row r="1145" spans="5:5">
      <c r="E1145" s="385"/>
    </row>
    <row r="1146" spans="5:5">
      <c r="E1146" s="385"/>
    </row>
    <row r="1147" spans="5:5">
      <c r="E1147" s="385"/>
    </row>
    <row r="1148" spans="5:5">
      <c r="E1148" s="385"/>
    </row>
    <row r="1149" spans="5:5">
      <c r="E1149" s="385"/>
    </row>
    <row r="1150" spans="5:5">
      <c r="E1150" s="385"/>
    </row>
    <row r="1151" spans="5:5">
      <c r="E1151" s="385"/>
    </row>
    <row r="1152" spans="5:5">
      <c r="E1152" s="385"/>
    </row>
    <row r="1153" spans="5:5">
      <c r="E1153" s="385"/>
    </row>
    <row r="1154" spans="5:5">
      <c r="E1154" s="385"/>
    </row>
    <row r="1155" spans="5:5">
      <c r="E1155" s="385"/>
    </row>
    <row r="1156" spans="5:5">
      <c r="E1156" s="385"/>
    </row>
    <row r="1157" spans="5:5">
      <c r="E1157" s="385"/>
    </row>
    <row r="1158" spans="5:5">
      <c r="E1158" s="385"/>
    </row>
    <row r="1159" spans="5:5">
      <c r="E1159" s="385"/>
    </row>
    <row r="1160" spans="5:5">
      <c r="E1160" s="385"/>
    </row>
    <row r="1161" spans="5:5">
      <c r="E1161" s="385"/>
    </row>
    <row r="1162" spans="5:5">
      <c r="E1162" s="385"/>
    </row>
    <row r="1163" spans="5:5">
      <c r="E1163" s="385"/>
    </row>
    <row r="1164" spans="5:5">
      <c r="E1164" s="385"/>
    </row>
    <row r="1165" spans="5:5">
      <c r="E1165" s="385"/>
    </row>
    <row r="1166" spans="5:5">
      <c r="E1166" s="385"/>
    </row>
    <row r="1167" spans="5:5">
      <c r="E1167" s="385"/>
    </row>
    <row r="1168" spans="5:5">
      <c r="E1168" s="385"/>
    </row>
    <row r="1169" spans="5:5">
      <c r="E1169" s="385"/>
    </row>
    <row r="1170" spans="5:5">
      <c r="E1170" s="385"/>
    </row>
    <row r="1171" spans="5:5">
      <c r="E1171" s="385"/>
    </row>
    <row r="1172" spans="5:5">
      <c r="E1172" s="385"/>
    </row>
    <row r="1173" spans="5:5">
      <c r="E1173" s="385"/>
    </row>
    <row r="1174" spans="5:5">
      <c r="E1174" s="385"/>
    </row>
    <row r="1175" spans="5:5">
      <c r="E1175" s="385"/>
    </row>
    <row r="1176" spans="5:5">
      <c r="E1176" s="385"/>
    </row>
    <row r="1177" spans="5:5">
      <c r="E1177" s="385"/>
    </row>
    <row r="1178" spans="5:5">
      <c r="E1178" s="385"/>
    </row>
    <row r="1179" spans="5:5">
      <c r="E1179" s="385"/>
    </row>
    <row r="1180" spans="5:5">
      <c r="E1180" s="385"/>
    </row>
    <row r="1181" spans="5:5">
      <c r="E1181" s="385"/>
    </row>
    <row r="1182" spans="5:5">
      <c r="E1182" s="385"/>
    </row>
    <row r="1183" spans="5:5">
      <c r="E1183" s="385"/>
    </row>
    <row r="1184" spans="5:5">
      <c r="E1184" s="385"/>
    </row>
    <row r="1185" spans="5:5">
      <c r="E1185" s="385"/>
    </row>
    <row r="1186" spans="5:5">
      <c r="E1186" s="385"/>
    </row>
    <row r="1187" spans="5:5">
      <c r="E1187" s="385"/>
    </row>
    <row r="1188" spans="5:5">
      <c r="E1188" s="385"/>
    </row>
    <row r="1189" spans="5:5">
      <c r="E1189" s="385"/>
    </row>
    <row r="1190" spans="5:5">
      <c r="E1190" s="385"/>
    </row>
    <row r="1191" spans="5:5">
      <c r="E1191" s="385"/>
    </row>
    <row r="1192" spans="5:5">
      <c r="E1192" s="385"/>
    </row>
    <row r="1193" spans="5:5">
      <c r="E1193" s="385"/>
    </row>
    <row r="1194" spans="5:5">
      <c r="E1194" s="385"/>
    </row>
    <row r="1195" spans="5:5">
      <c r="E1195" s="385"/>
    </row>
    <row r="1196" spans="5:5">
      <c r="E1196" s="385"/>
    </row>
    <row r="1197" spans="5:5">
      <c r="E1197" s="385"/>
    </row>
    <row r="1198" spans="5:5">
      <c r="E1198" s="385"/>
    </row>
    <row r="1199" spans="5:5">
      <c r="E1199" s="385"/>
    </row>
    <row r="1200" spans="5:5">
      <c r="E1200" s="385"/>
    </row>
    <row r="1201" spans="5:5">
      <c r="E1201" s="385"/>
    </row>
    <row r="1202" spans="5:5">
      <c r="E1202" s="385"/>
    </row>
    <row r="1203" spans="5:5">
      <c r="E1203" s="385"/>
    </row>
    <row r="1204" spans="5:5">
      <c r="E1204" s="385"/>
    </row>
    <row r="1205" spans="5:5">
      <c r="E1205" s="385"/>
    </row>
    <row r="1206" spans="5:5">
      <c r="E1206" s="385"/>
    </row>
    <row r="1207" spans="5:5">
      <c r="E1207" s="385"/>
    </row>
    <row r="1208" spans="5:5">
      <c r="E1208" s="385"/>
    </row>
    <row r="1209" spans="5:5">
      <c r="E1209" s="385"/>
    </row>
    <row r="1210" spans="5:5">
      <c r="E1210" s="385"/>
    </row>
    <row r="1211" spans="5:5">
      <c r="E1211" s="385"/>
    </row>
    <row r="1212" spans="5:5">
      <c r="E1212" s="385"/>
    </row>
    <row r="1213" spans="5:5">
      <c r="E1213" s="385"/>
    </row>
    <row r="1214" spans="5:5">
      <c r="E1214" s="385"/>
    </row>
    <row r="1215" spans="5:5">
      <c r="E1215" s="385"/>
    </row>
    <row r="1216" spans="5:5">
      <c r="E1216" s="385"/>
    </row>
    <row r="1217" spans="5:5">
      <c r="E1217" s="385"/>
    </row>
    <row r="1218" spans="5:5">
      <c r="E1218" s="385"/>
    </row>
    <row r="1219" spans="5:5">
      <c r="E1219" s="385"/>
    </row>
    <row r="1220" spans="5:5">
      <c r="E1220" s="385"/>
    </row>
    <row r="1221" spans="5:5">
      <c r="E1221" s="385"/>
    </row>
    <row r="1222" spans="5:5">
      <c r="E1222" s="385"/>
    </row>
    <row r="1223" spans="5:5">
      <c r="E1223" s="385"/>
    </row>
    <row r="1224" spans="5:5">
      <c r="E1224" s="385"/>
    </row>
    <row r="1225" spans="5:5">
      <c r="E1225" s="385"/>
    </row>
    <row r="1226" spans="5:5">
      <c r="E1226" s="385"/>
    </row>
    <row r="1227" spans="5:5">
      <c r="E1227" s="385"/>
    </row>
    <row r="1228" spans="5:5">
      <c r="E1228" s="385"/>
    </row>
    <row r="1229" spans="5:5">
      <c r="E1229" s="385"/>
    </row>
    <row r="1230" spans="5:5">
      <c r="E1230" s="385"/>
    </row>
    <row r="1231" spans="5:5">
      <c r="E1231" s="385"/>
    </row>
    <row r="1232" spans="5:5">
      <c r="E1232" s="385"/>
    </row>
    <row r="1233" spans="5:5">
      <c r="E1233" s="385"/>
    </row>
    <row r="1234" spans="5:5">
      <c r="E1234" s="385"/>
    </row>
    <row r="1235" spans="5:5">
      <c r="E1235" s="385"/>
    </row>
    <row r="1236" spans="5:5">
      <c r="E1236" s="385"/>
    </row>
    <row r="1237" spans="5:5">
      <c r="E1237" s="385"/>
    </row>
    <row r="1238" spans="5:5">
      <c r="E1238" s="385"/>
    </row>
    <row r="1239" spans="5:5">
      <c r="E1239" s="385"/>
    </row>
    <row r="1240" spans="5:5">
      <c r="E1240" s="385"/>
    </row>
    <row r="1241" spans="5:5">
      <c r="E1241" s="385"/>
    </row>
    <row r="1242" spans="5:5">
      <c r="E1242" s="385"/>
    </row>
    <row r="1243" spans="5:5">
      <c r="E1243" s="385"/>
    </row>
    <row r="1244" spans="5:5">
      <c r="E1244" s="385"/>
    </row>
    <row r="1245" spans="5:5">
      <c r="E1245" s="385"/>
    </row>
    <row r="1246" spans="5:5">
      <c r="E1246" s="385"/>
    </row>
    <row r="1247" spans="5:5">
      <c r="E1247" s="385"/>
    </row>
    <row r="1248" spans="5:5">
      <c r="E1248" s="385"/>
    </row>
    <row r="1249" spans="5:5">
      <c r="E1249" s="385"/>
    </row>
    <row r="1250" spans="5:5">
      <c r="E1250" s="385"/>
    </row>
    <row r="1251" spans="5:5">
      <c r="E1251" s="385"/>
    </row>
    <row r="1252" spans="5:5">
      <c r="E1252" s="385"/>
    </row>
    <row r="1253" spans="5:5">
      <c r="E1253" s="385"/>
    </row>
    <row r="1254" spans="5:5">
      <c r="E1254" s="385"/>
    </row>
    <row r="1255" spans="5:5">
      <c r="E1255" s="385"/>
    </row>
    <row r="1256" spans="5:5">
      <c r="E1256" s="385"/>
    </row>
    <row r="1257" spans="5:5">
      <c r="E1257" s="385"/>
    </row>
    <row r="1258" spans="5:5">
      <c r="E1258" s="385"/>
    </row>
    <row r="1259" spans="5:5">
      <c r="E1259" s="385"/>
    </row>
    <row r="1260" spans="5:5">
      <c r="E1260" s="385"/>
    </row>
    <row r="1261" spans="5:5">
      <c r="E1261" s="385"/>
    </row>
    <row r="1262" spans="5:5">
      <c r="E1262" s="385"/>
    </row>
    <row r="1263" spans="5:5">
      <c r="E1263" s="385"/>
    </row>
    <row r="1264" spans="5:5">
      <c r="E1264" s="385"/>
    </row>
    <row r="1265" spans="5:5">
      <c r="E1265" s="385"/>
    </row>
    <row r="1266" spans="5:5">
      <c r="E1266" s="385"/>
    </row>
    <row r="1267" spans="5:5">
      <c r="E1267" s="385"/>
    </row>
    <row r="1268" spans="5:5">
      <c r="E1268" s="385"/>
    </row>
    <row r="1269" spans="5:5">
      <c r="E1269" s="385"/>
    </row>
    <row r="1270" spans="5:5">
      <c r="E1270" s="385"/>
    </row>
    <row r="1271" spans="5:5">
      <c r="E1271" s="385"/>
    </row>
    <row r="1272" spans="5:5">
      <c r="E1272" s="385"/>
    </row>
    <row r="1273" spans="5:5">
      <c r="E1273" s="385"/>
    </row>
    <row r="1274" spans="5:5">
      <c r="E1274" s="385"/>
    </row>
    <row r="1275" spans="5:5">
      <c r="E1275" s="385"/>
    </row>
    <row r="1276" spans="5:5">
      <c r="E1276" s="385"/>
    </row>
    <row r="1277" spans="5:5">
      <c r="E1277" s="385"/>
    </row>
    <row r="1278" spans="5:5">
      <c r="E1278" s="385"/>
    </row>
    <row r="1279" spans="5:5">
      <c r="E1279" s="385"/>
    </row>
    <row r="1280" spans="5:5">
      <c r="E1280" s="385"/>
    </row>
    <row r="1281" spans="5:5">
      <c r="E1281" s="385"/>
    </row>
    <row r="1282" spans="5:5">
      <c r="E1282" s="385"/>
    </row>
    <row r="1283" spans="5:5">
      <c r="E1283" s="385"/>
    </row>
    <row r="1284" spans="5:5">
      <c r="E1284" s="385"/>
    </row>
    <row r="1285" spans="5:5">
      <c r="E1285" s="385"/>
    </row>
    <row r="1286" spans="5:5">
      <c r="E1286" s="385"/>
    </row>
    <row r="1287" spans="5:5">
      <c r="E1287" s="385"/>
    </row>
    <row r="1288" spans="5:5">
      <c r="E1288" s="385"/>
    </row>
    <row r="1289" spans="5:5">
      <c r="E1289" s="385"/>
    </row>
    <row r="1290" spans="5:5">
      <c r="E1290" s="385"/>
    </row>
    <row r="1291" spans="5:5">
      <c r="E1291" s="385"/>
    </row>
    <row r="1292" spans="5:5">
      <c r="E1292" s="385"/>
    </row>
    <row r="1293" spans="5:5">
      <c r="E1293" s="385"/>
    </row>
    <row r="1294" spans="5:5">
      <c r="E1294" s="385"/>
    </row>
    <row r="1295" spans="5:5">
      <c r="E1295" s="385"/>
    </row>
    <row r="1296" spans="5:5">
      <c r="E1296" s="385"/>
    </row>
    <row r="1297" spans="5:5">
      <c r="E1297" s="385"/>
    </row>
    <row r="1298" spans="5:5">
      <c r="E1298" s="385"/>
    </row>
    <row r="1299" spans="5:5">
      <c r="E1299" s="385"/>
    </row>
    <row r="1300" spans="5:5">
      <c r="E1300" s="385"/>
    </row>
    <row r="1301" spans="5:5">
      <c r="E1301" s="385"/>
    </row>
    <row r="1302" spans="5:5">
      <c r="E1302" s="385"/>
    </row>
    <row r="1303" spans="5:5">
      <c r="E1303" s="385"/>
    </row>
    <row r="1304" spans="5:5">
      <c r="E1304" s="385"/>
    </row>
    <row r="1305" spans="5:5">
      <c r="E1305" s="385"/>
    </row>
    <row r="1306" spans="5:5">
      <c r="E1306" s="385"/>
    </row>
    <row r="1307" spans="5:5">
      <c r="E1307" s="385"/>
    </row>
    <row r="1308" spans="5:5">
      <c r="E1308" s="385"/>
    </row>
    <row r="1309" spans="5:5">
      <c r="E1309" s="385"/>
    </row>
    <row r="1310" spans="5:5">
      <c r="E1310" s="385"/>
    </row>
    <row r="1311" spans="5:5">
      <c r="E1311" s="385"/>
    </row>
    <row r="1312" spans="5:5">
      <c r="E1312" s="385"/>
    </row>
    <row r="1313" spans="5:5">
      <c r="E1313" s="385"/>
    </row>
    <row r="1314" spans="5:5">
      <c r="E1314" s="385"/>
    </row>
    <row r="1315" spans="5:5">
      <c r="E1315" s="385"/>
    </row>
    <row r="1316" spans="5:5">
      <c r="E1316" s="385"/>
    </row>
    <row r="1317" spans="5:5">
      <c r="E1317" s="385"/>
    </row>
    <row r="1318" spans="5:5">
      <c r="E1318" s="385"/>
    </row>
    <row r="1319" spans="5:5">
      <c r="E1319" s="385"/>
    </row>
    <row r="1320" spans="5:5">
      <c r="E1320" s="385"/>
    </row>
    <row r="1321" spans="5:5">
      <c r="E1321" s="385"/>
    </row>
    <row r="1322" spans="5:5">
      <c r="E1322" s="385"/>
    </row>
    <row r="1323" spans="5:5">
      <c r="E1323" s="385"/>
    </row>
    <row r="1324" spans="5:5">
      <c r="E1324" s="385"/>
    </row>
    <row r="1325" spans="5:5">
      <c r="E1325" s="385"/>
    </row>
    <row r="1326" spans="5:5">
      <c r="E1326" s="385"/>
    </row>
    <row r="1327" spans="5:5">
      <c r="E1327" s="385"/>
    </row>
    <row r="1328" spans="5:5">
      <c r="E1328" s="385"/>
    </row>
    <row r="1329" spans="5:5">
      <c r="E1329" s="385"/>
    </row>
    <row r="1330" spans="5:5">
      <c r="E1330" s="385"/>
    </row>
    <row r="1331" spans="5:5">
      <c r="E1331" s="385"/>
    </row>
    <row r="1332" spans="5:5">
      <c r="E1332" s="385"/>
    </row>
    <row r="1333" spans="5:5">
      <c r="E1333" s="385"/>
    </row>
    <row r="1334" spans="5:5">
      <c r="E1334" s="385"/>
    </row>
    <row r="1335" spans="5:5">
      <c r="E1335" s="385"/>
    </row>
    <row r="1336" spans="5:5">
      <c r="E1336" s="385"/>
    </row>
    <row r="1337" spans="5:5">
      <c r="E1337" s="385"/>
    </row>
    <row r="1338" spans="5:5">
      <c r="E1338" s="385"/>
    </row>
    <row r="1339" spans="5:5">
      <c r="E1339" s="385"/>
    </row>
    <row r="1340" spans="5:5">
      <c r="E1340" s="385"/>
    </row>
    <row r="1341" spans="5:5">
      <c r="E1341" s="385"/>
    </row>
    <row r="1342" spans="5:5">
      <c r="E1342" s="385"/>
    </row>
    <row r="1343" spans="5:5">
      <c r="E1343" s="385"/>
    </row>
    <row r="1344" spans="5:5">
      <c r="E1344" s="385"/>
    </row>
    <row r="1345" spans="5:5">
      <c r="E1345" s="385"/>
    </row>
    <row r="1346" spans="5:5">
      <c r="E1346" s="385"/>
    </row>
    <row r="1347" spans="5:5">
      <c r="E1347" s="385"/>
    </row>
    <row r="1348" spans="5:5">
      <c r="E1348" s="385"/>
    </row>
    <row r="1349" spans="5:5">
      <c r="E1349" s="385"/>
    </row>
    <row r="1350" spans="5:5">
      <c r="E1350" s="385"/>
    </row>
    <row r="1351" spans="5:5">
      <c r="E1351" s="385"/>
    </row>
    <row r="1352" spans="5:5">
      <c r="E1352" s="385"/>
    </row>
    <row r="1353" spans="5:5">
      <c r="E1353" s="385"/>
    </row>
    <row r="1354" spans="5:5">
      <c r="E1354" s="385"/>
    </row>
    <row r="1355" spans="5:5">
      <c r="E1355" s="385"/>
    </row>
    <row r="1356" spans="5:5">
      <c r="E1356" s="385"/>
    </row>
    <row r="1357" spans="5:5">
      <c r="E1357" s="385"/>
    </row>
    <row r="1358" spans="5:5">
      <c r="E1358" s="385"/>
    </row>
    <row r="1359" spans="5:5">
      <c r="E1359" s="385"/>
    </row>
    <row r="1360" spans="5:5">
      <c r="E1360" s="385"/>
    </row>
    <row r="1361" spans="5:5">
      <c r="E1361" s="385"/>
    </row>
    <row r="1362" spans="5:5">
      <c r="E1362" s="385"/>
    </row>
    <row r="1363" spans="5:5">
      <c r="E1363" s="385"/>
    </row>
    <row r="1364" spans="5:5">
      <c r="E1364" s="385"/>
    </row>
    <row r="1365" spans="5:5">
      <c r="E1365" s="385"/>
    </row>
    <row r="1366" spans="5:5">
      <c r="E1366" s="385"/>
    </row>
    <row r="1367" spans="5:5">
      <c r="E1367" s="385"/>
    </row>
    <row r="1368" spans="5:5">
      <c r="E1368" s="385"/>
    </row>
    <row r="1369" spans="5:5">
      <c r="E1369" s="385"/>
    </row>
    <row r="1370" spans="5:5">
      <c r="E1370" s="385"/>
    </row>
    <row r="1371" spans="5:5">
      <c r="E1371" s="385"/>
    </row>
    <row r="1372" spans="5:5">
      <c r="E1372" s="385"/>
    </row>
    <row r="1373" spans="5:5">
      <c r="E1373" s="385"/>
    </row>
    <row r="1374" spans="5:5">
      <c r="E1374" s="385"/>
    </row>
    <row r="1375" spans="5:5">
      <c r="E1375" s="385"/>
    </row>
    <row r="1376" spans="5:5">
      <c r="E1376" s="385"/>
    </row>
    <row r="1377" spans="5:5">
      <c r="E1377" s="385"/>
    </row>
    <row r="1378" spans="5:5">
      <c r="E1378" s="385"/>
    </row>
    <row r="1379" spans="5:5">
      <c r="E1379" s="385"/>
    </row>
    <row r="1380" spans="5:5">
      <c r="E1380" s="385"/>
    </row>
    <row r="1381" spans="5:5">
      <c r="E1381" s="385"/>
    </row>
    <row r="1382" spans="5:5">
      <c r="E1382" s="385"/>
    </row>
    <row r="1383" spans="5:5">
      <c r="E1383" s="385"/>
    </row>
    <row r="1384" spans="5:5">
      <c r="E1384" s="385"/>
    </row>
    <row r="1385" spans="5:5">
      <c r="E1385" s="385"/>
    </row>
    <row r="1386" spans="5:5">
      <c r="E1386" s="385"/>
    </row>
    <row r="1387" spans="5:5">
      <c r="E1387" s="385"/>
    </row>
    <row r="1388" spans="5:5">
      <c r="E1388" s="385"/>
    </row>
    <row r="1389" spans="5:5">
      <c r="E1389" s="385"/>
    </row>
    <row r="1390" spans="5:5">
      <c r="E1390" s="385"/>
    </row>
    <row r="1391" spans="5:5">
      <c r="E1391" s="385"/>
    </row>
    <row r="1392" spans="5:5">
      <c r="E1392" s="385"/>
    </row>
    <row r="1393" spans="5:5">
      <c r="E1393" s="385"/>
    </row>
    <row r="1394" spans="5:5">
      <c r="E1394" s="385"/>
    </row>
    <row r="1395" spans="5:5">
      <c r="E1395" s="385"/>
    </row>
    <row r="1396" spans="5:5">
      <c r="E1396" s="385"/>
    </row>
    <row r="1397" spans="5:5">
      <c r="E1397" s="385"/>
    </row>
    <row r="1398" spans="5:5">
      <c r="E1398" s="385"/>
    </row>
    <row r="1399" spans="5:5">
      <c r="E1399" s="385"/>
    </row>
    <row r="1400" spans="5:5">
      <c r="E1400" s="385"/>
    </row>
    <row r="1401" spans="5:5">
      <c r="E1401" s="385"/>
    </row>
    <row r="1402" spans="5:5">
      <c r="E1402" s="385"/>
    </row>
    <row r="1403" spans="5:5">
      <c r="E1403" s="385"/>
    </row>
    <row r="1404" spans="5:5">
      <c r="E1404" s="385"/>
    </row>
    <row r="1405" spans="5:5">
      <c r="E1405" s="385"/>
    </row>
    <row r="1406" spans="5:5">
      <c r="E1406" s="385"/>
    </row>
    <row r="1407" spans="5:5">
      <c r="E1407" s="385"/>
    </row>
    <row r="1408" spans="5:5">
      <c r="E1408" s="385"/>
    </row>
    <row r="1409" spans="5:5">
      <c r="E1409" s="385"/>
    </row>
    <row r="1410" spans="5:5">
      <c r="E1410" s="385"/>
    </row>
    <row r="1411" spans="5:5">
      <c r="E1411" s="385"/>
    </row>
    <row r="1412" spans="5:5">
      <c r="E1412" s="385"/>
    </row>
    <row r="1413" spans="5:5">
      <c r="E1413" s="385"/>
    </row>
    <row r="1414" spans="5:5">
      <c r="E1414" s="385"/>
    </row>
    <row r="1415" spans="5:5">
      <c r="E1415" s="385"/>
    </row>
    <row r="1416" spans="5:5">
      <c r="E1416" s="385"/>
    </row>
    <row r="1417" spans="5:5">
      <c r="E1417" s="385"/>
    </row>
    <row r="1418" spans="5:5">
      <c r="E1418" s="385"/>
    </row>
    <row r="1419" spans="5:5">
      <c r="E1419" s="385"/>
    </row>
    <row r="1420" spans="5:5">
      <c r="E1420" s="385"/>
    </row>
    <row r="1421" spans="5:5">
      <c r="E1421" s="385"/>
    </row>
    <row r="1422" spans="5:5">
      <c r="E1422" s="385"/>
    </row>
    <row r="1423" spans="5:5">
      <c r="E1423" s="385"/>
    </row>
    <row r="1424" spans="5:5">
      <c r="E1424" s="385"/>
    </row>
    <row r="1425" spans="5:5">
      <c r="E1425" s="385"/>
    </row>
    <row r="1426" spans="5:5">
      <c r="E1426" s="385"/>
    </row>
    <row r="1427" spans="5:5">
      <c r="E1427" s="385"/>
    </row>
    <row r="1428" spans="5:5">
      <c r="E1428" s="385"/>
    </row>
    <row r="1429" spans="5:5">
      <c r="E1429" s="385"/>
    </row>
    <row r="1430" spans="5:5">
      <c r="E1430" s="385"/>
    </row>
    <row r="1431" spans="5:5">
      <c r="E1431" s="385"/>
    </row>
    <row r="1432" spans="5:5">
      <c r="E1432" s="385"/>
    </row>
    <row r="1433" spans="5:5">
      <c r="E1433" s="385"/>
    </row>
    <row r="1434" spans="5:5">
      <c r="E1434" s="385"/>
    </row>
    <row r="1435" spans="5:5">
      <c r="E1435" s="385"/>
    </row>
    <row r="1436" spans="5:5">
      <c r="E1436" s="385"/>
    </row>
    <row r="1437" spans="5:5">
      <c r="E1437" s="385"/>
    </row>
    <row r="1438" spans="5:5">
      <c r="E1438" s="385"/>
    </row>
    <row r="1439" spans="5:5">
      <c r="E1439" s="385"/>
    </row>
    <row r="1440" spans="5:5">
      <c r="E1440" s="385"/>
    </row>
    <row r="1441" spans="5:5">
      <c r="E1441" s="385"/>
    </row>
    <row r="1442" spans="5:5">
      <c r="E1442" s="385"/>
    </row>
    <row r="1443" spans="5:5">
      <c r="E1443" s="385"/>
    </row>
    <row r="1444" spans="5:5">
      <c r="E1444" s="385"/>
    </row>
    <row r="1445" spans="5:5">
      <c r="E1445" s="385"/>
    </row>
    <row r="1446" spans="5:5">
      <c r="E1446" s="385"/>
    </row>
    <row r="1447" spans="5:5">
      <c r="E1447" s="385"/>
    </row>
    <row r="1448" spans="5:5">
      <c r="E1448" s="385"/>
    </row>
    <row r="1449" spans="5:5">
      <c r="E1449" s="385"/>
    </row>
    <row r="1450" spans="5:5">
      <c r="E1450" s="385"/>
    </row>
    <row r="1451" spans="5:5">
      <c r="E1451" s="385"/>
    </row>
    <row r="1452" spans="5:5">
      <c r="E1452" s="385"/>
    </row>
    <row r="1453" spans="5:5">
      <c r="E1453" s="385"/>
    </row>
    <row r="1454" spans="5:5">
      <c r="E1454" s="385"/>
    </row>
    <row r="1455" spans="5:5">
      <c r="E1455" s="385"/>
    </row>
    <row r="1456" spans="5:5">
      <c r="E1456" s="385"/>
    </row>
    <row r="1457" spans="5:5">
      <c r="E1457" s="385"/>
    </row>
    <row r="1458" spans="5:5">
      <c r="E1458" s="385"/>
    </row>
    <row r="1459" spans="5:5">
      <c r="E1459" s="385"/>
    </row>
    <row r="1460" spans="5:5">
      <c r="E1460" s="385"/>
    </row>
    <row r="1461" spans="5:5">
      <c r="E1461" s="385"/>
    </row>
    <row r="1462" spans="5:5">
      <c r="E1462" s="385"/>
    </row>
    <row r="1463" spans="5:5">
      <c r="E1463" s="385"/>
    </row>
    <row r="1464" spans="5:5">
      <c r="E1464" s="385"/>
    </row>
    <row r="1465" spans="5:5">
      <c r="E1465" s="385"/>
    </row>
    <row r="1466" spans="5:5">
      <c r="E1466" s="385"/>
    </row>
    <row r="1467" spans="5:5">
      <c r="E1467" s="385"/>
    </row>
    <row r="1468" spans="5:5">
      <c r="E1468" s="385"/>
    </row>
    <row r="1469" spans="5:5">
      <c r="E1469" s="385"/>
    </row>
    <row r="1470" spans="5:5">
      <c r="E1470" s="385"/>
    </row>
    <row r="1471" spans="5:5">
      <c r="E1471" s="385"/>
    </row>
    <row r="1472" spans="5:5">
      <c r="E1472" s="385"/>
    </row>
    <row r="1473" spans="5:5">
      <c r="E1473" s="385"/>
    </row>
    <row r="1474" spans="5:5">
      <c r="E1474" s="385"/>
    </row>
    <row r="1475" spans="5:5">
      <c r="E1475" s="385"/>
    </row>
    <row r="1476" spans="5:5">
      <c r="E1476" s="385"/>
    </row>
    <row r="1477" spans="5:5">
      <c r="E1477" s="385"/>
    </row>
    <row r="1478" spans="5:5">
      <c r="E1478" s="385"/>
    </row>
    <row r="1479" spans="5:5">
      <c r="E1479" s="385"/>
    </row>
    <row r="1480" spans="5:5">
      <c r="E1480" s="385"/>
    </row>
    <row r="1481" spans="5:5">
      <c r="E1481" s="385"/>
    </row>
    <row r="1482" spans="5:5">
      <c r="E1482" s="385"/>
    </row>
    <row r="1483" spans="5:5">
      <c r="E1483" s="385"/>
    </row>
    <row r="1484" spans="5:5">
      <c r="E1484" s="385"/>
    </row>
    <row r="1485" spans="5:5">
      <c r="E1485" s="385"/>
    </row>
    <row r="1486" spans="5:5">
      <c r="E1486" s="385"/>
    </row>
    <row r="1487" spans="5:5">
      <c r="E1487" s="385"/>
    </row>
    <row r="1488" spans="5:5">
      <c r="E1488" s="385"/>
    </row>
    <row r="1489" spans="5:5">
      <c r="E1489" s="385"/>
    </row>
    <row r="1490" spans="5:5">
      <c r="E1490" s="385"/>
    </row>
    <row r="1491" spans="5:5">
      <c r="E1491" s="385"/>
    </row>
    <row r="1492" spans="5:5">
      <c r="E1492" s="385"/>
    </row>
    <row r="1493" spans="5:5">
      <c r="E1493" s="385"/>
    </row>
    <row r="1494" spans="5:5">
      <c r="E1494" s="385"/>
    </row>
    <row r="1495" spans="5:5">
      <c r="E1495" s="385"/>
    </row>
    <row r="1496" spans="5:5">
      <c r="E1496" s="385"/>
    </row>
    <row r="1497" spans="5:5">
      <c r="E1497" s="385"/>
    </row>
    <row r="1498" spans="5:5">
      <c r="E1498" s="385"/>
    </row>
    <row r="1499" spans="5:5">
      <c r="E1499" s="385"/>
    </row>
    <row r="1500" spans="5:5">
      <c r="E1500" s="385"/>
    </row>
    <row r="1501" spans="5:5">
      <c r="E1501" s="385"/>
    </row>
    <row r="1502" spans="5:5">
      <c r="E1502" s="385"/>
    </row>
    <row r="1503" spans="5:5">
      <c r="E1503" s="385"/>
    </row>
    <row r="1504" spans="5:5">
      <c r="E1504" s="385"/>
    </row>
    <row r="1505" spans="5:5">
      <c r="E1505" s="385"/>
    </row>
    <row r="1506" spans="5:5">
      <c r="E1506" s="385"/>
    </row>
    <row r="1507" spans="5:5">
      <c r="E1507" s="385"/>
    </row>
    <row r="1508" spans="5:5">
      <c r="E1508" s="385"/>
    </row>
    <row r="1509" spans="5:5">
      <c r="E1509" s="385"/>
    </row>
    <row r="1510" spans="5:5">
      <c r="E1510" s="385"/>
    </row>
    <row r="1511" spans="5:5">
      <c r="E1511" s="385"/>
    </row>
    <row r="1512" spans="5:5">
      <c r="E1512" s="385"/>
    </row>
    <row r="1513" spans="5:5">
      <c r="E1513" s="385"/>
    </row>
    <row r="1514" spans="5:5">
      <c r="E1514" s="385"/>
    </row>
    <row r="1515" spans="5:5">
      <c r="E1515" s="385"/>
    </row>
    <row r="1516" spans="5:5">
      <c r="E1516" s="385"/>
    </row>
    <row r="1517" spans="5:5">
      <c r="E1517" s="385"/>
    </row>
    <row r="1518" spans="5:5">
      <c r="E1518" s="385"/>
    </row>
    <row r="1519" spans="5:5">
      <c r="E1519" s="385"/>
    </row>
    <row r="1520" spans="5:5">
      <c r="E1520" s="385"/>
    </row>
    <row r="1521" spans="5:5">
      <c r="E1521" s="385"/>
    </row>
    <row r="1522" spans="5:5">
      <c r="E1522" s="385"/>
    </row>
    <row r="1523" spans="5:5">
      <c r="E1523" s="385"/>
    </row>
    <row r="1524" spans="5:5">
      <c r="E1524" s="385"/>
    </row>
    <row r="1525" spans="5:5">
      <c r="E1525" s="385"/>
    </row>
    <row r="1526" spans="5:5">
      <c r="E1526" s="385"/>
    </row>
    <row r="1527" spans="5:5">
      <c r="E1527" s="385"/>
    </row>
    <row r="1528" spans="5:5">
      <c r="E1528" s="385"/>
    </row>
    <row r="1529" spans="5:5">
      <c r="E1529" s="385"/>
    </row>
    <row r="1530" spans="5:5">
      <c r="E1530" s="385"/>
    </row>
    <row r="1531" spans="5:5">
      <c r="E1531" s="385"/>
    </row>
    <row r="1532" spans="5:5">
      <c r="E1532" s="385"/>
    </row>
    <row r="1533" spans="5:5">
      <c r="E1533" s="385"/>
    </row>
    <row r="1534" spans="5:5">
      <c r="E1534" s="385"/>
    </row>
    <row r="1535" spans="5:5">
      <c r="E1535" s="385"/>
    </row>
    <row r="1536" spans="5:5">
      <c r="E1536" s="385"/>
    </row>
    <row r="1537" spans="5:5">
      <c r="E1537" s="385"/>
    </row>
    <row r="1538" spans="5:5">
      <c r="E1538" s="385"/>
    </row>
    <row r="1539" spans="5:5">
      <c r="E1539" s="385"/>
    </row>
    <row r="1540" spans="5:5">
      <c r="E1540" s="385"/>
    </row>
    <row r="1541" spans="5:5">
      <c r="E1541" s="385"/>
    </row>
    <row r="1542" spans="5:5">
      <c r="E1542" s="385"/>
    </row>
    <row r="1543" spans="5:5">
      <c r="E1543" s="385"/>
    </row>
    <row r="1544" spans="5:5">
      <c r="E1544" s="385"/>
    </row>
    <row r="1545" spans="5:5">
      <c r="E1545" s="385"/>
    </row>
    <row r="1546" spans="5:5">
      <c r="E1546" s="385"/>
    </row>
    <row r="1547" spans="5:5">
      <c r="E1547" s="385"/>
    </row>
    <row r="1548" spans="5:5">
      <c r="E1548" s="385"/>
    </row>
    <row r="1549" spans="5:5">
      <c r="E1549" s="385"/>
    </row>
    <row r="1550" spans="5:5">
      <c r="E1550" s="385"/>
    </row>
    <row r="1551" spans="5:5">
      <c r="E1551" s="385"/>
    </row>
    <row r="1552" spans="5:5">
      <c r="E1552" s="385"/>
    </row>
    <row r="1553" spans="5:5">
      <c r="E1553" s="385"/>
    </row>
    <row r="1554" spans="5:5">
      <c r="E1554" s="385"/>
    </row>
    <row r="1555" spans="5:5">
      <c r="E1555" s="385"/>
    </row>
    <row r="1556" spans="5:5">
      <c r="E1556" s="385"/>
    </row>
    <row r="1557" spans="5:5">
      <c r="E1557" s="385"/>
    </row>
    <row r="1558" spans="5:5">
      <c r="E1558" s="385"/>
    </row>
    <row r="1559" spans="5:5">
      <c r="E1559" s="385"/>
    </row>
    <row r="1560" spans="5:5">
      <c r="E1560" s="385"/>
    </row>
    <row r="1561" spans="5:5">
      <c r="E1561" s="385"/>
    </row>
    <row r="1562" spans="5:5">
      <c r="E1562" s="385"/>
    </row>
    <row r="1563" spans="5:5">
      <c r="E1563" s="385"/>
    </row>
    <row r="1564" spans="5:5">
      <c r="E1564" s="385"/>
    </row>
    <row r="1565" spans="5:5">
      <c r="E1565" s="385"/>
    </row>
    <row r="1566" spans="5:5">
      <c r="E1566" s="385"/>
    </row>
    <row r="1567" spans="5:5">
      <c r="E1567" s="385"/>
    </row>
    <row r="1568" spans="5:5">
      <c r="E1568" s="385"/>
    </row>
    <row r="1569" spans="5:5">
      <c r="E1569" s="385"/>
    </row>
    <row r="1570" spans="5:5">
      <c r="E1570" s="385"/>
    </row>
    <row r="1571" spans="5:5">
      <c r="E1571" s="385"/>
    </row>
    <row r="1572" spans="5:5">
      <c r="E1572" s="385"/>
    </row>
    <row r="1573" spans="5:5">
      <c r="E1573" s="385"/>
    </row>
    <row r="1574" spans="5:5">
      <c r="E1574" s="385"/>
    </row>
    <row r="1575" spans="5:5">
      <c r="E1575" s="385"/>
    </row>
    <row r="1576" spans="5:5">
      <c r="E1576" s="385"/>
    </row>
    <row r="1577" spans="5:5">
      <c r="E1577" s="385"/>
    </row>
    <row r="1578" spans="5:5">
      <c r="E1578" s="385"/>
    </row>
    <row r="1579" spans="5:5">
      <c r="E1579" s="385"/>
    </row>
    <row r="1580" spans="5:5">
      <c r="E1580" s="385"/>
    </row>
    <row r="1581" spans="5:5">
      <c r="E1581" s="385"/>
    </row>
    <row r="1582" spans="5:5">
      <c r="E1582" s="385"/>
    </row>
    <row r="1583" spans="5:5">
      <c r="E1583" s="385"/>
    </row>
    <row r="1584" spans="5:5">
      <c r="E1584" s="385"/>
    </row>
    <row r="1585" spans="5:5">
      <c r="E1585" s="385"/>
    </row>
    <row r="1586" spans="5:5">
      <c r="E1586" s="385"/>
    </row>
    <row r="1587" spans="5:5">
      <c r="E1587" s="385"/>
    </row>
    <row r="1588" spans="5:5">
      <c r="E1588" s="385"/>
    </row>
    <row r="1589" spans="5:5">
      <c r="E1589" s="385"/>
    </row>
    <row r="1590" spans="5:5">
      <c r="E1590" s="385"/>
    </row>
    <row r="1591" spans="5:5">
      <c r="E1591" s="385"/>
    </row>
    <row r="1592" spans="5:5">
      <c r="E1592" s="385"/>
    </row>
    <row r="1593" spans="5:5">
      <c r="E1593" s="385"/>
    </row>
    <row r="1594" spans="5:5">
      <c r="E1594" s="385"/>
    </row>
    <row r="1595" spans="5:5">
      <c r="E1595" s="385"/>
    </row>
    <row r="1596" spans="5:5">
      <c r="E1596" s="385"/>
    </row>
    <row r="1597" spans="5:5">
      <c r="E1597" s="385"/>
    </row>
    <row r="1598" spans="5:5">
      <c r="E1598" s="385"/>
    </row>
    <row r="1599" spans="5:5">
      <c r="E1599" s="385"/>
    </row>
    <row r="1600" spans="5:5">
      <c r="E1600" s="385"/>
    </row>
    <row r="1601" spans="5:5">
      <c r="E1601" s="385"/>
    </row>
    <row r="1602" spans="5:5">
      <c r="E1602" s="385"/>
    </row>
    <row r="1603" spans="5:5">
      <c r="E1603" s="385"/>
    </row>
    <row r="1604" spans="5:5">
      <c r="E1604" s="385"/>
    </row>
    <row r="1605" spans="5:5">
      <c r="E1605" s="385"/>
    </row>
    <row r="1606" spans="5:5">
      <c r="E1606" s="385"/>
    </row>
    <row r="1607" spans="5:5">
      <c r="E1607" s="385"/>
    </row>
    <row r="1608" spans="5:5">
      <c r="E1608" s="385"/>
    </row>
    <row r="1609" spans="5:5">
      <c r="E1609" s="385"/>
    </row>
    <row r="1610" spans="5:5">
      <c r="E1610" s="385"/>
    </row>
    <row r="1611" spans="5:5">
      <c r="E1611" s="385"/>
    </row>
    <row r="1612" spans="5:5">
      <c r="E1612" s="385"/>
    </row>
    <row r="1613" spans="5:5">
      <c r="E1613" s="385"/>
    </row>
    <row r="1614" spans="5:5">
      <c r="E1614" s="385"/>
    </row>
    <row r="1615" spans="5:5">
      <c r="E1615" s="385"/>
    </row>
    <row r="1616" spans="5:5">
      <c r="E1616" s="385"/>
    </row>
    <row r="1617" spans="5:5">
      <c r="E1617" s="385"/>
    </row>
    <row r="1618" spans="5:5">
      <c r="E1618" s="385"/>
    </row>
    <row r="1619" spans="5:5">
      <c r="E1619" s="385"/>
    </row>
    <row r="1620" spans="5:5">
      <c r="E1620" s="385"/>
    </row>
    <row r="1621" spans="5:5">
      <c r="E1621" s="385"/>
    </row>
    <row r="1622" spans="5:5">
      <c r="E1622" s="385"/>
    </row>
    <row r="1623" spans="5:5">
      <c r="E1623" s="385"/>
    </row>
    <row r="1624" spans="5:5">
      <c r="E1624" s="385"/>
    </row>
    <row r="1625" spans="5:5">
      <c r="E1625" s="385"/>
    </row>
    <row r="1626" spans="5:5">
      <c r="E1626" s="385"/>
    </row>
    <row r="1627" spans="5:5">
      <c r="E1627" s="385"/>
    </row>
    <row r="1628" spans="5:5">
      <c r="E1628" s="385"/>
    </row>
    <row r="1629" spans="5:5">
      <c r="E1629" s="385"/>
    </row>
    <row r="1630" spans="5:5">
      <c r="E1630" s="385"/>
    </row>
    <row r="1631" spans="5:5">
      <c r="E1631" s="385"/>
    </row>
    <row r="1632" spans="5:5">
      <c r="E1632" s="385"/>
    </row>
    <row r="1633" spans="5:5">
      <c r="E1633" s="385"/>
    </row>
    <row r="1634" spans="5:5">
      <c r="E1634" s="385"/>
    </row>
    <row r="1635" spans="5:5">
      <c r="E1635" s="385"/>
    </row>
    <row r="1636" spans="5:5">
      <c r="E1636" s="385"/>
    </row>
    <row r="1637" spans="5:5">
      <c r="E1637" s="385"/>
    </row>
    <row r="1638" spans="5:5">
      <c r="E1638" s="385"/>
    </row>
    <row r="1639" spans="5:5">
      <c r="E1639" s="385"/>
    </row>
    <row r="1640" spans="5:5">
      <c r="E1640" s="385"/>
    </row>
    <row r="1641" spans="5:5">
      <c r="E1641" s="385"/>
    </row>
    <row r="1642" spans="5:5">
      <c r="E1642" s="385"/>
    </row>
    <row r="1643" spans="5:5">
      <c r="E1643" s="385"/>
    </row>
    <row r="1644" spans="5:5">
      <c r="E1644" s="385"/>
    </row>
    <row r="1645" spans="5:5">
      <c r="E1645" s="385"/>
    </row>
    <row r="1646" spans="5:5">
      <c r="E1646" s="385"/>
    </row>
    <row r="1647" spans="5:5">
      <c r="E1647" s="385"/>
    </row>
    <row r="1648" spans="5:5">
      <c r="E1648" s="385"/>
    </row>
    <row r="1649" spans="5:5">
      <c r="E1649" s="385"/>
    </row>
    <row r="1650" spans="5:5">
      <c r="E1650" s="385"/>
    </row>
    <row r="1651" spans="5:5">
      <c r="E1651" s="385"/>
    </row>
    <row r="1652" spans="5:5">
      <c r="E1652" s="385"/>
    </row>
    <row r="1653" spans="5:5">
      <c r="E1653" s="385"/>
    </row>
    <row r="1654" spans="5:5">
      <c r="E1654" s="385"/>
    </row>
    <row r="1655" spans="5:5">
      <c r="E1655" s="385"/>
    </row>
    <row r="1656" spans="5:5">
      <c r="E1656" s="385"/>
    </row>
    <row r="1657" spans="5:5">
      <c r="E1657" s="385"/>
    </row>
    <row r="1658" spans="5:5">
      <c r="E1658" s="385"/>
    </row>
    <row r="1659" spans="5:5">
      <c r="E1659" s="385"/>
    </row>
    <row r="1660" spans="5:5">
      <c r="E1660" s="385"/>
    </row>
    <row r="1661" spans="5:5">
      <c r="E1661" s="385"/>
    </row>
    <row r="1662" spans="5:5">
      <c r="E1662" s="385"/>
    </row>
    <row r="1663" spans="5:5">
      <c r="E1663" s="385"/>
    </row>
    <row r="1664" spans="5:5">
      <c r="E1664" s="385"/>
    </row>
    <row r="1665" spans="5:5">
      <c r="E1665" s="385"/>
    </row>
    <row r="1666" spans="5:5">
      <c r="E1666" s="385"/>
    </row>
    <row r="1667" spans="5:5">
      <c r="E1667" s="385"/>
    </row>
    <row r="1668" spans="5:5">
      <c r="E1668" s="385"/>
    </row>
    <row r="1669" spans="5:5">
      <c r="E1669" s="385"/>
    </row>
    <row r="1670" spans="5:5">
      <c r="E1670" s="385"/>
    </row>
    <row r="1671" spans="5:5">
      <c r="E1671" s="385"/>
    </row>
    <row r="1672" spans="5:5">
      <c r="E1672" s="385"/>
    </row>
    <row r="1673" spans="5:5">
      <c r="E1673" s="385"/>
    </row>
    <row r="1674" spans="5:5">
      <c r="E1674" s="385"/>
    </row>
    <row r="1675" spans="5:5">
      <c r="E1675" s="385"/>
    </row>
    <row r="1676" spans="5:5">
      <c r="E1676" s="385"/>
    </row>
    <row r="1677" spans="5:5">
      <c r="E1677" s="385"/>
    </row>
    <row r="1678" spans="5:5">
      <c r="E1678" s="385"/>
    </row>
    <row r="1679" spans="5:5">
      <c r="E1679" s="385"/>
    </row>
    <row r="1680" spans="5:5">
      <c r="E1680" s="385"/>
    </row>
    <row r="1681" spans="5:5">
      <c r="E1681" s="385"/>
    </row>
    <row r="1682" spans="5:5">
      <c r="E1682" s="385"/>
    </row>
    <row r="1683" spans="5:5">
      <c r="E1683" s="385"/>
    </row>
    <row r="1684" spans="5:5">
      <c r="E1684" s="385"/>
    </row>
    <row r="1685" spans="5:5">
      <c r="E1685" s="385"/>
    </row>
    <row r="1686" spans="5:5">
      <c r="E1686" s="385"/>
    </row>
    <row r="1687" spans="5:5">
      <c r="E1687" s="385"/>
    </row>
    <row r="1688" spans="5:5">
      <c r="E1688" s="385"/>
    </row>
    <row r="1689" spans="5:5">
      <c r="E1689" s="385"/>
    </row>
    <row r="1690" spans="5:5">
      <c r="E1690" s="385"/>
    </row>
    <row r="1691" spans="5:5">
      <c r="E1691" s="385"/>
    </row>
    <row r="1692" spans="5:5">
      <c r="E1692" s="385"/>
    </row>
    <row r="1693" spans="5:5">
      <c r="E1693" s="385"/>
    </row>
    <row r="1694" spans="5:5">
      <c r="E1694" s="385"/>
    </row>
    <row r="1695" spans="5:5">
      <c r="E1695" s="385"/>
    </row>
    <row r="1696" spans="5:5">
      <c r="E1696" s="385"/>
    </row>
    <row r="1697" spans="5:5">
      <c r="E1697" s="385"/>
    </row>
    <row r="1698" spans="5:5">
      <c r="E1698" s="385"/>
    </row>
    <row r="1699" spans="5:5">
      <c r="E1699" s="385"/>
    </row>
    <row r="1700" spans="5:5">
      <c r="E1700" s="385"/>
    </row>
    <row r="1701" spans="5:5">
      <c r="E1701" s="385"/>
    </row>
    <row r="1702" spans="5:5">
      <c r="E1702" s="385"/>
    </row>
    <row r="1703" spans="5:5">
      <c r="E1703" s="385"/>
    </row>
    <row r="1704" spans="5:5">
      <c r="E1704" s="385"/>
    </row>
    <row r="1705" spans="5:5">
      <c r="E1705" s="385"/>
    </row>
    <row r="1706" spans="5:5">
      <c r="E1706" s="385"/>
    </row>
    <row r="1707" spans="5:5">
      <c r="E1707" s="385"/>
    </row>
    <row r="1708" spans="5:5">
      <c r="E1708" s="385"/>
    </row>
    <row r="1709" spans="5:5">
      <c r="E1709" s="385"/>
    </row>
    <row r="1710" spans="5:5">
      <c r="E1710" s="385"/>
    </row>
    <row r="1711" spans="5:5">
      <c r="E1711" s="385"/>
    </row>
    <row r="1712" spans="5:5">
      <c r="E1712" s="385"/>
    </row>
    <row r="1713" spans="5:5">
      <c r="E1713" s="385"/>
    </row>
    <row r="1714" spans="5:5">
      <c r="E1714" s="385"/>
    </row>
    <row r="1715" spans="5:5">
      <c r="E1715" s="385"/>
    </row>
    <row r="1716" spans="5:5">
      <c r="E1716" s="385"/>
    </row>
    <row r="1717" spans="5:5">
      <c r="E1717" s="385"/>
    </row>
    <row r="1718" spans="5:5">
      <c r="E1718" s="385"/>
    </row>
    <row r="1719" spans="5:5">
      <c r="E1719" s="385"/>
    </row>
    <row r="1720" spans="5:5">
      <c r="E1720" s="385"/>
    </row>
    <row r="1721" spans="5:5">
      <c r="E1721" s="385"/>
    </row>
    <row r="1722" spans="5:5">
      <c r="E1722" s="385"/>
    </row>
    <row r="1723" spans="5:5">
      <c r="E1723" s="385"/>
    </row>
    <row r="1724" spans="5:5">
      <c r="E1724" s="385"/>
    </row>
    <row r="1725" spans="5:5">
      <c r="E1725" s="385"/>
    </row>
    <row r="1726" spans="5:5">
      <c r="E1726" s="385"/>
    </row>
    <row r="1727" spans="5:5">
      <c r="E1727" s="385"/>
    </row>
    <row r="1728" spans="5:5">
      <c r="E1728" s="385"/>
    </row>
    <row r="1729" spans="5:5">
      <c r="E1729" s="385"/>
    </row>
    <row r="1730" spans="5:5">
      <c r="E1730" s="385"/>
    </row>
    <row r="1731" spans="5:5">
      <c r="E1731" s="385"/>
    </row>
    <row r="1732" spans="5:5">
      <c r="E1732" s="385"/>
    </row>
    <row r="1733" spans="5:5">
      <c r="E1733" s="385"/>
    </row>
    <row r="1734" spans="5:5">
      <c r="E1734" s="385"/>
    </row>
    <row r="1735" spans="5:5">
      <c r="E1735" s="385"/>
    </row>
    <row r="1736" spans="5:5">
      <c r="E1736" s="385"/>
    </row>
    <row r="1737" spans="5:5">
      <c r="E1737" s="385"/>
    </row>
    <row r="1738" spans="5:5">
      <c r="E1738" s="385"/>
    </row>
    <row r="1739" spans="5:5">
      <c r="E1739" s="385"/>
    </row>
    <row r="1740" spans="5:5">
      <c r="E1740" s="385"/>
    </row>
    <row r="1741" spans="5:5">
      <c r="E1741" s="385"/>
    </row>
    <row r="1742" spans="5:5">
      <c r="E1742" s="385"/>
    </row>
    <row r="1743" spans="5:5">
      <c r="E1743" s="385"/>
    </row>
    <row r="1744" spans="5:5">
      <c r="E1744" s="385"/>
    </row>
    <row r="1745" spans="5:5">
      <c r="E1745" s="385"/>
    </row>
    <row r="1746" spans="5:5">
      <c r="E1746" s="385"/>
    </row>
    <row r="1747" spans="5:5">
      <c r="E1747" s="385"/>
    </row>
    <row r="1748" spans="5:5">
      <c r="E1748" s="385"/>
    </row>
    <row r="1749" spans="5:5">
      <c r="E1749" s="385"/>
    </row>
    <row r="1750" spans="5:5">
      <c r="E1750" s="385"/>
    </row>
    <row r="1751" spans="5:5">
      <c r="E1751" s="385"/>
    </row>
    <row r="1752" spans="5:5">
      <c r="E1752" s="385"/>
    </row>
    <row r="1753" spans="5:5">
      <c r="E1753" s="385"/>
    </row>
    <row r="1754" spans="5:5">
      <c r="E1754" s="385"/>
    </row>
    <row r="1755" spans="5:5">
      <c r="E1755" s="385"/>
    </row>
    <row r="1756" spans="5:5">
      <c r="E1756" s="385"/>
    </row>
    <row r="1757" spans="5:5">
      <c r="E1757" s="385"/>
    </row>
    <row r="1758" spans="5:5">
      <c r="E1758" s="385"/>
    </row>
    <row r="1759" spans="5:5">
      <c r="E1759" s="385"/>
    </row>
    <row r="1760" spans="5:5">
      <c r="E1760" s="385"/>
    </row>
    <row r="1761" spans="5:5">
      <c r="E1761" s="385"/>
    </row>
    <row r="1762" spans="5:5">
      <c r="E1762" s="385"/>
    </row>
    <row r="1763" spans="5:5">
      <c r="E1763" s="385"/>
    </row>
    <row r="1764" spans="5:5">
      <c r="E1764" s="385"/>
    </row>
    <row r="1765" spans="5:5">
      <c r="E1765" s="385"/>
    </row>
    <row r="1766" spans="5:5">
      <c r="E1766" s="385"/>
    </row>
    <row r="1767" spans="5:5">
      <c r="E1767" s="385"/>
    </row>
    <row r="1768" spans="5:5">
      <c r="E1768" s="385"/>
    </row>
    <row r="1769" spans="5:5">
      <c r="E1769" s="385"/>
    </row>
    <row r="1770" spans="5:5">
      <c r="E1770" s="385"/>
    </row>
    <row r="1771" spans="5:5">
      <c r="E1771" s="385"/>
    </row>
    <row r="1772" spans="5:5">
      <c r="E1772" s="385"/>
    </row>
    <row r="1773" spans="5:5">
      <c r="E1773" s="385"/>
    </row>
    <row r="1774" spans="5:5">
      <c r="E1774" s="385"/>
    </row>
    <row r="1775" spans="5:5">
      <c r="E1775" s="385"/>
    </row>
    <row r="1776" spans="5:5">
      <c r="E1776" s="385"/>
    </row>
    <row r="1777" spans="5:5">
      <c r="E1777" s="385"/>
    </row>
    <row r="1778" spans="5:5">
      <c r="E1778" s="385"/>
    </row>
    <row r="1779" spans="5:5">
      <c r="E1779" s="385"/>
    </row>
    <row r="1780" spans="5:5">
      <c r="E1780" s="385"/>
    </row>
    <row r="1781" spans="5:5">
      <c r="E1781" s="385"/>
    </row>
    <row r="1782" spans="5:5">
      <c r="E1782" s="385"/>
    </row>
    <row r="1783" spans="5:5">
      <c r="E1783" s="385"/>
    </row>
    <row r="1784" spans="5:5">
      <c r="E1784" s="385"/>
    </row>
    <row r="1785" spans="5:5">
      <c r="E1785" s="385"/>
    </row>
    <row r="1786" spans="5:5">
      <c r="E1786" s="385"/>
    </row>
    <row r="1787" spans="5:5">
      <c r="E1787" s="385"/>
    </row>
    <row r="1788" spans="5:5">
      <c r="E1788" s="385"/>
    </row>
    <row r="1789" spans="5:5">
      <c r="E1789" s="385"/>
    </row>
    <row r="1790" spans="5:5">
      <c r="E1790" s="385"/>
    </row>
    <row r="1791" spans="5:5">
      <c r="E1791" s="385"/>
    </row>
    <row r="1792" spans="5:5">
      <c r="E1792" s="385"/>
    </row>
    <row r="1793" spans="5:5">
      <c r="E1793" s="385"/>
    </row>
    <row r="1794" spans="5:5">
      <c r="E1794" s="385"/>
    </row>
    <row r="1795" spans="5:5">
      <c r="E1795" s="385"/>
    </row>
    <row r="1796" spans="5:5">
      <c r="E1796" s="385"/>
    </row>
    <row r="1797" spans="5:5">
      <c r="E1797" s="385"/>
    </row>
    <row r="1798" spans="5:5">
      <c r="E1798" s="385"/>
    </row>
    <row r="1799" spans="5:5">
      <c r="E1799" s="385"/>
    </row>
    <row r="1800" spans="5:5">
      <c r="E1800" s="385"/>
    </row>
    <row r="1801" spans="5:5">
      <c r="E1801" s="385"/>
    </row>
    <row r="1802" spans="5:5">
      <c r="E1802" s="385"/>
    </row>
    <row r="1803" spans="5:5">
      <c r="E1803" s="385"/>
    </row>
    <row r="1804" spans="5:5">
      <c r="E1804" s="385"/>
    </row>
    <row r="1805" spans="5:5">
      <c r="E1805" s="385"/>
    </row>
    <row r="1806" spans="5:5">
      <c r="E1806" s="385"/>
    </row>
    <row r="1807" spans="5:5">
      <c r="E1807" s="385"/>
    </row>
    <row r="1808" spans="5:5">
      <c r="E1808" s="385"/>
    </row>
    <row r="1809" spans="5:5">
      <c r="E1809" s="385"/>
    </row>
    <row r="1810" spans="5:5">
      <c r="E1810" s="385"/>
    </row>
    <row r="1811" spans="5:5">
      <c r="E1811" s="385"/>
    </row>
    <row r="1812" spans="5:5">
      <c r="E1812" s="385"/>
    </row>
    <row r="1813" spans="5:5">
      <c r="E1813" s="385"/>
    </row>
    <row r="1814" spans="5:5">
      <c r="E1814" s="385"/>
    </row>
    <row r="1815" spans="5:5">
      <c r="E1815" s="385"/>
    </row>
    <row r="1816" spans="5:5">
      <c r="E1816" s="385"/>
    </row>
    <row r="1817" spans="5:5">
      <c r="E1817" s="385"/>
    </row>
    <row r="1818" spans="5:5">
      <c r="E1818" s="385"/>
    </row>
    <row r="1819" spans="5:5">
      <c r="E1819" s="385"/>
    </row>
    <row r="1820" spans="5:5">
      <c r="E1820" s="385"/>
    </row>
    <row r="1821" spans="5:5">
      <c r="E1821" s="385"/>
    </row>
    <row r="1822" spans="5:5">
      <c r="E1822" s="385"/>
    </row>
    <row r="1823" spans="5:5">
      <c r="E1823" s="385"/>
    </row>
    <row r="1824" spans="5:5">
      <c r="E1824" s="385"/>
    </row>
    <row r="1825" spans="5:5">
      <c r="E1825" s="385"/>
    </row>
    <row r="1826" spans="5:5">
      <c r="E1826" s="385"/>
    </row>
    <row r="1827" spans="5:5">
      <c r="E1827" s="385"/>
    </row>
    <row r="1828" spans="5:5">
      <c r="E1828" s="385"/>
    </row>
    <row r="1829" spans="5:5">
      <c r="E1829" s="385"/>
    </row>
    <row r="1830" spans="5:5">
      <c r="E1830" s="385"/>
    </row>
    <row r="1831" spans="5:5">
      <c r="E1831" s="385"/>
    </row>
    <row r="1832" spans="5:5">
      <c r="E1832" s="385"/>
    </row>
    <row r="1833" spans="5:5">
      <c r="E1833" s="385"/>
    </row>
    <row r="1834" spans="5:5">
      <c r="E1834" s="385"/>
    </row>
    <row r="1835" spans="5:5">
      <c r="E1835" s="385"/>
    </row>
    <row r="1836" spans="5:5">
      <c r="E1836" s="385"/>
    </row>
    <row r="1837" spans="5:5">
      <c r="E1837" s="385"/>
    </row>
    <row r="1838" spans="5:5">
      <c r="E1838" s="385"/>
    </row>
    <row r="1839" spans="5:5">
      <c r="E1839" s="385"/>
    </row>
    <row r="1840" spans="5:5">
      <c r="E1840" s="385"/>
    </row>
    <row r="1841" spans="5:5">
      <c r="E1841" s="385"/>
    </row>
    <row r="1842" spans="5:5">
      <c r="E1842" s="385"/>
    </row>
    <row r="1843" spans="5:5">
      <c r="E1843" s="385"/>
    </row>
    <row r="1844" spans="5:5">
      <c r="E1844" s="385"/>
    </row>
    <row r="1845" spans="5:5">
      <c r="E1845" s="385"/>
    </row>
    <row r="1846" spans="5:5">
      <c r="E1846" s="385"/>
    </row>
    <row r="1847" spans="5:5">
      <c r="E1847" s="385"/>
    </row>
    <row r="1848" spans="5:5">
      <c r="E1848" s="385"/>
    </row>
    <row r="1849" spans="5:5">
      <c r="E1849" s="385"/>
    </row>
    <row r="1850" spans="5:5">
      <c r="E1850" s="385"/>
    </row>
    <row r="1851" spans="5:5">
      <c r="E1851" s="385"/>
    </row>
    <row r="1852" spans="5:5">
      <c r="E1852" s="385"/>
    </row>
    <row r="1853" spans="5:5">
      <c r="E1853" s="385"/>
    </row>
    <row r="1854" spans="5:5">
      <c r="E1854" s="385"/>
    </row>
    <row r="1855" spans="5:5">
      <c r="E1855" s="385"/>
    </row>
    <row r="1856" spans="5:5">
      <c r="E1856" s="385"/>
    </row>
    <row r="1857" spans="5:5">
      <c r="E1857" s="385"/>
    </row>
    <row r="1858" spans="5:5">
      <c r="E1858" s="385"/>
    </row>
    <row r="1859" spans="5:5">
      <c r="E1859" s="385"/>
    </row>
    <row r="1860" spans="5:5">
      <c r="E1860" s="385"/>
    </row>
    <row r="1861" spans="5:5">
      <c r="E1861" s="385"/>
    </row>
    <row r="1862" spans="5:5">
      <c r="E1862" s="385"/>
    </row>
    <row r="1863" spans="5:5">
      <c r="E1863" s="385"/>
    </row>
    <row r="1864" spans="5:5">
      <c r="E1864" s="385"/>
    </row>
    <row r="1865" spans="5:5">
      <c r="E1865" s="385"/>
    </row>
    <row r="1866" spans="5:5">
      <c r="E1866" s="385"/>
    </row>
    <row r="1867" spans="5:5">
      <c r="E1867" s="385"/>
    </row>
    <row r="1868" spans="5:5">
      <c r="E1868" s="385"/>
    </row>
    <row r="1869" spans="5:5">
      <c r="E1869" s="385"/>
    </row>
    <row r="1870" spans="5:5">
      <c r="E1870" s="385"/>
    </row>
    <row r="1871" spans="5:5">
      <c r="E1871" s="385"/>
    </row>
    <row r="1872" spans="5:5">
      <c r="E1872" s="385"/>
    </row>
    <row r="1873" spans="5:5">
      <c r="E1873" s="385"/>
    </row>
    <row r="1874" spans="5:5">
      <c r="E1874" s="385"/>
    </row>
    <row r="1875" spans="5:5">
      <c r="E1875" s="385"/>
    </row>
    <row r="1876" spans="5:5">
      <c r="E1876" s="385"/>
    </row>
    <row r="1877" spans="5:5">
      <c r="E1877" s="385"/>
    </row>
    <row r="1878" spans="5:5">
      <c r="E1878" s="385"/>
    </row>
    <row r="1879" spans="5:5">
      <c r="E1879" s="385"/>
    </row>
    <row r="1880" spans="5:5">
      <c r="E1880" s="385"/>
    </row>
    <row r="1881" spans="5:5">
      <c r="E1881" s="385"/>
    </row>
    <row r="1882" spans="5:5">
      <c r="E1882" s="385"/>
    </row>
    <row r="1883" spans="5:5">
      <c r="E1883" s="385"/>
    </row>
    <row r="1884" spans="5:5">
      <c r="E1884" s="385"/>
    </row>
    <row r="1885" spans="5:5">
      <c r="E1885" s="385"/>
    </row>
    <row r="1886" spans="5:5">
      <c r="E1886" s="385"/>
    </row>
    <row r="1887" spans="5:5">
      <c r="E1887" s="385"/>
    </row>
    <row r="1888" spans="5:5">
      <c r="E1888" s="385"/>
    </row>
    <row r="1889" spans="5:5">
      <c r="E1889" s="385"/>
    </row>
    <row r="1890" spans="5:5">
      <c r="E1890" s="385"/>
    </row>
    <row r="1891" spans="5:5">
      <c r="E1891" s="385"/>
    </row>
    <row r="1892" spans="5:5">
      <c r="E1892" s="385"/>
    </row>
    <row r="1893" spans="5:5">
      <c r="E1893" s="385"/>
    </row>
    <row r="1894" spans="5:5">
      <c r="E1894" s="385"/>
    </row>
    <row r="1895" spans="5:5">
      <c r="E1895" s="385"/>
    </row>
    <row r="1896" spans="5:5">
      <c r="E1896" s="385"/>
    </row>
    <row r="1897" spans="5:5">
      <c r="E1897" s="385"/>
    </row>
    <row r="1898" spans="5:5">
      <c r="E1898" s="385"/>
    </row>
    <row r="1899" spans="5:5">
      <c r="E1899" s="385"/>
    </row>
    <row r="1900" spans="5:5">
      <c r="E1900" s="385"/>
    </row>
    <row r="1901" spans="5:5">
      <c r="E1901" s="385"/>
    </row>
    <row r="1902" spans="5:5">
      <c r="E1902" s="385"/>
    </row>
    <row r="1903" spans="5:5">
      <c r="E1903" s="385"/>
    </row>
    <row r="1904" spans="5:5">
      <c r="E1904" s="385"/>
    </row>
    <row r="1905" spans="5:5">
      <c r="E1905" s="385"/>
    </row>
    <row r="1906" spans="5:5">
      <c r="E1906" s="385"/>
    </row>
    <row r="1907" spans="5:5">
      <c r="E1907" s="385"/>
    </row>
    <row r="1908" spans="5:5">
      <c r="E1908" s="385"/>
    </row>
    <row r="1909" spans="5:5">
      <c r="E1909" s="385"/>
    </row>
    <row r="1910" spans="5:5">
      <c r="E1910" s="385"/>
    </row>
    <row r="1911" spans="5:5">
      <c r="E1911" s="385"/>
    </row>
    <row r="1912" spans="5:5">
      <c r="E1912" s="385"/>
    </row>
    <row r="1913" spans="5:5">
      <c r="E1913" s="385"/>
    </row>
    <row r="1914" spans="5:5">
      <c r="E1914" s="385"/>
    </row>
    <row r="1915" spans="5:5">
      <c r="E1915" s="385"/>
    </row>
    <row r="1916" spans="5:5">
      <c r="E1916" s="385"/>
    </row>
    <row r="1917" spans="5:5">
      <c r="E1917" s="385"/>
    </row>
    <row r="1918" spans="5:5">
      <c r="E1918" s="385"/>
    </row>
    <row r="1919" spans="5:5">
      <c r="E1919" s="385"/>
    </row>
    <row r="1920" spans="5:5">
      <c r="E1920" s="385"/>
    </row>
    <row r="1921" spans="5:5">
      <c r="E1921" s="385"/>
    </row>
    <row r="1922" spans="5:5">
      <c r="E1922" s="385"/>
    </row>
    <row r="1923" spans="5:5">
      <c r="E1923" s="385"/>
    </row>
    <row r="1924" spans="5:5">
      <c r="E1924" s="385"/>
    </row>
    <row r="1925" spans="5:5">
      <c r="E1925" s="385"/>
    </row>
    <row r="1926" spans="5:5">
      <c r="E1926" s="385"/>
    </row>
    <row r="1927" spans="5:5">
      <c r="E1927" s="385"/>
    </row>
    <row r="1928" spans="5:5">
      <c r="E1928" s="385"/>
    </row>
    <row r="1929" spans="5:5">
      <c r="E1929" s="385"/>
    </row>
    <row r="1930" spans="5:5">
      <c r="E1930" s="385"/>
    </row>
    <row r="1931" spans="5:5">
      <c r="E1931" s="385"/>
    </row>
    <row r="1932" spans="5:5">
      <c r="E1932" s="385"/>
    </row>
    <row r="1933" spans="5:5">
      <c r="E1933" s="385"/>
    </row>
    <row r="1934" spans="5:5">
      <c r="E1934" s="385"/>
    </row>
    <row r="1935" spans="5:5">
      <c r="E1935" s="385"/>
    </row>
    <row r="1936" spans="5:5">
      <c r="E1936" s="385"/>
    </row>
    <row r="1937" spans="5:5">
      <c r="E1937" s="385"/>
    </row>
    <row r="1938" spans="5:5">
      <c r="E1938" s="385"/>
    </row>
    <row r="1939" spans="5:5">
      <c r="E1939" s="385"/>
    </row>
    <row r="1940" spans="5:5">
      <c r="E1940" s="385"/>
    </row>
    <row r="1941" spans="5:5">
      <c r="E1941" s="385"/>
    </row>
    <row r="1942" spans="5:5">
      <c r="E1942" s="385"/>
    </row>
    <row r="1943" spans="5:5">
      <c r="E1943" s="385"/>
    </row>
    <row r="1944" spans="5:5">
      <c r="E1944" s="385"/>
    </row>
    <row r="1945" spans="5:5">
      <c r="E1945" s="385"/>
    </row>
    <row r="1946" spans="5:5">
      <c r="E1946" s="385"/>
    </row>
    <row r="1947" spans="5:5">
      <c r="E1947" s="385"/>
    </row>
    <row r="1948" spans="5:5">
      <c r="E1948" s="385"/>
    </row>
    <row r="1949" spans="5:5">
      <c r="E1949" s="385"/>
    </row>
    <row r="1950" spans="5:5">
      <c r="E1950" s="385"/>
    </row>
    <row r="1951" spans="5:5">
      <c r="E1951" s="385"/>
    </row>
    <row r="1952" spans="5:5">
      <c r="E1952" s="385"/>
    </row>
    <row r="1953" spans="5:5">
      <c r="E1953" s="385"/>
    </row>
    <row r="1954" spans="5:5">
      <c r="E1954" s="385"/>
    </row>
    <row r="1955" spans="5:5">
      <c r="E1955" s="385"/>
    </row>
    <row r="1956" spans="5:5">
      <c r="E1956" s="385"/>
    </row>
    <row r="1957" spans="5:5">
      <c r="E1957" s="385"/>
    </row>
    <row r="1958" spans="5:5">
      <c r="E1958" s="385"/>
    </row>
    <row r="1959" spans="5:5">
      <c r="E1959" s="385"/>
    </row>
    <row r="1960" spans="5:5">
      <c r="E1960" s="385"/>
    </row>
    <row r="1961" spans="5:5">
      <c r="E1961" s="385"/>
    </row>
    <row r="1962" spans="5:5">
      <c r="E1962" s="385"/>
    </row>
    <row r="1963" spans="5:5">
      <c r="E1963" s="385"/>
    </row>
    <row r="1964" spans="5:5">
      <c r="E1964" s="385"/>
    </row>
    <row r="1965" spans="5:5">
      <c r="E1965" s="385"/>
    </row>
    <row r="1966" spans="5:5">
      <c r="E1966" s="385"/>
    </row>
    <row r="1967" spans="5:5">
      <c r="E1967" s="385"/>
    </row>
    <row r="1968" spans="5:5">
      <c r="E1968" s="385"/>
    </row>
    <row r="1969" spans="5:5">
      <c r="E1969" s="385"/>
    </row>
    <row r="1970" spans="5:5">
      <c r="E1970" s="385"/>
    </row>
    <row r="1971" spans="5:5">
      <c r="E1971" s="385"/>
    </row>
    <row r="1972" spans="5:5">
      <c r="E1972" s="385"/>
    </row>
    <row r="1973" spans="5:5">
      <c r="E1973" s="385"/>
    </row>
    <row r="1974" spans="5:5">
      <c r="E1974" s="385"/>
    </row>
    <row r="1975" spans="5:5">
      <c r="E1975" s="385"/>
    </row>
    <row r="1976" spans="5:5">
      <c r="E1976" s="385"/>
    </row>
    <row r="1977" spans="5:5">
      <c r="E1977" s="385"/>
    </row>
    <row r="1978" spans="5:5">
      <c r="E1978" s="385"/>
    </row>
    <row r="1979" spans="5:5">
      <c r="E1979" s="385"/>
    </row>
    <row r="1980" spans="5:5">
      <c r="E1980" s="385"/>
    </row>
    <row r="1981" spans="5:5">
      <c r="E1981" s="385"/>
    </row>
    <row r="1982" spans="5:5">
      <c r="E1982" s="385"/>
    </row>
    <row r="1983" spans="5:5">
      <c r="E1983" s="385"/>
    </row>
    <row r="1984" spans="5:5">
      <c r="E1984" s="385"/>
    </row>
    <row r="1985" spans="5:5">
      <c r="E1985" s="385"/>
    </row>
    <row r="1986" spans="5:5">
      <c r="E1986" s="385"/>
    </row>
    <row r="1987" spans="5:5">
      <c r="E1987" s="385"/>
    </row>
    <row r="1988" spans="5:5">
      <c r="E1988" s="385"/>
    </row>
    <row r="1989" spans="5:5">
      <c r="E1989" s="385"/>
    </row>
    <row r="1990" spans="5:5">
      <c r="E1990" s="385"/>
    </row>
    <row r="1991" spans="5:5">
      <c r="E1991" s="385"/>
    </row>
    <row r="1992" spans="5:5">
      <c r="E1992" s="385"/>
    </row>
    <row r="1993" spans="5:5">
      <c r="E1993" s="385"/>
    </row>
    <row r="1994" spans="5:5">
      <c r="E1994" s="385"/>
    </row>
    <row r="1995" spans="5:5">
      <c r="E1995" s="385"/>
    </row>
    <row r="1996" spans="5:5">
      <c r="E1996" s="385"/>
    </row>
    <row r="1997" spans="5:5">
      <c r="E1997" s="385"/>
    </row>
    <row r="1998" spans="5:5">
      <c r="E1998" s="385"/>
    </row>
    <row r="1999" spans="5:5">
      <c r="E1999" s="385"/>
    </row>
    <row r="2000" spans="5:5">
      <c r="E2000" s="385"/>
    </row>
    <row r="2001" spans="5:5">
      <c r="E2001" s="385"/>
    </row>
    <row r="2002" spans="5:5">
      <c r="E2002" s="385"/>
    </row>
    <row r="2003" spans="5:5">
      <c r="E2003" s="385"/>
    </row>
    <row r="2004" spans="5:5">
      <c r="E2004" s="385"/>
    </row>
    <row r="2005" spans="5:5">
      <c r="E2005" s="385"/>
    </row>
    <row r="2006" spans="5:5">
      <c r="E2006" s="385"/>
    </row>
    <row r="2007" spans="5:5">
      <c r="E2007" s="385"/>
    </row>
    <row r="2008" spans="5:5">
      <c r="E2008" s="385"/>
    </row>
    <row r="2009" spans="5:5">
      <c r="E2009" s="385"/>
    </row>
    <row r="2010" spans="5:5">
      <c r="E2010" s="385"/>
    </row>
    <row r="2011" spans="5:5">
      <c r="E2011" s="385"/>
    </row>
    <row r="2012" spans="5:5">
      <c r="E2012" s="385"/>
    </row>
    <row r="2013" spans="5:5">
      <c r="E2013" s="385"/>
    </row>
    <row r="2014" spans="5:5">
      <c r="E2014" s="385"/>
    </row>
    <row r="2015" spans="5:5">
      <c r="E2015" s="385"/>
    </row>
    <row r="2016" spans="5:5">
      <c r="E2016" s="385"/>
    </row>
    <row r="2017" spans="5:5">
      <c r="E2017" s="385"/>
    </row>
    <row r="2018" spans="5:5">
      <c r="E2018" s="385"/>
    </row>
    <row r="2019" spans="5:5">
      <c r="E2019" s="385"/>
    </row>
    <row r="2020" spans="5:5">
      <c r="E2020" s="385"/>
    </row>
    <row r="2021" spans="5:5">
      <c r="E2021" s="385"/>
    </row>
    <row r="2022" spans="5:5">
      <c r="E2022" s="385"/>
    </row>
    <row r="2023" spans="5:5">
      <c r="E2023" s="385"/>
    </row>
    <row r="2024" spans="5:5">
      <c r="E2024" s="385"/>
    </row>
    <row r="2025" spans="5:5">
      <c r="E2025" s="385"/>
    </row>
    <row r="2026" spans="5:5">
      <c r="E2026" s="385"/>
    </row>
    <row r="2027" spans="5:5">
      <c r="E2027" s="385"/>
    </row>
    <row r="2028" spans="5:5">
      <c r="E2028" s="385"/>
    </row>
    <row r="2029" spans="5:5">
      <c r="E2029" s="385"/>
    </row>
    <row r="2030" spans="5:5">
      <c r="E2030" s="385"/>
    </row>
    <row r="2031" spans="5:5">
      <c r="E2031" s="385"/>
    </row>
    <row r="2032" spans="5:5">
      <c r="E2032" s="385"/>
    </row>
    <row r="2033" spans="5:5">
      <c r="E2033" s="385"/>
    </row>
    <row r="2034" spans="5:5">
      <c r="E2034" s="385"/>
    </row>
    <row r="2035" spans="5:5">
      <c r="E2035" s="385"/>
    </row>
    <row r="2036" spans="5:5">
      <c r="E2036" s="385"/>
    </row>
    <row r="2037" spans="5:5">
      <c r="E2037" s="385"/>
    </row>
    <row r="2038" spans="5:5">
      <c r="E2038" s="385"/>
    </row>
    <row r="2039" spans="5:5">
      <c r="E2039" s="385"/>
    </row>
    <row r="2040" spans="5:5">
      <c r="E2040" s="385"/>
    </row>
    <row r="2041" spans="5:5">
      <c r="E2041" s="385"/>
    </row>
    <row r="2042" spans="5:5">
      <c r="E2042" s="385"/>
    </row>
    <row r="2043" spans="5:5">
      <c r="E2043" s="385"/>
    </row>
    <row r="2044" spans="5:5">
      <c r="E2044" s="385"/>
    </row>
    <row r="2045" spans="5:5">
      <c r="E2045" s="385"/>
    </row>
    <row r="2046" spans="5:5">
      <c r="E2046" s="385"/>
    </row>
    <row r="2047" spans="5:5">
      <c r="E2047" s="385"/>
    </row>
    <row r="2048" spans="5:5">
      <c r="E2048" s="385"/>
    </row>
    <row r="2049" spans="5:5">
      <c r="E2049" s="385"/>
    </row>
    <row r="2050" spans="5:5">
      <c r="E2050" s="385"/>
    </row>
    <row r="2051" spans="5:5">
      <c r="E2051" s="385"/>
    </row>
    <row r="2052" spans="5:5">
      <c r="E2052" s="385"/>
    </row>
    <row r="2053" spans="5:5">
      <c r="E2053" s="385"/>
    </row>
    <row r="2054" spans="5:5">
      <c r="E2054" s="385"/>
    </row>
    <row r="2055" spans="5:5">
      <c r="E2055" s="385"/>
    </row>
    <row r="2056" spans="5:5">
      <c r="E2056" s="385"/>
    </row>
    <row r="2057" spans="5:5">
      <c r="E2057" s="385"/>
    </row>
    <row r="2058" spans="5:5">
      <c r="E2058" s="385"/>
    </row>
    <row r="2059" spans="5:5">
      <c r="E2059" s="385"/>
    </row>
    <row r="2060" spans="5:5">
      <c r="E2060" s="385"/>
    </row>
    <row r="2061" spans="5:5">
      <c r="E2061" s="385"/>
    </row>
    <row r="2062" spans="5:5">
      <c r="E2062" s="385"/>
    </row>
    <row r="2063" spans="5:5">
      <c r="E2063" s="385"/>
    </row>
    <row r="2064" spans="5:5">
      <c r="E2064" s="385"/>
    </row>
    <row r="2065" spans="5:5">
      <c r="E2065" s="385"/>
    </row>
    <row r="2066" spans="5:5">
      <c r="E2066" s="385"/>
    </row>
    <row r="2067" spans="5:5">
      <c r="E2067" s="385"/>
    </row>
    <row r="2068" spans="5:5">
      <c r="E2068" s="385"/>
    </row>
    <row r="2069" spans="5:5">
      <c r="E2069" s="385"/>
    </row>
    <row r="2070" spans="5:5">
      <c r="E2070" s="385"/>
    </row>
    <row r="2071" spans="5:5">
      <c r="E2071" s="385"/>
    </row>
    <row r="2072" spans="5:5">
      <c r="E2072" s="385"/>
    </row>
    <row r="2073" spans="5:5">
      <c r="E2073" s="385"/>
    </row>
    <row r="2074" spans="5:5">
      <c r="E2074" s="385"/>
    </row>
    <row r="2075" spans="5:5">
      <c r="E2075" s="385"/>
    </row>
    <row r="2076" spans="5:5">
      <c r="E2076" s="385"/>
    </row>
    <row r="2077" spans="5:5">
      <c r="E2077" s="385"/>
    </row>
    <row r="2078" spans="5:5">
      <c r="E2078" s="385"/>
    </row>
    <row r="2079" spans="5:5">
      <c r="E2079" s="385"/>
    </row>
    <row r="2080" spans="5:5">
      <c r="E2080" s="385"/>
    </row>
    <row r="2081" spans="5:5">
      <c r="E2081" s="385"/>
    </row>
    <row r="2082" spans="5:5">
      <c r="E2082" s="385"/>
    </row>
    <row r="2083" spans="5:5">
      <c r="E2083" s="385"/>
    </row>
    <row r="2084" spans="5:5">
      <c r="E2084" s="385"/>
    </row>
    <row r="2085" spans="5:5">
      <c r="E2085" s="385"/>
    </row>
    <row r="2086" spans="5:5">
      <c r="E2086" s="385"/>
    </row>
    <row r="2087" spans="5:5">
      <c r="E2087" s="385"/>
    </row>
    <row r="2088" spans="5:5">
      <c r="E2088" s="385"/>
    </row>
    <row r="2089" spans="5:5">
      <c r="E2089" s="385"/>
    </row>
    <row r="2090" spans="5:5">
      <c r="E2090" s="385"/>
    </row>
    <row r="2091" spans="5:5">
      <c r="E2091" s="385"/>
    </row>
    <row r="2092" spans="5:5">
      <c r="E2092" s="385"/>
    </row>
    <row r="2093" spans="5:5">
      <c r="E2093" s="385"/>
    </row>
    <row r="2094" spans="5:5">
      <c r="E2094" s="385"/>
    </row>
    <row r="2095" spans="5:5">
      <c r="E2095" s="385"/>
    </row>
    <row r="2096" spans="5:5">
      <c r="E2096" s="385"/>
    </row>
    <row r="2097" spans="5:5">
      <c r="E2097" s="385"/>
    </row>
    <row r="2098" spans="5:5">
      <c r="E2098" s="385"/>
    </row>
    <row r="2099" spans="5:5">
      <c r="E2099" s="385"/>
    </row>
    <row r="2100" spans="5:5">
      <c r="E2100" s="385"/>
    </row>
    <row r="2101" spans="5:5">
      <c r="E2101" s="385"/>
    </row>
    <row r="2102" spans="5:5">
      <c r="E2102" s="385"/>
    </row>
    <row r="2103" spans="5:5">
      <c r="E2103" s="385"/>
    </row>
    <row r="2104" spans="5:5">
      <c r="E2104" s="385"/>
    </row>
    <row r="2105" spans="5:5">
      <c r="E2105" s="385"/>
    </row>
    <row r="2106" spans="5:5">
      <c r="E2106" s="385"/>
    </row>
    <row r="2107" spans="5:5">
      <c r="E2107" s="385"/>
    </row>
    <row r="2108" spans="5:5">
      <c r="E2108" s="385"/>
    </row>
    <row r="2109" spans="5:5">
      <c r="E2109" s="385"/>
    </row>
    <row r="2110" spans="5:5">
      <c r="E2110" s="385"/>
    </row>
    <row r="2111" spans="5:5">
      <c r="E2111" s="385"/>
    </row>
    <row r="2112" spans="5:5">
      <c r="E2112" s="385"/>
    </row>
    <row r="2113" spans="5:5">
      <c r="E2113" s="385"/>
    </row>
    <row r="2114" spans="5:5">
      <c r="E2114" s="385"/>
    </row>
    <row r="2115" spans="5:5">
      <c r="E2115" s="385"/>
    </row>
    <row r="2116" spans="5:5">
      <c r="E2116" s="385"/>
    </row>
    <row r="2117" spans="5:5">
      <c r="E2117" s="385"/>
    </row>
    <row r="2118" spans="5:5">
      <c r="E2118" s="385"/>
    </row>
    <row r="2119" spans="5:5">
      <c r="E2119" s="385"/>
    </row>
    <row r="2120" spans="5:5">
      <c r="E2120" s="385"/>
    </row>
    <row r="2121" spans="5:5">
      <c r="E2121" s="385"/>
    </row>
    <row r="2122" spans="5:5">
      <c r="E2122" s="385"/>
    </row>
    <row r="2123" spans="5:5">
      <c r="E2123" s="385"/>
    </row>
    <row r="2124" spans="5:5">
      <c r="E2124" s="385"/>
    </row>
    <row r="2125" spans="5:5">
      <c r="E2125" s="385"/>
    </row>
    <row r="2126" spans="5:5">
      <c r="E2126" s="385"/>
    </row>
    <row r="2127" spans="5:5">
      <c r="E2127" s="385"/>
    </row>
    <row r="2128" spans="5:5">
      <c r="E2128" s="385"/>
    </row>
    <row r="2129" spans="5:5">
      <c r="E2129" s="385"/>
    </row>
    <row r="2130" spans="5:5">
      <c r="E2130" s="385"/>
    </row>
    <row r="2131" spans="5:5">
      <c r="E2131" s="385"/>
    </row>
    <row r="2132" spans="5:5">
      <c r="E2132" s="385"/>
    </row>
    <row r="2133" spans="5:5">
      <c r="E2133" s="385"/>
    </row>
    <row r="2134" spans="5:5">
      <c r="E2134" s="385"/>
    </row>
    <row r="2135" spans="5:5">
      <c r="E2135" s="385"/>
    </row>
    <row r="2136" spans="5:5">
      <c r="E2136" s="385"/>
    </row>
    <row r="2137" spans="5:5">
      <c r="E2137" s="385"/>
    </row>
    <row r="2138" spans="5:5">
      <c r="E2138" s="385"/>
    </row>
    <row r="2139" spans="5:5">
      <c r="E2139" s="385"/>
    </row>
    <row r="2140" spans="5:5">
      <c r="E2140" s="385"/>
    </row>
    <row r="2141" spans="5:5">
      <c r="E2141" s="385"/>
    </row>
    <row r="2142" spans="5:5">
      <c r="E2142" s="385"/>
    </row>
    <row r="2143" spans="5:5">
      <c r="E2143" s="385"/>
    </row>
    <row r="2144" spans="5:5">
      <c r="E2144" s="385"/>
    </row>
    <row r="2145" spans="5:5">
      <c r="E2145" s="385"/>
    </row>
    <row r="2146" spans="5:5">
      <c r="E2146" s="385"/>
    </row>
    <row r="2147" spans="5:5">
      <c r="E2147" s="385"/>
    </row>
    <row r="2148" spans="5:5">
      <c r="E2148" s="385"/>
    </row>
    <row r="2149" spans="5:5">
      <c r="E2149" s="385"/>
    </row>
    <row r="2150" spans="5:5">
      <c r="E2150" s="385"/>
    </row>
    <row r="2151" spans="5:5">
      <c r="E2151" s="385"/>
    </row>
    <row r="2152" spans="5:5">
      <c r="E2152" s="385"/>
    </row>
    <row r="2153" spans="5:5">
      <c r="E2153" s="385"/>
    </row>
    <row r="2154" spans="5:5">
      <c r="E2154" s="385"/>
    </row>
    <row r="2155" spans="5:5">
      <c r="E2155" s="385"/>
    </row>
    <row r="2156" spans="5:5">
      <c r="E2156" s="385"/>
    </row>
    <row r="2157" spans="5:5">
      <c r="E2157" s="385"/>
    </row>
    <row r="2158" spans="5:5">
      <c r="E2158" s="385"/>
    </row>
    <row r="2159" spans="5:5">
      <c r="E2159" s="385"/>
    </row>
    <row r="2160" spans="5:5">
      <c r="E2160" s="385"/>
    </row>
    <row r="2161" spans="5:5">
      <c r="E2161" s="385"/>
    </row>
    <row r="2162" spans="5:5">
      <c r="E2162" s="385"/>
    </row>
    <row r="2163" spans="5:5">
      <c r="E2163" s="385"/>
    </row>
    <row r="2164" spans="5:5">
      <c r="E2164" s="385"/>
    </row>
    <row r="2165" spans="5:5">
      <c r="E2165" s="385"/>
    </row>
    <row r="2166" spans="5:5">
      <c r="E2166" s="385"/>
    </row>
    <row r="2167" spans="5:5">
      <c r="E2167" s="385"/>
    </row>
    <row r="2168" spans="5:5">
      <c r="E2168" s="385"/>
    </row>
    <row r="2169" spans="5:5">
      <c r="E2169" s="385"/>
    </row>
    <row r="2170" spans="5:5">
      <c r="E2170" s="385"/>
    </row>
    <row r="2171" spans="5:5">
      <c r="E2171" s="385"/>
    </row>
    <row r="2172" spans="5:5">
      <c r="E2172" s="385"/>
    </row>
    <row r="2173" spans="5:5">
      <c r="E2173" s="385"/>
    </row>
    <row r="2174" spans="5:5">
      <c r="E2174" s="385"/>
    </row>
    <row r="2175" spans="5:5">
      <c r="E2175" s="385"/>
    </row>
    <row r="2176" spans="5:5">
      <c r="E2176" s="385"/>
    </row>
    <row r="2177" spans="5:5">
      <c r="E2177" s="385"/>
    </row>
    <row r="2178" spans="5:5">
      <c r="E2178" s="385"/>
    </row>
    <row r="2179" spans="5:5">
      <c r="E2179" s="385"/>
    </row>
    <row r="2180" spans="5:5">
      <c r="E2180" s="385"/>
    </row>
    <row r="2181" spans="5:5">
      <c r="E2181" s="385"/>
    </row>
    <row r="2182" spans="5:5">
      <c r="E2182" s="385"/>
    </row>
    <row r="2183" spans="5:5">
      <c r="E2183" s="385"/>
    </row>
    <row r="2184" spans="5:5">
      <c r="E2184" s="385"/>
    </row>
    <row r="2185" spans="5:5">
      <c r="E2185" s="385"/>
    </row>
    <row r="2186" spans="5:5">
      <c r="E2186" s="385"/>
    </row>
    <row r="2187" spans="5:5">
      <c r="E2187" s="385"/>
    </row>
    <row r="2188" spans="5:5">
      <c r="E2188" s="385"/>
    </row>
    <row r="2189" spans="5:5">
      <c r="E2189" s="385"/>
    </row>
    <row r="2190" spans="5:5">
      <c r="E2190" s="385"/>
    </row>
    <row r="2191" spans="5:5">
      <c r="E2191" s="385"/>
    </row>
    <row r="2192" spans="5:5">
      <c r="E2192" s="385"/>
    </row>
    <row r="2193" spans="5:5">
      <c r="E2193" s="385"/>
    </row>
    <row r="2194" spans="5:5">
      <c r="E2194" s="385"/>
    </row>
    <row r="2195" spans="5:5">
      <c r="E2195" s="385"/>
    </row>
    <row r="2196" spans="5:5">
      <c r="E2196" s="385"/>
    </row>
    <row r="2197" spans="5:5">
      <c r="E2197" s="385"/>
    </row>
    <row r="2198" spans="5:5">
      <c r="E2198" s="385"/>
    </row>
    <row r="2199" spans="5:5">
      <c r="E2199" s="385"/>
    </row>
    <row r="2200" spans="5:5">
      <c r="E2200" s="385"/>
    </row>
    <row r="2201" spans="5:5">
      <c r="E2201" s="385"/>
    </row>
    <row r="2202" spans="5:5">
      <c r="E2202" s="385"/>
    </row>
    <row r="2203" spans="5:5">
      <c r="E2203" s="385"/>
    </row>
    <row r="2204" spans="5:5">
      <c r="E2204" s="385"/>
    </row>
    <row r="2205" spans="5:5">
      <c r="E2205" s="385"/>
    </row>
    <row r="2206" spans="5:5">
      <c r="E2206" s="385"/>
    </row>
    <row r="2207" spans="5:5">
      <c r="E2207" s="385"/>
    </row>
    <row r="2208" spans="5:5">
      <c r="E2208" s="385"/>
    </row>
    <row r="2209" spans="5:5">
      <c r="E2209" s="385"/>
    </row>
    <row r="2210" spans="5:5">
      <c r="E2210" s="385"/>
    </row>
    <row r="2211" spans="5:5">
      <c r="E2211" s="385"/>
    </row>
    <row r="2212" spans="5:5">
      <c r="E2212" s="385"/>
    </row>
    <row r="2213" spans="5:5">
      <c r="E2213" s="385"/>
    </row>
    <row r="2214" spans="5:5">
      <c r="E2214" s="385"/>
    </row>
    <row r="2215" spans="5:5">
      <c r="E2215" s="385"/>
    </row>
    <row r="2216" spans="5:5">
      <c r="E2216" s="385"/>
    </row>
    <row r="2217" spans="5:5">
      <c r="E2217" s="385"/>
    </row>
    <row r="2218" spans="5:5">
      <c r="E2218" s="385"/>
    </row>
    <row r="2219" spans="5:5">
      <c r="E2219" s="385"/>
    </row>
    <row r="2220" spans="5:5">
      <c r="E2220" s="385"/>
    </row>
    <row r="2221" spans="5:5">
      <c r="E2221" s="385"/>
    </row>
    <row r="2222" spans="5:5">
      <c r="E2222" s="385"/>
    </row>
    <row r="2223" spans="5:5">
      <c r="E2223" s="385"/>
    </row>
    <row r="2224" spans="5:5">
      <c r="E2224" s="385"/>
    </row>
    <row r="2225" spans="5:5">
      <c r="E2225" s="385"/>
    </row>
    <row r="2226" spans="5:5">
      <c r="E2226" s="385"/>
    </row>
    <row r="2227" spans="5:5">
      <c r="E2227" s="385"/>
    </row>
    <row r="2228" spans="5:5">
      <c r="E2228" s="385"/>
    </row>
    <row r="2229" spans="5:5">
      <c r="E2229" s="385"/>
    </row>
    <row r="2230" spans="5:5">
      <c r="E2230" s="385"/>
    </row>
    <row r="2231" spans="5:5">
      <c r="E2231" s="385"/>
    </row>
    <row r="2232" spans="5:5">
      <c r="E2232" s="385"/>
    </row>
    <row r="2233" spans="5:5">
      <c r="E2233" s="385"/>
    </row>
    <row r="2234" spans="5:5">
      <c r="E2234" s="385"/>
    </row>
    <row r="2235" spans="5:5">
      <c r="E2235" s="385"/>
    </row>
    <row r="2236" spans="5:5">
      <c r="E2236" s="385"/>
    </row>
    <row r="2237" spans="5:5">
      <c r="E2237" s="385"/>
    </row>
    <row r="2238" spans="5:5">
      <c r="E2238" s="385"/>
    </row>
    <row r="2239" spans="5:5">
      <c r="E2239" s="385"/>
    </row>
    <row r="2240" spans="5:5">
      <c r="E2240" s="385"/>
    </row>
    <row r="2241" spans="5:5">
      <c r="E2241" s="385"/>
    </row>
    <row r="2242" spans="5:5">
      <c r="E2242" s="385"/>
    </row>
    <row r="2243" spans="5:5">
      <c r="E2243" s="385"/>
    </row>
    <row r="2244" spans="5:5">
      <c r="E2244" s="385"/>
    </row>
    <row r="2245" spans="5:5">
      <c r="E2245" s="385"/>
    </row>
    <row r="2246" spans="5:5">
      <c r="E2246" s="385"/>
    </row>
    <row r="2247" spans="5:5">
      <c r="E2247" s="385"/>
    </row>
    <row r="2248" spans="5:5">
      <c r="E2248" s="385"/>
    </row>
    <row r="2249" spans="5:5">
      <c r="E2249" s="385"/>
    </row>
    <row r="2250" spans="5:5">
      <c r="E2250" s="385"/>
    </row>
    <row r="2251" spans="5:5">
      <c r="E2251" s="385"/>
    </row>
    <row r="2252" spans="5:5">
      <c r="E2252" s="385"/>
    </row>
    <row r="2253" spans="5:5">
      <c r="E2253" s="385"/>
    </row>
    <row r="2254" spans="5:5">
      <c r="E2254" s="385"/>
    </row>
    <row r="2255" spans="5:5">
      <c r="E2255" s="385"/>
    </row>
    <row r="2256" spans="5:5">
      <c r="E2256" s="385"/>
    </row>
    <row r="2257" spans="5:5">
      <c r="E2257" s="385"/>
    </row>
    <row r="2258" spans="5:5">
      <c r="E2258" s="385"/>
    </row>
    <row r="2259" spans="5:5">
      <c r="E2259" s="385"/>
    </row>
    <row r="2260" spans="5:5">
      <c r="E2260" s="385"/>
    </row>
    <row r="2261" spans="5:5">
      <c r="E2261" s="385"/>
    </row>
    <row r="2262" spans="5:5">
      <c r="E2262" s="385"/>
    </row>
    <row r="2263" spans="5:5">
      <c r="E2263" s="385"/>
    </row>
    <row r="2264" spans="5:5">
      <c r="E2264" s="385"/>
    </row>
    <row r="2265" spans="5:5">
      <c r="E2265" s="385"/>
    </row>
    <row r="2266" spans="5:5">
      <c r="E2266" s="385"/>
    </row>
    <row r="2267" spans="5:5">
      <c r="E2267" s="385"/>
    </row>
    <row r="2268" spans="5:5">
      <c r="E2268" s="385"/>
    </row>
    <row r="2269" spans="5:5">
      <c r="E2269" s="385"/>
    </row>
    <row r="2270" spans="5:5">
      <c r="E2270" s="385"/>
    </row>
    <row r="2271" spans="5:5">
      <c r="E2271" s="385"/>
    </row>
    <row r="2272" spans="5:5">
      <c r="E2272" s="385"/>
    </row>
    <row r="2273" spans="5:5">
      <c r="E2273" s="385"/>
    </row>
    <row r="2274" spans="5:5">
      <c r="E2274" s="385"/>
    </row>
    <row r="2275" spans="5:5">
      <c r="E2275" s="385"/>
    </row>
    <row r="2276" spans="5:5">
      <c r="E2276" s="385"/>
    </row>
    <row r="2277" spans="5:5">
      <c r="E2277" s="385"/>
    </row>
    <row r="2278" spans="5:5">
      <c r="E2278" s="385"/>
    </row>
    <row r="2279" spans="5:5">
      <c r="E2279" s="385"/>
    </row>
    <row r="2280" spans="5:5">
      <c r="E2280" s="385"/>
    </row>
    <row r="2281" spans="5:5">
      <c r="E2281" s="385"/>
    </row>
    <row r="2282" spans="5:5">
      <c r="E2282" s="385"/>
    </row>
    <row r="2283" spans="5:5">
      <c r="E2283" s="385"/>
    </row>
    <row r="2284" spans="5:5">
      <c r="E2284" s="385"/>
    </row>
    <row r="2285" spans="5:5">
      <c r="E2285" s="385"/>
    </row>
    <row r="2286" spans="5:5">
      <c r="E2286" s="385"/>
    </row>
    <row r="2287" spans="5:5">
      <c r="E2287" s="385"/>
    </row>
    <row r="2288" spans="5:5">
      <c r="E2288" s="385"/>
    </row>
    <row r="2289" spans="5:5">
      <c r="E2289" s="385"/>
    </row>
    <row r="2290" spans="5:5">
      <c r="E2290" s="385"/>
    </row>
    <row r="2291" spans="5:5">
      <c r="E2291" s="385"/>
    </row>
    <row r="2292" spans="5:5">
      <c r="E2292" s="385"/>
    </row>
    <row r="2293" spans="5:5">
      <c r="E2293" s="385"/>
    </row>
    <row r="2294" spans="5:5">
      <c r="E2294" s="385"/>
    </row>
    <row r="2295" spans="5:5">
      <c r="E2295" s="385"/>
    </row>
    <row r="2296" spans="5:5">
      <c r="E2296" s="385"/>
    </row>
    <row r="2297" spans="5:5">
      <c r="E2297" s="385"/>
    </row>
    <row r="2298" spans="5:5">
      <c r="E2298" s="385"/>
    </row>
    <row r="2299" spans="5:5">
      <c r="E2299" s="385"/>
    </row>
    <row r="2300" spans="5:5">
      <c r="E2300" s="385"/>
    </row>
    <row r="2301" spans="5:5">
      <c r="E2301" s="385"/>
    </row>
    <row r="2302" spans="5:5">
      <c r="E2302" s="385"/>
    </row>
    <row r="2303" spans="5:5">
      <c r="E2303" s="385"/>
    </row>
    <row r="2304" spans="5:5">
      <c r="E2304" s="385"/>
    </row>
    <row r="2305" spans="5:5">
      <c r="E2305" s="385"/>
    </row>
    <row r="2306" spans="5:5">
      <c r="E2306" s="385"/>
    </row>
    <row r="2307" spans="5:5">
      <c r="E2307" s="385"/>
    </row>
    <row r="2308" spans="5:5">
      <c r="E2308" s="385"/>
    </row>
    <row r="2309" spans="5:5">
      <c r="E2309" s="385"/>
    </row>
    <row r="2310" spans="5:5">
      <c r="E2310" s="385"/>
    </row>
    <row r="2311" spans="5:5">
      <c r="E2311" s="385"/>
    </row>
    <row r="2312" spans="5:5">
      <c r="E2312" s="385"/>
    </row>
    <row r="2313" spans="5:5">
      <c r="E2313" s="385"/>
    </row>
    <row r="2314" spans="5:5">
      <c r="E2314" s="385"/>
    </row>
    <row r="2315" spans="5:5">
      <c r="E2315" s="385"/>
    </row>
    <row r="2316" spans="5:5">
      <c r="E2316" s="385"/>
    </row>
    <row r="2317" spans="5:5">
      <c r="E2317" s="385"/>
    </row>
    <row r="2318" spans="5:5">
      <c r="E2318" s="385"/>
    </row>
    <row r="2319" spans="5:5">
      <c r="E2319" s="385"/>
    </row>
    <row r="2320" spans="5:5">
      <c r="E2320" s="385"/>
    </row>
    <row r="2321" spans="5:5">
      <c r="E2321" s="385"/>
    </row>
    <row r="2322" spans="5:5">
      <c r="E2322" s="385"/>
    </row>
    <row r="2323" spans="5:5">
      <c r="E2323" s="385"/>
    </row>
    <row r="2324" spans="5:5">
      <c r="E2324" s="385"/>
    </row>
    <row r="2325" spans="5:5">
      <c r="E2325" s="385"/>
    </row>
    <row r="2326" spans="5:5">
      <c r="E2326" s="385"/>
    </row>
    <row r="2327" spans="5:5">
      <c r="E2327" s="385"/>
    </row>
    <row r="2328" spans="5:5">
      <c r="E2328" s="385"/>
    </row>
    <row r="2329" spans="5:5">
      <c r="E2329" s="385"/>
    </row>
    <row r="2330" spans="5:5">
      <c r="E2330" s="385"/>
    </row>
    <row r="2331" spans="5:5">
      <c r="E2331" s="385"/>
    </row>
    <row r="2332" spans="5:5">
      <c r="E2332" s="385"/>
    </row>
    <row r="2333" spans="5:5">
      <c r="E2333" s="385"/>
    </row>
    <row r="2334" spans="5:5">
      <c r="E2334" s="385"/>
    </row>
    <row r="2335" spans="5:5">
      <c r="E2335" s="385"/>
    </row>
    <row r="2336" spans="5:5">
      <c r="E2336" s="385"/>
    </row>
    <row r="2337" spans="5:5">
      <c r="E2337" s="385"/>
    </row>
    <row r="2338" spans="5:5">
      <c r="E2338" s="385"/>
    </row>
    <row r="2339" spans="5:5">
      <c r="E2339" s="385"/>
    </row>
    <row r="2340" spans="5:5">
      <c r="E2340" s="385"/>
    </row>
    <row r="2341" spans="5:5">
      <c r="E2341" s="385"/>
    </row>
    <row r="2342" spans="5:5">
      <c r="E2342" s="385"/>
    </row>
    <row r="2343" spans="5:5">
      <c r="E2343" s="385"/>
    </row>
    <row r="2344" spans="5:5">
      <c r="E2344" s="385"/>
    </row>
    <row r="2345" spans="5:5">
      <c r="E2345" s="385"/>
    </row>
    <row r="2346" spans="5:5">
      <c r="E2346" s="385"/>
    </row>
    <row r="2347" spans="5:5">
      <c r="E2347" s="385"/>
    </row>
    <row r="2348" spans="5:5">
      <c r="E2348" s="385"/>
    </row>
    <row r="2349" spans="5:5">
      <c r="E2349" s="385"/>
    </row>
    <row r="2350" spans="5:5">
      <c r="E2350" s="385"/>
    </row>
    <row r="2351" spans="5:5">
      <c r="E2351" s="385"/>
    </row>
    <row r="2352" spans="5:5">
      <c r="E2352" s="385"/>
    </row>
    <row r="2353" spans="5:5">
      <c r="E2353" s="385"/>
    </row>
    <row r="2354" spans="5:5">
      <c r="E2354" s="385"/>
    </row>
    <row r="2355" spans="5:5">
      <c r="E2355" s="385"/>
    </row>
    <row r="2356" spans="5:5">
      <c r="E2356" s="385"/>
    </row>
    <row r="2357" spans="5:5">
      <c r="E2357" s="385"/>
    </row>
    <row r="2358" spans="5:5">
      <c r="E2358" s="385"/>
    </row>
    <row r="2359" spans="5:5">
      <c r="E2359" s="385"/>
    </row>
    <row r="2360" spans="5:5">
      <c r="E2360" s="385"/>
    </row>
    <row r="2361" spans="5:5">
      <c r="E2361" s="385"/>
    </row>
    <row r="2362" spans="5:5">
      <c r="E2362" s="385"/>
    </row>
    <row r="2363" spans="5:5">
      <c r="E2363" s="385"/>
    </row>
    <row r="2364" spans="5:5">
      <c r="E2364" s="385"/>
    </row>
    <row r="2365" spans="5:5">
      <c r="E2365" s="385"/>
    </row>
    <row r="2366" spans="5:5">
      <c r="E2366" s="385"/>
    </row>
    <row r="2367" spans="5:5">
      <c r="E2367" s="385"/>
    </row>
    <row r="2368" spans="5:5">
      <c r="E2368" s="385"/>
    </row>
    <row r="2369" spans="5:5">
      <c r="E2369" s="385"/>
    </row>
    <row r="2370" spans="5:5">
      <c r="E2370" s="385"/>
    </row>
    <row r="2371" spans="5:5">
      <c r="E2371" s="385"/>
    </row>
    <row r="2372" spans="5:5">
      <c r="E2372" s="385"/>
    </row>
    <row r="2373" spans="5:5">
      <c r="E2373" s="385"/>
    </row>
    <row r="2374" spans="5:5">
      <c r="E2374" s="385"/>
    </row>
    <row r="2375" spans="5:5">
      <c r="E2375" s="385"/>
    </row>
    <row r="2376" spans="5:5">
      <c r="E2376" s="385"/>
    </row>
    <row r="2377" spans="5:5">
      <c r="E2377" s="385"/>
    </row>
    <row r="2378" spans="5:5">
      <c r="E2378" s="385"/>
    </row>
    <row r="2379" spans="5:5">
      <c r="E2379" s="385"/>
    </row>
    <row r="2380" spans="5:5">
      <c r="E2380" s="385"/>
    </row>
    <row r="2381" spans="5:5">
      <c r="E2381" s="385"/>
    </row>
    <row r="2382" spans="5:5">
      <c r="E2382" s="385"/>
    </row>
    <row r="2383" spans="5:5">
      <c r="E2383" s="385"/>
    </row>
    <row r="2384" spans="5:5">
      <c r="E2384" s="385"/>
    </row>
    <row r="2385" spans="5:5">
      <c r="E2385" s="385"/>
    </row>
    <row r="2386" spans="5:5">
      <c r="E2386" s="385"/>
    </row>
    <row r="2387" spans="5:5">
      <c r="E2387" s="385"/>
    </row>
    <row r="2388" spans="5:5">
      <c r="E2388" s="385"/>
    </row>
    <row r="2389" spans="5:5">
      <c r="E2389" s="385"/>
    </row>
    <row r="2390" spans="5:5">
      <c r="E2390" s="385"/>
    </row>
    <row r="2391" spans="5:5">
      <c r="E2391" s="385"/>
    </row>
    <row r="2392" spans="5:5">
      <c r="E2392" s="385"/>
    </row>
    <row r="2393" spans="5:5">
      <c r="E2393" s="385"/>
    </row>
    <row r="2394" spans="5:5">
      <c r="E2394" s="385"/>
    </row>
    <row r="2395" spans="5:5">
      <c r="E2395" s="385"/>
    </row>
    <row r="2396" spans="5:5">
      <c r="E2396" s="385"/>
    </row>
    <row r="2397" spans="5:5">
      <c r="E2397" s="385"/>
    </row>
    <row r="2398" spans="5:5">
      <c r="E2398" s="385"/>
    </row>
    <row r="2399" spans="5:5">
      <c r="E2399" s="385"/>
    </row>
    <row r="2400" spans="5:5">
      <c r="E2400" s="385"/>
    </row>
    <row r="2401" spans="5:5">
      <c r="E2401" s="385"/>
    </row>
    <row r="2402" spans="5:5">
      <c r="E2402" s="385"/>
    </row>
    <row r="2403" spans="5:5">
      <c r="E2403" s="385"/>
    </row>
    <row r="2404" spans="5:5">
      <c r="E2404" s="385"/>
    </row>
    <row r="2405" spans="5:5">
      <c r="E2405" s="385"/>
    </row>
    <row r="2406" spans="5:5">
      <c r="E2406" s="385"/>
    </row>
    <row r="2407" spans="5:5">
      <c r="E2407" s="385"/>
    </row>
    <row r="2408" spans="5:5">
      <c r="E2408" s="385"/>
    </row>
    <row r="2409" spans="5:5">
      <c r="E2409" s="385"/>
    </row>
    <row r="2410" spans="5:5">
      <c r="E2410" s="385"/>
    </row>
    <row r="2411" spans="5:5">
      <c r="E2411" s="385"/>
    </row>
    <row r="2412" spans="5:5">
      <c r="E2412" s="385"/>
    </row>
    <row r="2413" spans="5:5">
      <c r="E2413" s="385"/>
    </row>
    <row r="2414" spans="5:5">
      <c r="E2414" s="385"/>
    </row>
    <row r="2415" spans="5:5">
      <c r="E2415" s="385"/>
    </row>
    <row r="2416" spans="5:5">
      <c r="E2416" s="385"/>
    </row>
    <row r="2417" spans="5:5">
      <c r="E2417" s="385"/>
    </row>
    <row r="2418" spans="5:5">
      <c r="E2418" s="385"/>
    </row>
    <row r="2419" spans="5:5">
      <c r="E2419" s="385"/>
    </row>
    <row r="2420" spans="5:5">
      <c r="E2420" s="385"/>
    </row>
    <row r="2421" spans="5:5">
      <c r="E2421" s="385"/>
    </row>
    <row r="2422" spans="5:5">
      <c r="E2422" s="385"/>
    </row>
    <row r="2423" spans="5:5">
      <c r="E2423" s="385"/>
    </row>
    <row r="2424" spans="5:5">
      <c r="E2424" s="385"/>
    </row>
    <row r="2425" spans="5:5">
      <c r="E2425" s="385"/>
    </row>
    <row r="2426" spans="5:5">
      <c r="E2426" s="385"/>
    </row>
    <row r="2427" spans="5:5">
      <c r="E2427" s="385"/>
    </row>
    <row r="2428" spans="5:5">
      <c r="E2428" s="385"/>
    </row>
    <row r="2429" spans="5:5">
      <c r="E2429" s="385"/>
    </row>
    <row r="2430" spans="5:5">
      <c r="E2430" s="385"/>
    </row>
    <row r="2431" spans="5:5">
      <c r="E2431" s="385"/>
    </row>
    <row r="2432" spans="5:5">
      <c r="E2432" s="385"/>
    </row>
    <row r="2433" spans="5:5">
      <c r="E2433" s="385"/>
    </row>
    <row r="2434" spans="5:5">
      <c r="E2434" s="385"/>
    </row>
    <row r="2435" spans="5:5">
      <c r="E2435" s="385"/>
    </row>
    <row r="2436" spans="5:5">
      <c r="E2436" s="385"/>
    </row>
    <row r="2437" spans="5:5">
      <c r="E2437" s="385"/>
    </row>
    <row r="2438" spans="5:5">
      <c r="E2438" s="385"/>
    </row>
    <row r="2439" spans="5:5">
      <c r="E2439" s="385"/>
    </row>
    <row r="2440" spans="5:5">
      <c r="E2440" s="385"/>
    </row>
    <row r="2441" spans="5:5">
      <c r="E2441" s="385"/>
    </row>
    <row r="2442" spans="5:5">
      <c r="E2442" s="385"/>
    </row>
    <row r="2443" spans="5:5">
      <c r="E2443" s="385"/>
    </row>
    <row r="2444" spans="5:5">
      <c r="E2444" s="385"/>
    </row>
    <row r="2445" spans="5:5">
      <c r="E2445" s="385"/>
    </row>
    <row r="2446" spans="5:5">
      <c r="E2446" s="385"/>
    </row>
    <row r="2447" spans="5:5">
      <c r="E2447" s="385"/>
    </row>
    <row r="2448" spans="5:5">
      <c r="E2448" s="385"/>
    </row>
    <row r="2449" spans="5:5">
      <c r="E2449" s="385"/>
    </row>
    <row r="2450" spans="5:5">
      <c r="E2450" s="385"/>
    </row>
    <row r="2451" spans="5:5">
      <c r="E2451" s="385"/>
    </row>
    <row r="2452" spans="5:5">
      <c r="E2452" s="385"/>
    </row>
    <row r="2453" spans="5:5">
      <c r="E2453" s="385"/>
    </row>
    <row r="2454" spans="5:5">
      <c r="E2454" s="385"/>
    </row>
    <row r="2455" spans="5:5">
      <c r="E2455" s="385"/>
    </row>
    <row r="2456" spans="5:5">
      <c r="E2456" s="385"/>
    </row>
    <row r="2457" spans="5:5">
      <c r="E2457" s="385"/>
    </row>
    <row r="2458" spans="5:5">
      <c r="E2458" s="385"/>
    </row>
    <row r="2459" spans="5:5">
      <c r="E2459" s="385"/>
    </row>
    <row r="2460" spans="5:5">
      <c r="E2460" s="385"/>
    </row>
    <row r="2461" spans="5:5">
      <c r="E2461" s="385"/>
    </row>
    <row r="2462" spans="5:5">
      <c r="E2462" s="385"/>
    </row>
    <row r="2463" spans="5:5">
      <c r="E2463" s="385"/>
    </row>
    <row r="2464" spans="5:5">
      <c r="E2464" s="385"/>
    </row>
    <row r="2465" spans="5:5">
      <c r="E2465" s="385"/>
    </row>
    <row r="2466" spans="5:5">
      <c r="E2466" s="385"/>
    </row>
    <row r="2467" spans="5:5">
      <c r="E2467" s="385"/>
    </row>
    <row r="2468" spans="5:5">
      <c r="E2468" s="385"/>
    </row>
    <row r="2469" spans="5:5">
      <c r="E2469" s="385"/>
    </row>
    <row r="2470" spans="5:5">
      <c r="E2470" s="385"/>
    </row>
    <row r="2471" spans="5:5">
      <c r="E2471" s="385"/>
    </row>
    <row r="2472" spans="5:5">
      <c r="E2472" s="385"/>
    </row>
    <row r="2473" spans="5:5">
      <c r="E2473" s="385"/>
    </row>
    <row r="2474" spans="5:5">
      <c r="E2474" s="385"/>
    </row>
    <row r="2475" spans="5:5">
      <c r="E2475" s="385"/>
    </row>
    <row r="2476" spans="5:5">
      <c r="E2476" s="385"/>
    </row>
    <row r="2477" spans="5:5">
      <c r="E2477" s="385"/>
    </row>
    <row r="2478" spans="5:5">
      <c r="E2478" s="385"/>
    </row>
    <row r="2479" spans="5:5">
      <c r="E2479" s="385"/>
    </row>
    <row r="2480" spans="5:5">
      <c r="E2480" s="385"/>
    </row>
    <row r="2481" spans="5:5">
      <c r="E2481" s="385"/>
    </row>
    <row r="2482" spans="5:5">
      <c r="E2482" s="385"/>
    </row>
    <row r="2483" spans="5:5">
      <c r="E2483" s="385"/>
    </row>
    <row r="2484" spans="5:5">
      <c r="E2484" s="385"/>
    </row>
    <row r="2485" spans="5:5">
      <c r="E2485" s="385"/>
    </row>
    <row r="2486" spans="5:5">
      <c r="E2486" s="385"/>
    </row>
    <row r="2487" spans="5:5">
      <c r="E2487" s="385"/>
    </row>
    <row r="2488" spans="5:5">
      <c r="E2488" s="385"/>
    </row>
    <row r="2489" spans="5:5">
      <c r="E2489" s="385"/>
    </row>
    <row r="2490" spans="5:5">
      <c r="E2490" s="385"/>
    </row>
    <row r="2491" spans="5:5">
      <c r="E2491" s="385"/>
    </row>
    <row r="2492" spans="5:5">
      <c r="E2492" s="385"/>
    </row>
    <row r="2493" spans="5:5">
      <c r="E2493" s="385"/>
    </row>
    <row r="2494" spans="5:5">
      <c r="E2494" s="385"/>
    </row>
    <row r="2495" spans="5:5">
      <c r="E2495" s="385"/>
    </row>
    <row r="2496" spans="5:5">
      <c r="E2496" s="385"/>
    </row>
    <row r="2497" spans="5:5">
      <c r="E2497" s="385"/>
    </row>
    <row r="2498" spans="5:5">
      <c r="E2498" s="385"/>
    </row>
    <row r="2499" spans="5:5">
      <c r="E2499" s="385"/>
    </row>
    <row r="2500" spans="5:5">
      <c r="E2500" s="385"/>
    </row>
    <row r="2501" spans="5:5">
      <c r="E2501" s="385"/>
    </row>
    <row r="2502" spans="5:5">
      <c r="E2502" s="385"/>
    </row>
    <row r="2503" spans="5:5">
      <c r="E2503" s="385"/>
    </row>
    <row r="2504" spans="5:5">
      <c r="E2504" s="385"/>
    </row>
    <row r="2505" spans="5:5">
      <c r="E2505" s="385"/>
    </row>
    <row r="2506" spans="5:5">
      <c r="E2506" s="385"/>
    </row>
    <row r="2507" spans="5:5">
      <c r="E2507" s="385"/>
    </row>
    <row r="2508" spans="5:5">
      <c r="E2508" s="385"/>
    </row>
    <row r="2509" spans="5:5">
      <c r="E2509" s="385"/>
    </row>
    <row r="2510" spans="5:5">
      <c r="E2510" s="385"/>
    </row>
    <row r="2511" spans="5:5">
      <c r="E2511" s="385"/>
    </row>
    <row r="2512" spans="5:5">
      <c r="E2512" s="385"/>
    </row>
    <row r="2513" spans="5:5">
      <c r="E2513" s="385"/>
    </row>
    <row r="2514" spans="5:5">
      <c r="E2514" s="385"/>
    </row>
    <row r="2515" spans="5:5">
      <c r="E2515" s="385"/>
    </row>
    <row r="2516" spans="5:5">
      <c r="E2516" s="385"/>
    </row>
    <row r="2517" spans="5:5">
      <c r="E2517" s="385"/>
    </row>
    <row r="2518" spans="5:5">
      <c r="E2518" s="385"/>
    </row>
    <row r="2519" spans="5:5">
      <c r="E2519" s="385"/>
    </row>
    <row r="2520" spans="5:5">
      <c r="E2520" s="385"/>
    </row>
    <row r="2521" spans="5:5">
      <c r="E2521" s="385"/>
    </row>
    <row r="2522" spans="5:5">
      <c r="E2522" s="385"/>
    </row>
    <row r="2523" spans="5:5">
      <c r="E2523" s="385"/>
    </row>
    <row r="2524" spans="5:5">
      <c r="E2524" s="385"/>
    </row>
    <row r="2525" spans="5:5">
      <c r="E2525" s="385"/>
    </row>
    <row r="2526" spans="5:5">
      <c r="E2526" s="385"/>
    </row>
    <row r="2527" spans="5:5">
      <c r="E2527" s="385"/>
    </row>
    <row r="2528" spans="5:5">
      <c r="E2528" s="385"/>
    </row>
    <row r="2529" spans="5:5">
      <c r="E2529" s="385"/>
    </row>
    <row r="2530" spans="5:5">
      <c r="E2530" s="385"/>
    </row>
    <row r="2531" spans="5:5">
      <c r="E2531" s="385"/>
    </row>
    <row r="2532" spans="5:5">
      <c r="E2532" s="385"/>
    </row>
    <row r="2533" spans="5:5">
      <c r="E2533" s="385"/>
    </row>
    <row r="2534" spans="5:5">
      <c r="E2534" s="385"/>
    </row>
    <row r="2535" spans="5:5">
      <c r="E2535" s="385"/>
    </row>
    <row r="2536" spans="5:5">
      <c r="E2536" s="385"/>
    </row>
    <row r="2537" spans="5:5">
      <c r="E2537" s="385"/>
    </row>
    <row r="2538" spans="5:5">
      <c r="E2538" s="385"/>
    </row>
    <row r="2539" spans="5:5">
      <c r="E2539" s="385"/>
    </row>
    <row r="2540" spans="5:5">
      <c r="E2540" s="385"/>
    </row>
    <row r="2541" spans="5:5">
      <c r="E2541" s="385"/>
    </row>
    <row r="2542" spans="5:5">
      <c r="E2542" s="385"/>
    </row>
    <row r="2543" spans="5:5">
      <c r="E2543" s="385"/>
    </row>
    <row r="2544" spans="5:5">
      <c r="E2544" s="385"/>
    </row>
    <row r="2545" spans="5:5">
      <c r="E2545" s="385"/>
    </row>
    <row r="2546" spans="5:5">
      <c r="E2546" s="385"/>
    </row>
    <row r="2547" spans="5:5">
      <c r="E2547" s="385"/>
    </row>
    <row r="2548" spans="5:5">
      <c r="E2548" s="385"/>
    </row>
    <row r="2549" spans="5:5">
      <c r="E2549" s="385"/>
    </row>
    <row r="2550" spans="5:5">
      <c r="E2550" s="385"/>
    </row>
    <row r="2551" spans="5:5">
      <c r="E2551" s="385"/>
    </row>
    <row r="2552" spans="5:5">
      <c r="E2552" s="385"/>
    </row>
    <row r="2553" spans="5:5">
      <c r="E2553" s="385"/>
    </row>
    <row r="2554" spans="5:5">
      <c r="E2554" s="385"/>
    </row>
    <row r="2555" spans="5:5">
      <c r="E2555" s="385"/>
    </row>
    <row r="2556" spans="5:5">
      <c r="E2556" s="385"/>
    </row>
    <row r="2557" spans="5:5">
      <c r="E2557" s="385"/>
    </row>
    <row r="2558" spans="5:5">
      <c r="E2558" s="385"/>
    </row>
    <row r="2559" spans="5:5">
      <c r="E2559" s="385"/>
    </row>
    <row r="2560" spans="5:5">
      <c r="E2560" s="385"/>
    </row>
    <row r="2561" spans="5:5">
      <c r="E2561" s="385"/>
    </row>
    <row r="2562" spans="5:5">
      <c r="E2562" s="385"/>
    </row>
    <row r="2563" spans="5:5">
      <c r="E2563" s="385"/>
    </row>
    <row r="2564" spans="5:5">
      <c r="E2564" s="385"/>
    </row>
    <row r="2565" spans="5:5">
      <c r="E2565" s="385"/>
    </row>
    <row r="2566" spans="5:5">
      <c r="E2566" s="385"/>
    </row>
    <row r="2567" spans="5:5">
      <c r="E2567" s="385"/>
    </row>
    <row r="2568" spans="5:5">
      <c r="E2568" s="385"/>
    </row>
    <row r="2569" spans="5:5">
      <c r="E2569" s="385"/>
    </row>
    <row r="2570" spans="5:5">
      <c r="E2570" s="385"/>
    </row>
    <row r="2571" spans="5:5">
      <c r="E2571" s="385"/>
    </row>
    <row r="2572" spans="5:5">
      <c r="E2572" s="385"/>
    </row>
    <row r="2573" spans="5:5">
      <c r="E2573" s="385"/>
    </row>
    <row r="2574" spans="5:5">
      <c r="E2574" s="385"/>
    </row>
    <row r="2575" spans="5:5">
      <c r="E2575" s="385"/>
    </row>
    <row r="2576" spans="5:5">
      <c r="E2576" s="385"/>
    </row>
    <row r="2577" spans="5:5">
      <c r="E2577" s="385"/>
    </row>
    <row r="2578" spans="5:5">
      <c r="E2578" s="385"/>
    </row>
    <row r="2579" spans="5:5">
      <c r="E2579" s="385"/>
    </row>
    <row r="2580" spans="5:5">
      <c r="E2580" s="385"/>
    </row>
    <row r="2581" spans="5:5">
      <c r="E2581" s="385"/>
    </row>
    <row r="2582" spans="5:5">
      <c r="E2582" s="385"/>
    </row>
    <row r="2583" spans="5:5">
      <c r="E2583" s="385"/>
    </row>
    <row r="2584" spans="5:5">
      <c r="E2584" s="385"/>
    </row>
    <row r="2585" spans="5:5">
      <c r="E2585" s="385"/>
    </row>
    <row r="2586" spans="5:5">
      <c r="E2586" s="385"/>
    </row>
    <row r="2587" spans="5:5">
      <c r="E2587" s="385"/>
    </row>
    <row r="2588" spans="5:5">
      <c r="E2588" s="385"/>
    </row>
    <row r="2589" spans="5:5">
      <c r="E2589" s="385"/>
    </row>
    <row r="2590" spans="5:5">
      <c r="E2590" s="385"/>
    </row>
    <row r="2591" spans="5:5">
      <c r="E2591" s="385"/>
    </row>
    <row r="2592" spans="5:5">
      <c r="E2592" s="385"/>
    </row>
    <row r="2593" spans="5:5">
      <c r="E2593" s="385"/>
    </row>
    <row r="2594" spans="5:5">
      <c r="E2594" s="385"/>
    </row>
    <row r="2595" spans="5:5">
      <c r="E2595" s="385"/>
    </row>
    <row r="2596" spans="5:5">
      <c r="E2596" s="385"/>
    </row>
    <row r="2597" spans="5:5">
      <c r="E2597" s="385"/>
    </row>
    <row r="2598" spans="5:5">
      <c r="E2598" s="385"/>
    </row>
    <row r="2599" spans="5:5">
      <c r="E2599" s="385"/>
    </row>
    <row r="2600" spans="5:5">
      <c r="E2600" s="385"/>
    </row>
    <row r="2601" spans="5:5">
      <c r="E2601" s="385"/>
    </row>
    <row r="2602" spans="5:5">
      <c r="E2602" s="385"/>
    </row>
    <row r="2603" spans="5:5">
      <c r="E2603" s="385"/>
    </row>
    <row r="2604" spans="5:5">
      <c r="E2604" s="385"/>
    </row>
    <row r="2605" spans="5:5">
      <c r="E2605" s="385"/>
    </row>
    <row r="2606" spans="5:5">
      <c r="E2606" s="385"/>
    </row>
    <row r="2607" spans="5:5">
      <c r="E2607" s="385"/>
    </row>
    <row r="2608" spans="5:5">
      <c r="E2608" s="385"/>
    </row>
    <row r="2609" spans="5:5">
      <c r="E2609" s="385"/>
    </row>
    <row r="2610" spans="5:5">
      <c r="E2610" s="385"/>
    </row>
    <row r="2611" spans="5:5">
      <c r="E2611" s="385"/>
    </row>
    <row r="2612" spans="5:5">
      <c r="E2612" s="385"/>
    </row>
    <row r="2613" spans="5:5">
      <c r="E2613" s="385"/>
    </row>
    <row r="2614" spans="5:5">
      <c r="E2614" s="385"/>
    </row>
    <row r="2615" spans="5:5">
      <c r="E2615" s="385"/>
    </row>
    <row r="2616" spans="5:5">
      <c r="E2616" s="385"/>
    </row>
    <row r="2617" spans="5:5">
      <c r="E2617" s="385"/>
    </row>
    <row r="2618" spans="5:5">
      <c r="E2618" s="385"/>
    </row>
    <row r="2619" spans="5:5">
      <c r="E2619" s="385"/>
    </row>
    <row r="2620" spans="5:5">
      <c r="E2620" s="385"/>
    </row>
    <row r="2621" spans="5:5">
      <c r="E2621" s="385"/>
    </row>
    <row r="2622" spans="5:5">
      <c r="E2622" s="385"/>
    </row>
    <row r="2623" spans="5:5">
      <c r="E2623" s="385"/>
    </row>
    <row r="2624" spans="5:5">
      <c r="E2624" s="385"/>
    </row>
    <row r="2625" spans="5:5">
      <c r="E2625" s="385"/>
    </row>
    <row r="2626" spans="5:5">
      <c r="E2626" s="385"/>
    </row>
    <row r="2627" spans="5:5">
      <c r="E2627" s="385"/>
    </row>
    <row r="2628" spans="5:5">
      <c r="E2628" s="385"/>
    </row>
    <row r="2629" spans="5:5">
      <c r="E2629" s="385"/>
    </row>
    <row r="2630" spans="5:5">
      <c r="E2630" s="385"/>
    </row>
    <row r="2631" spans="5:5">
      <c r="E2631" s="385"/>
    </row>
    <row r="2632" spans="5:5">
      <c r="E2632" s="385"/>
    </row>
    <row r="2633" spans="5:5">
      <c r="E2633" s="385"/>
    </row>
    <row r="2634" spans="5:5">
      <c r="E2634" s="385"/>
    </row>
    <row r="2635" spans="5:5">
      <c r="E2635" s="385"/>
    </row>
    <row r="2636" spans="5:5">
      <c r="E2636" s="385"/>
    </row>
    <row r="2637" spans="5:5">
      <c r="E2637" s="385"/>
    </row>
    <row r="2638" spans="5:5">
      <c r="E2638" s="385"/>
    </row>
    <row r="2639" spans="5:5">
      <c r="E2639" s="385"/>
    </row>
    <row r="2640" spans="5:5">
      <c r="E2640" s="385"/>
    </row>
    <row r="2641" spans="5:5">
      <c r="E2641" s="385"/>
    </row>
    <row r="2642" spans="5:5">
      <c r="E2642" s="385"/>
    </row>
    <row r="2643" spans="5:5">
      <c r="E2643" s="385"/>
    </row>
    <row r="2644" spans="5:5">
      <c r="E2644" s="385"/>
    </row>
    <row r="2645" spans="5:5">
      <c r="E2645" s="385"/>
    </row>
    <row r="2646" spans="5:5">
      <c r="E2646" s="385"/>
    </row>
    <row r="2647" spans="5:5">
      <c r="E2647" s="385"/>
    </row>
    <row r="2648" spans="5:5">
      <c r="E2648" s="385"/>
    </row>
    <row r="2649" spans="5:5">
      <c r="E2649" s="385"/>
    </row>
    <row r="2650" spans="5:5">
      <c r="E2650" s="385"/>
    </row>
    <row r="2651" spans="5:5">
      <c r="E2651" s="385"/>
    </row>
    <row r="2652" spans="5:5">
      <c r="E2652" s="385"/>
    </row>
    <row r="2653" spans="5:5">
      <c r="E2653" s="385"/>
    </row>
    <row r="2654" spans="5:5">
      <c r="E2654" s="385"/>
    </row>
    <row r="2655" spans="5:5">
      <c r="E2655" s="385"/>
    </row>
    <row r="2656" spans="5:5">
      <c r="E2656" s="385"/>
    </row>
    <row r="2657" spans="5:5">
      <c r="E2657" s="385"/>
    </row>
    <row r="2658" spans="5:5">
      <c r="E2658" s="385"/>
    </row>
    <row r="2659" spans="5:5">
      <c r="E2659" s="385"/>
    </row>
    <row r="2660" spans="5:5">
      <c r="E2660" s="385"/>
    </row>
    <row r="2661" spans="5:5">
      <c r="E2661" s="385"/>
    </row>
    <row r="2662" spans="5:5">
      <c r="E2662" s="385"/>
    </row>
    <row r="2663" spans="5:5">
      <c r="E2663" s="385"/>
    </row>
    <row r="2664" spans="5:5">
      <c r="E2664" s="385"/>
    </row>
    <row r="2665" spans="5:5">
      <c r="E2665" s="385"/>
    </row>
    <row r="2666" spans="5:5">
      <c r="E2666" s="385"/>
    </row>
    <row r="2667" spans="5:5">
      <c r="E2667" s="385"/>
    </row>
    <row r="2668" spans="5:5">
      <c r="E2668" s="385"/>
    </row>
    <row r="2669" spans="5:5">
      <c r="E2669" s="385"/>
    </row>
    <row r="2670" spans="5:5">
      <c r="E2670" s="385"/>
    </row>
    <row r="2671" spans="5:5">
      <c r="E2671" s="385"/>
    </row>
    <row r="2672" spans="5:5">
      <c r="E2672" s="385"/>
    </row>
    <row r="2673" spans="5:5">
      <c r="E2673" s="385"/>
    </row>
    <row r="2674" spans="5:5">
      <c r="E2674" s="385"/>
    </row>
    <row r="2675" spans="5:5">
      <c r="E2675" s="385"/>
    </row>
    <row r="2676" spans="5:5">
      <c r="E2676" s="385"/>
    </row>
    <row r="2677" spans="5:5">
      <c r="E2677" s="385"/>
    </row>
    <row r="2678" spans="5:5">
      <c r="E2678" s="385"/>
    </row>
    <row r="2679" spans="5:5">
      <c r="E2679" s="385"/>
    </row>
    <row r="2680" spans="5:5">
      <c r="E2680" s="385"/>
    </row>
    <row r="2681" spans="5:5">
      <c r="E2681" s="385"/>
    </row>
    <row r="2682" spans="5:5">
      <c r="E2682" s="385"/>
    </row>
    <row r="2683" spans="5:5">
      <c r="E2683" s="385"/>
    </row>
    <row r="2684" spans="5:5">
      <c r="E2684" s="385"/>
    </row>
    <row r="2685" spans="5:5">
      <c r="E2685" s="385"/>
    </row>
    <row r="2686" spans="5:5">
      <c r="E2686" s="385"/>
    </row>
    <row r="2687" spans="5:5">
      <c r="E2687" s="385"/>
    </row>
    <row r="2688" spans="5:5">
      <c r="E2688" s="385"/>
    </row>
    <row r="2689" spans="5:5">
      <c r="E2689" s="385"/>
    </row>
    <row r="2690" spans="5:5">
      <c r="E2690" s="385"/>
    </row>
    <row r="2691" spans="5:5">
      <c r="E2691" s="385"/>
    </row>
    <row r="2692" spans="5:5">
      <c r="E2692" s="385"/>
    </row>
    <row r="2693" spans="5:5">
      <c r="E2693" s="385"/>
    </row>
    <row r="2694" spans="5:5">
      <c r="E2694" s="385"/>
    </row>
    <row r="2695" spans="5:5">
      <c r="E2695" s="385"/>
    </row>
    <row r="2696" spans="5:5">
      <c r="E2696" s="385"/>
    </row>
    <row r="2697" spans="5:5">
      <c r="E2697" s="385"/>
    </row>
    <row r="2698" spans="5:5">
      <c r="E2698" s="385"/>
    </row>
    <row r="2699" spans="5:5">
      <c r="E2699" s="385"/>
    </row>
    <row r="2700" spans="5:5">
      <c r="E2700" s="385"/>
    </row>
    <row r="2701" spans="5:5">
      <c r="E2701" s="385"/>
    </row>
    <row r="2702" spans="5:5">
      <c r="E2702" s="385"/>
    </row>
    <row r="2703" spans="5:5">
      <c r="E2703" s="385"/>
    </row>
    <row r="2704" spans="5:5">
      <c r="E2704" s="385"/>
    </row>
    <row r="2705" spans="5:5">
      <c r="E2705" s="385"/>
    </row>
    <row r="2706" spans="5:5">
      <c r="E2706" s="385"/>
    </row>
    <row r="2707" spans="5:5">
      <c r="E2707" s="385"/>
    </row>
    <row r="2708" spans="5:5">
      <c r="E2708" s="385"/>
    </row>
    <row r="2709" spans="5:5">
      <c r="E2709" s="385"/>
    </row>
    <row r="2710" spans="5:5">
      <c r="E2710" s="385"/>
    </row>
    <row r="2711" spans="5:5">
      <c r="E2711" s="385"/>
    </row>
    <row r="2712" spans="5:5">
      <c r="E2712" s="385"/>
    </row>
    <row r="2713" spans="5:5">
      <c r="E2713" s="385"/>
    </row>
    <row r="2714" spans="5:5">
      <c r="E2714" s="385"/>
    </row>
    <row r="2715" spans="5:5">
      <c r="E2715" s="385"/>
    </row>
    <row r="2716" spans="5:5">
      <c r="E2716" s="385"/>
    </row>
    <row r="2717" spans="5:5">
      <c r="E2717" s="385"/>
    </row>
    <row r="2718" spans="5:5">
      <c r="E2718" s="385"/>
    </row>
    <row r="2719" spans="5:5">
      <c r="E2719" s="385"/>
    </row>
    <row r="2720" spans="5:5">
      <c r="E2720" s="385"/>
    </row>
    <row r="2721" spans="5:5">
      <c r="E2721" s="385"/>
    </row>
    <row r="2722" spans="5:5">
      <c r="E2722" s="385"/>
    </row>
    <row r="2723" spans="5:5">
      <c r="E2723" s="385"/>
    </row>
    <row r="2724" spans="5:5">
      <c r="E2724" s="385"/>
    </row>
    <row r="2725" spans="5:5">
      <c r="E2725" s="385"/>
    </row>
    <row r="2726" spans="5:5">
      <c r="E2726" s="385"/>
    </row>
    <row r="2727" spans="5:5">
      <c r="E2727" s="385"/>
    </row>
    <row r="2728" spans="5:5">
      <c r="E2728" s="385"/>
    </row>
    <row r="2729" spans="5:5">
      <c r="E2729" s="385"/>
    </row>
    <row r="2730" spans="5:5">
      <c r="E2730" s="385"/>
    </row>
    <row r="2731" spans="5:5">
      <c r="E2731" s="385"/>
    </row>
    <row r="2732" spans="5:5">
      <c r="E2732" s="385"/>
    </row>
    <row r="2733" spans="5:5">
      <c r="E2733" s="385"/>
    </row>
    <row r="2734" spans="5:5">
      <c r="E2734" s="385"/>
    </row>
    <row r="2735" spans="5:5">
      <c r="E2735" s="385"/>
    </row>
    <row r="2736" spans="5:5">
      <c r="E2736" s="385"/>
    </row>
    <row r="2737" spans="5:5">
      <c r="E2737" s="385"/>
    </row>
    <row r="2738" spans="5:5">
      <c r="E2738" s="385"/>
    </row>
    <row r="2739" spans="5:5">
      <c r="E2739" s="385"/>
    </row>
    <row r="2740" spans="5:5">
      <c r="E2740" s="385"/>
    </row>
    <row r="2741" spans="5:5">
      <c r="E2741" s="385"/>
    </row>
    <row r="2742" spans="5:5">
      <c r="E2742" s="385"/>
    </row>
    <row r="2743" spans="5:5">
      <c r="E2743" s="385"/>
    </row>
    <row r="2744" spans="5:5">
      <c r="E2744" s="385"/>
    </row>
    <row r="2745" spans="5:5">
      <c r="E2745" s="385"/>
    </row>
    <row r="2746" spans="5:5">
      <c r="E2746" s="385"/>
    </row>
    <row r="2747" spans="5:5">
      <c r="E2747" s="385"/>
    </row>
    <row r="2748" spans="5:5">
      <c r="E2748" s="385"/>
    </row>
    <row r="2749" spans="5:5">
      <c r="E2749" s="385"/>
    </row>
    <row r="2750" spans="5:5">
      <c r="E2750" s="385"/>
    </row>
    <row r="2751" spans="5:5">
      <c r="E2751" s="385"/>
    </row>
    <row r="2752" spans="5:5">
      <c r="E2752" s="385"/>
    </row>
    <row r="2753" spans="5:5">
      <c r="E2753" s="385"/>
    </row>
    <row r="2754" spans="5:5">
      <c r="E2754" s="385"/>
    </row>
    <row r="2755" spans="5:5">
      <c r="E2755" s="385"/>
    </row>
    <row r="2756" spans="5:5">
      <c r="E2756" s="385"/>
    </row>
    <row r="2757" spans="5:5">
      <c r="E2757" s="385"/>
    </row>
    <row r="2758" spans="5:5">
      <c r="E2758" s="385"/>
    </row>
    <row r="2759" spans="5:5">
      <c r="E2759" s="385"/>
    </row>
    <row r="2760" spans="5:5">
      <c r="E2760" s="385"/>
    </row>
    <row r="2761" spans="5:5">
      <c r="E2761" s="385"/>
    </row>
    <row r="2762" spans="5:5">
      <c r="E2762" s="385"/>
    </row>
    <row r="2763" spans="5:5">
      <c r="E2763" s="385"/>
    </row>
    <row r="2764" spans="5:5">
      <c r="E2764" s="385"/>
    </row>
    <row r="2765" spans="5:5">
      <c r="E2765" s="385"/>
    </row>
    <row r="2766" spans="5:5">
      <c r="E2766" s="385"/>
    </row>
    <row r="2767" spans="5:5">
      <c r="E2767" s="385"/>
    </row>
    <row r="2768" spans="5:5">
      <c r="E2768" s="385"/>
    </row>
    <row r="2769" spans="5:5">
      <c r="E2769" s="385"/>
    </row>
    <row r="2770" spans="5:5">
      <c r="E2770" s="385"/>
    </row>
    <row r="2771" spans="5:5">
      <c r="E2771" s="385"/>
    </row>
    <row r="2772" spans="5:5">
      <c r="E2772" s="385"/>
    </row>
    <row r="2773" spans="5:5">
      <c r="E2773" s="385"/>
    </row>
    <row r="2774" spans="5:5">
      <c r="E2774" s="385"/>
    </row>
    <row r="2775" spans="5:5">
      <c r="E2775" s="385"/>
    </row>
    <row r="2776" spans="5:5">
      <c r="E2776" s="385"/>
    </row>
    <row r="2777" spans="5:5">
      <c r="E2777" s="385"/>
    </row>
    <row r="2778" spans="5:5">
      <c r="E2778" s="385"/>
    </row>
    <row r="2779" spans="5:5">
      <c r="E2779" s="385"/>
    </row>
    <row r="2780" spans="5:5">
      <c r="E2780" s="385"/>
    </row>
    <row r="2781" spans="5:5">
      <c r="E2781" s="385"/>
    </row>
    <row r="2782" spans="5:5">
      <c r="E2782" s="385"/>
    </row>
  </sheetData>
  <sheetProtection password="8E0C" sheet="1" objects="1" scenarios="1"/>
  <mergeCells count="1">
    <mergeCell ref="B11:F11"/>
  </mergeCells>
  <pageMargins left="0.9055118110236221" right="0.11811023622047245" top="0.74803149606299213" bottom="0.74803149606299213" header="0.31496062992125984" footer="0.31496062992125984"/>
  <pageSetup paperSize="9" scale="95" orientation="portrait" r:id="rId1"/>
  <headerFooter>
    <oddFooter>&amp;L&amp;F&amp;C&amp;A&amp;R&amp;P/&amp;N</oddFooter>
  </headerFooter>
  <rowBreaks count="2" manualBreakCount="2">
    <brk id="52" max="5" man="1"/>
    <brk id="9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3:T53"/>
  <sheetViews>
    <sheetView view="pageBreakPreview" topLeftCell="A28" zoomScale="115" zoomScaleNormal="100" zoomScaleSheetLayoutView="115" workbookViewId="0">
      <selection activeCell="E45" sqref="E45"/>
    </sheetView>
  </sheetViews>
  <sheetFormatPr defaultColWidth="8.85546875" defaultRowHeight="12.75"/>
  <cols>
    <col min="1" max="1" width="8.85546875" style="130" customWidth="1"/>
    <col min="2" max="2" width="42.42578125" style="130" customWidth="1"/>
    <col min="3" max="3" width="26.7109375" style="131" customWidth="1"/>
    <col min="4" max="256" width="8.85546875" style="130"/>
    <col min="257" max="257" width="8.85546875" style="130" customWidth="1"/>
    <col min="258" max="258" width="42.42578125" style="130" customWidth="1"/>
    <col min="259" max="259" width="26.7109375" style="130" customWidth="1"/>
    <col min="260" max="512" width="8.85546875" style="130"/>
    <col min="513" max="513" width="8.85546875" style="130" customWidth="1"/>
    <col min="514" max="514" width="42.42578125" style="130" customWidth="1"/>
    <col min="515" max="515" width="26.7109375" style="130" customWidth="1"/>
    <col min="516" max="768" width="8.85546875" style="130"/>
    <col min="769" max="769" width="8.85546875" style="130" customWidth="1"/>
    <col min="770" max="770" width="42.42578125" style="130" customWidth="1"/>
    <col min="771" max="771" width="26.7109375" style="130" customWidth="1"/>
    <col min="772" max="1024" width="8.85546875" style="130"/>
    <col min="1025" max="1025" width="8.85546875" style="130" customWidth="1"/>
    <col min="1026" max="1026" width="42.42578125" style="130" customWidth="1"/>
    <col min="1027" max="1027" width="26.7109375" style="130" customWidth="1"/>
    <col min="1028" max="1280" width="8.85546875" style="130"/>
    <col min="1281" max="1281" width="8.85546875" style="130" customWidth="1"/>
    <col min="1282" max="1282" width="42.42578125" style="130" customWidth="1"/>
    <col min="1283" max="1283" width="26.7109375" style="130" customWidth="1"/>
    <col min="1284" max="1536" width="8.85546875" style="130"/>
    <col min="1537" max="1537" width="8.85546875" style="130" customWidth="1"/>
    <col min="1538" max="1538" width="42.42578125" style="130" customWidth="1"/>
    <col min="1539" max="1539" width="26.7109375" style="130" customWidth="1"/>
    <col min="1540" max="1792" width="8.85546875" style="130"/>
    <col min="1793" max="1793" width="8.85546875" style="130" customWidth="1"/>
    <col min="1794" max="1794" width="42.42578125" style="130" customWidth="1"/>
    <col min="1795" max="1795" width="26.7109375" style="130" customWidth="1"/>
    <col min="1796" max="2048" width="8.85546875" style="130"/>
    <col min="2049" max="2049" width="8.85546875" style="130" customWidth="1"/>
    <col min="2050" max="2050" width="42.42578125" style="130" customWidth="1"/>
    <col min="2051" max="2051" width="26.7109375" style="130" customWidth="1"/>
    <col min="2052" max="2304" width="8.85546875" style="130"/>
    <col min="2305" max="2305" width="8.85546875" style="130" customWidth="1"/>
    <col min="2306" max="2306" width="42.42578125" style="130" customWidth="1"/>
    <col min="2307" max="2307" width="26.7109375" style="130" customWidth="1"/>
    <col min="2308" max="2560" width="8.85546875" style="130"/>
    <col min="2561" max="2561" width="8.85546875" style="130" customWidth="1"/>
    <col min="2562" max="2562" width="42.42578125" style="130" customWidth="1"/>
    <col min="2563" max="2563" width="26.7109375" style="130" customWidth="1"/>
    <col min="2564" max="2816" width="8.85546875" style="130"/>
    <col min="2817" max="2817" width="8.85546875" style="130" customWidth="1"/>
    <col min="2818" max="2818" width="42.42578125" style="130" customWidth="1"/>
    <col min="2819" max="2819" width="26.7109375" style="130" customWidth="1"/>
    <col min="2820" max="3072" width="8.85546875" style="130"/>
    <col min="3073" max="3073" width="8.85546875" style="130" customWidth="1"/>
    <col min="3074" max="3074" width="42.42578125" style="130" customWidth="1"/>
    <col min="3075" max="3075" width="26.7109375" style="130" customWidth="1"/>
    <col min="3076" max="3328" width="8.85546875" style="130"/>
    <col min="3329" max="3329" width="8.85546875" style="130" customWidth="1"/>
    <col min="3330" max="3330" width="42.42578125" style="130" customWidth="1"/>
    <col min="3331" max="3331" width="26.7109375" style="130" customWidth="1"/>
    <col min="3332" max="3584" width="8.85546875" style="130"/>
    <col min="3585" max="3585" width="8.85546875" style="130" customWidth="1"/>
    <col min="3586" max="3586" width="42.42578125" style="130" customWidth="1"/>
    <col min="3587" max="3587" width="26.7109375" style="130" customWidth="1"/>
    <col min="3588" max="3840" width="8.85546875" style="130"/>
    <col min="3841" max="3841" width="8.85546875" style="130" customWidth="1"/>
    <col min="3842" max="3842" width="42.42578125" style="130" customWidth="1"/>
    <col min="3843" max="3843" width="26.7109375" style="130" customWidth="1"/>
    <col min="3844" max="4096" width="8.85546875" style="130"/>
    <col min="4097" max="4097" width="8.85546875" style="130" customWidth="1"/>
    <col min="4098" max="4098" width="42.42578125" style="130" customWidth="1"/>
    <col min="4099" max="4099" width="26.7109375" style="130" customWidth="1"/>
    <col min="4100" max="4352" width="8.85546875" style="130"/>
    <col min="4353" max="4353" width="8.85546875" style="130" customWidth="1"/>
    <col min="4354" max="4354" width="42.42578125" style="130" customWidth="1"/>
    <col min="4355" max="4355" width="26.7109375" style="130" customWidth="1"/>
    <col min="4356" max="4608" width="8.85546875" style="130"/>
    <col min="4609" max="4609" width="8.85546875" style="130" customWidth="1"/>
    <col min="4610" max="4610" width="42.42578125" style="130" customWidth="1"/>
    <col min="4611" max="4611" width="26.7109375" style="130" customWidth="1"/>
    <col min="4612" max="4864" width="8.85546875" style="130"/>
    <col min="4865" max="4865" width="8.85546875" style="130" customWidth="1"/>
    <col min="4866" max="4866" width="42.42578125" style="130" customWidth="1"/>
    <col min="4867" max="4867" width="26.7109375" style="130" customWidth="1"/>
    <col min="4868" max="5120" width="8.85546875" style="130"/>
    <col min="5121" max="5121" width="8.85546875" style="130" customWidth="1"/>
    <col min="5122" max="5122" width="42.42578125" style="130" customWidth="1"/>
    <col min="5123" max="5123" width="26.7109375" style="130" customWidth="1"/>
    <col min="5124" max="5376" width="8.85546875" style="130"/>
    <col min="5377" max="5377" width="8.85546875" style="130" customWidth="1"/>
    <col min="5378" max="5378" width="42.42578125" style="130" customWidth="1"/>
    <col min="5379" max="5379" width="26.7109375" style="130" customWidth="1"/>
    <col min="5380" max="5632" width="8.85546875" style="130"/>
    <col min="5633" max="5633" width="8.85546875" style="130" customWidth="1"/>
    <col min="5634" max="5634" width="42.42578125" style="130" customWidth="1"/>
    <col min="5635" max="5635" width="26.7109375" style="130" customWidth="1"/>
    <col min="5636" max="5888" width="8.85546875" style="130"/>
    <col min="5889" max="5889" width="8.85546875" style="130" customWidth="1"/>
    <col min="5890" max="5890" width="42.42578125" style="130" customWidth="1"/>
    <col min="5891" max="5891" width="26.7109375" style="130" customWidth="1"/>
    <col min="5892" max="6144" width="8.85546875" style="130"/>
    <col min="6145" max="6145" width="8.85546875" style="130" customWidth="1"/>
    <col min="6146" max="6146" width="42.42578125" style="130" customWidth="1"/>
    <col min="6147" max="6147" width="26.7109375" style="130" customWidth="1"/>
    <col min="6148" max="6400" width="8.85546875" style="130"/>
    <col min="6401" max="6401" width="8.85546875" style="130" customWidth="1"/>
    <col min="6402" max="6402" width="42.42578125" style="130" customWidth="1"/>
    <col min="6403" max="6403" width="26.7109375" style="130" customWidth="1"/>
    <col min="6404" max="6656" width="8.85546875" style="130"/>
    <col min="6657" max="6657" width="8.85546875" style="130" customWidth="1"/>
    <col min="6658" max="6658" width="42.42578125" style="130" customWidth="1"/>
    <col min="6659" max="6659" width="26.7109375" style="130" customWidth="1"/>
    <col min="6660" max="6912" width="8.85546875" style="130"/>
    <col min="6913" max="6913" width="8.85546875" style="130" customWidth="1"/>
    <col min="6914" max="6914" width="42.42578125" style="130" customWidth="1"/>
    <col min="6915" max="6915" width="26.7109375" style="130" customWidth="1"/>
    <col min="6916" max="7168" width="8.85546875" style="130"/>
    <col min="7169" max="7169" width="8.85546875" style="130" customWidth="1"/>
    <col min="7170" max="7170" width="42.42578125" style="130" customWidth="1"/>
    <col min="7171" max="7171" width="26.7109375" style="130" customWidth="1"/>
    <col min="7172" max="7424" width="8.85546875" style="130"/>
    <col min="7425" max="7425" width="8.85546875" style="130" customWidth="1"/>
    <col min="7426" max="7426" width="42.42578125" style="130" customWidth="1"/>
    <col min="7427" max="7427" width="26.7109375" style="130" customWidth="1"/>
    <col min="7428" max="7680" width="8.85546875" style="130"/>
    <col min="7681" max="7681" width="8.85546875" style="130" customWidth="1"/>
    <col min="7682" max="7682" width="42.42578125" style="130" customWidth="1"/>
    <col min="7683" max="7683" width="26.7109375" style="130" customWidth="1"/>
    <col min="7684" max="7936" width="8.85546875" style="130"/>
    <col min="7937" max="7937" width="8.85546875" style="130" customWidth="1"/>
    <col min="7938" max="7938" width="42.42578125" style="130" customWidth="1"/>
    <col min="7939" max="7939" width="26.7109375" style="130" customWidth="1"/>
    <col min="7940" max="8192" width="8.85546875" style="130"/>
    <col min="8193" max="8193" width="8.85546875" style="130" customWidth="1"/>
    <col min="8194" max="8194" width="42.42578125" style="130" customWidth="1"/>
    <col min="8195" max="8195" width="26.7109375" style="130" customWidth="1"/>
    <col min="8196" max="8448" width="8.85546875" style="130"/>
    <col min="8449" max="8449" width="8.85546875" style="130" customWidth="1"/>
    <col min="8450" max="8450" width="42.42578125" style="130" customWidth="1"/>
    <col min="8451" max="8451" width="26.7109375" style="130" customWidth="1"/>
    <col min="8452" max="8704" width="8.85546875" style="130"/>
    <col min="8705" max="8705" width="8.85546875" style="130" customWidth="1"/>
    <col min="8706" max="8706" width="42.42578125" style="130" customWidth="1"/>
    <col min="8707" max="8707" width="26.7109375" style="130" customWidth="1"/>
    <col min="8708" max="8960" width="8.85546875" style="130"/>
    <col min="8961" max="8961" width="8.85546875" style="130" customWidth="1"/>
    <col min="8962" max="8962" width="42.42578125" style="130" customWidth="1"/>
    <col min="8963" max="8963" width="26.7109375" style="130" customWidth="1"/>
    <col min="8964" max="9216" width="8.85546875" style="130"/>
    <col min="9217" max="9217" width="8.85546875" style="130" customWidth="1"/>
    <col min="9218" max="9218" width="42.42578125" style="130" customWidth="1"/>
    <col min="9219" max="9219" width="26.7109375" style="130" customWidth="1"/>
    <col min="9220" max="9472" width="8.85546875" style="130"/>
    <col min="9473" max="9473" width="8.85546875" style="130" customWidth="1"/>
    <col min="9474" max="9474" width="42.42578125" style="130" customWidth="1"/>
    <col min="9475" max="9475" width="26.7109375" style="130" customWidth="1"/>
    <col min="9476" max="9728" width="8.85546875" style="130"/>
    <col min="9729" max="9729" width="8.85546875" style="130" customWidth="1"/>
    <col min="9730" max="9730" width="42.42578125" style="130" customWidth="1"/>
    <col min="9731" max="9731" width="26.7109375" style="130" customWidth="1"/>
    <col min="9732" max="9984" width="8.85546875" style="130"/>
    <col min="9985" max="9985" width="8.85546875" style="130" customWidth="1"/>
    <col min="9986" max="9986" width="42.42578125" style="130" customWidth="1"/>
    <col min="9987" max="9987" width="26.7109375" style="130" customWidth="1"/>
    <col min="9988" max="10240" width="8.85546875" style="130"/>
    <col min="10241" max="10241" width="8.85546875" style="130" customWidth="1"/>
    <col min="10242" max="10242" width="42.42578125" style="130" customWidth="1"/>
    <col min="10243" max="10243" width="26.7109375" style="130" customWidth="1"/>
    <col min="10244" max="10496" width="8.85546875" style="130"/>
    <col min="10497" max="10497" width="8.85546875" style="130" customWidth="1"/>
    <col min="10498" max="10498" width="42.42578125" style="130" customWidth="1"/>
    <col min="10499" max="10499" width="26.7109375" style="130" customWidth="1"/>
    <col min="10500" max="10752" width="8.85546875" style="130"/>
    <col min="10753" max="10753" width="8.85546875" style="130" customWidth="1"/>
    <col min="10754" max="10754" width="42.42578125" style="130" customWidth="1"/>
    <col min="10755" max="10755" width="26.7109375" style="130" customWidth="1"/>
    <col min="10756" max="11008" width="8.85546875" style="130"/>
    <col min="11009" max="11009" width="8.85546875" style="130" customWidth="1"/>
    <col min="11010" max="11010" width="42.42578125" style="130" customWidth="1"/>
    <col min="11011" max="11011" width="26.7109375" style="130" customWidth="1"/>
    <col min="11012" max="11264" width="8.85546875" style="130"/>
    <col min="11265" max="11265" width="8.85546875" style="130" customWidth="1"/>
    <col min="11266" max="11266" width="42.42578125" style="130" customWidth="1"/>
    <col min="11267" max="11267" width="26.7109375" style="130" customWidth="1"/>
    <col min="11268" max="11520" width="8.85546875" style="130"/>
    <col min="11521" max="11521" width="8.85546875" style="130" customWidth="1"/>
    <col min="11522" max="11522" width="42.42578125" style="130" customWidth="1"/>
    <col min="11523" max="11523" width="26.7109375" style="130" customWidth="1"/>
    <col min="11524" max="11776" width="8.85546875" style="130"/>
    <col min="11777" max="11777" width="8.85546875" style="130" customWidth="1"/>
    <col min="11778" max="11778" width="42.42578125" style="130" customWidth="1"/>
    <col min="11779" max="11779" width="26.7109375" style="130" customWidth="1"/>
    <col min="11780" max="12032" width="8.85546875" style="130"/>
    <col min="12033" max="12033" width="8.85546875" style="130" customWidth="1"/>
    <col min="12034" max="12034" width="42.42578125" style="130" customWidth="1"/>
    <col min="12035" max="12035" width="26.7109375" style="130" customWidth="1"/>
    <col min="12036" max="12288" width="8.85546875" style="130"/>
    <col min="12289" max="12289" width="8.85546875" style="130" customWidth="1"/>
    <col min="12290" max="12290" width="42.42578125" style="130" customWidth="1"/>
    <col min="12291" max="12291" width="26.7109375" style="130" customWidth="1"/>
    <col min="12292" max="12544" width="8.85546875" style="130"/>
    <col min="12545" max="12545" width="8.85546875" style="130" customWidth="1"/>
    <col min="12546" max="12546" width="42.42578125" style="130" customWidth="1"/>
    <col min="12547" max="12547" width="26.7109375" style="130" customWidth="1"/>
    <col min="12548" max="12800" width="8.85546875" style="130"/>
    <col min="12801" max="12801" width="8.85546875" style="130" customWidth="1"/>
    <col min="12802" max="12802" width="42.42578125" style="130" customWidth="1"/>
    <col min="12803" max="12803" width="26.7109375" style="130" customWidth="1"/>
    <col min="12804" max="13056" width="8.85546875" style="130"/>
    <col min="13057" max="13057" width="8.85546875" style="130" customWidth="1"/>
    <col min="13058" max="13058" width="42.42578125" style="130" customWidth="1"/>
    <col min="13059" max="13059" width="26.7109375" style="130" customWidth="1"/>
    <col min="13060" max="13312" width="8.85546875" style="130"/>
    <col min="13313" max="13313" width="8.85546875" style="130" customWidth="1"/>
    <col min="13314" max="13314" width="42.42578125" style="130" customWidth="1"/>
    <col min="13315" max="13315" width="26.7109375" style="130" customWidth="1"/>
    <col min="13316" max="13568" width="8.85546875" style="130"/>
    <col min="13569" max="13569" width="8.85546875" style="130" customWidth="1"/>
    <col min="13570" max="13570" width="42.42578125" style="130" customWidth="1"/>
    <col min="13571" max="13571" width="26.7109375" style="130" customWidth="1"/>
    <col min="13572" max="13824" width="8.85546875" style="130"/>
    <col min="13825" max="13825" width="8.85546875" style="130" customWidth="1"/>
    <col min="13826" max="13826" width="42.42578125" style="130" customWidth="1"/>
    <col min="13827" max="13827" width="26.7109375" style="130" customWidth="1"/>
    <col min="13828" max="14080" width="8.85546875" style="130"/>
    <col min="14081" max="14081" width="8.85546875" style="130" customWidth="1"/>
    <col min="14082" max="14082" width="42.42578125" style="130" customWidth="1"/>
    <col min="14083" max="14083" width="26.7109375" style="130" customWidth="1"/>
    <col min="14084" max="14336" width="8.85546875" style="130"/>
    <col min="14337" max="14337" width="8.85546875" style="130" customWidth="1"/>
    <col min="14338" max="14338" width="42.42578125" style="130" customWidth="1"/>
    <col min="14339" max="14339" width="26.7109375" style="130" customWidth="1"/>
    <col min="14340" max="14592" width="8.85546875" style="130"/>
    <col min="14593" max="14593" width="8.85546875" style="130" customWidth="1"/>
    <col min="14594" max="14594" width="42.42578125" style="130" customWidth="1"/>
    <col min="14595" max="14595" width="26.7109375" style="130" customWidth="1"/>
    <col min="14596" max="14848" width="8.85546875" style="130"/>
    <col min="14849" max="14849" width="8.85546875" style="130" customWidth="1"/>
    <col min="14850" max="14850" width="42.42578125" style="130" customWidth="1"/>
    <col min="14851" max="14851" width="26.7109375" style="130" customWidth="1"/>
    <col min="14852" max="15104" width="8.85546875" style="130"/>
    <col min="15105" max="15105" width="8.85546875" style="130" customWidth="1"/>
    <col min="15106" max="15106" width="42.42578125" style="130" customWidth="1"/>
    <col min="15107" max="15107" width="26.7109375" style="130" customWidth="1"/>
    <col min="15108" max="15360" width="8.85546875" style="130"/>
    <col min="15361" max="15361" width="8.85546875" style="130" customWidth="1"/>
    <col min="15362" max="15362" width="42.42578125" style="130" customWidth="1"/>
    <col min="15363" max="15363" width="26.7109375" style="130" customWidth="1"/>
    <col min="15364" max="15616" width="8.85546875" style="130"/>
    <col min="15617" max="15617" width="8.85546875" style="130" customWidth="1"/>
    <col min="15618" max="15618" width="42.42578125" style="130" customWidth="1"/>
    <col min="15619" max="15619" width="26.7109375" style="130" customWidth="1"/>
    <col min="15620" max="15872" width="8.85546875" style="130"/>
    <col min="15873" max="15873" width="8.85546875" style="130" customWidth="1"/>
    <col min="15874" max="15874" width="42.42578125" style="130" customWidth="1"/>
    <col min="15875" max="15875" width="26.7109375" style="130" customWidth="1"/>
    <col min="15876" max="16128" width="8.85546875" style="130"/>
    <col min="16129" max="16129" width="8.85546875" style="130" customWidth="1"/>
    <col min="16130" max="16130" width="42.42578125" style="130" customWidth="1"/>
    <col min="16131" max="16131" width="26.7109375" style="130" customWidth="1"/>
    <col min="16132" max="16384" width="8.85546875" style="130"/>
  </cols>
  <sheetData>
    <row r="3" spans="2:2" s="121" customFormat="1" ht="20.25">
      <c r="B3" s="122"/>
    </row>
    <row r="4" spans="2:2" s="121" customFormat="1" ht="20.25">
      <c r="B4" s="122" t="s">
        <v>581</v>
      </c>
    </row>
    <row r="5" spans="2:2" s="121" customFormat="1" ht="20.25">
      <c r="B5" s="122"/>
    </row>
    <row r="6" spans="2:2" s="121" customFormat="1" ht="20.25">
      <c r="B6" s="122" t="s">
        <v>582</v>
      </c>
    </row>
    <row r="7" spans="2:2" s="121" customFormat="1" ht="20.25">
      <c r="B7" s="122"/>
    </row>
    <row r="8" spans="2:2" s="121" customFormat="1" ht="20.25">
      <c r="B8" s="120"/>
    </row>
    <row r="9" spans="2:2" s="121" customFormat="1"/>
    <row r="10" spans="2:2" s="121" customFormat="1" ht="20.25">
      <c r="B10" s="123"/>
    </row>
    <row r="11" spans="2:2" s="121" customFormat="1" ht="51" customHeight="1">
      <c r="B11" s="225" t="s">
        <v>583</v>
      </c>
    </row>
    <row r="12" spans="2:2" s="121" customFormat="1" ht="20.25">
      <c r="B12" s="123"/>
    </row>
    <row r="13" spans="2:2" s="121" customFormat="1">
      <c r="B13" s="980" t="s">
        <v>584</v>
      </c>
    </row>
    <row r="14" spans="2:2" s="121" customFormat="1" ht="24.75" customHeight="1">
      <c r="B14" s="980"/>
    </row>
    <row r="15" spans="2:2" s="121" customFormat="1" ht="20.25">
      <c r="B15" s="123"/>
    </row>
    <row r="16" spans="2:2" s="121" customFormat="1" ht="20.25">
      <c r="B16" s="123" t="s">
        <v>585</v>
      </c>
    </row>
    <row r="17" spans="2:2" s="121" customFormat="1" ht="20.25">
      <c r="B17" s="120"/>
    </row>
    <row r="18" spans="2:2" s="121" customFormat="1" ht="20.25">
      <c r="B18" s="120"/>
    </row>
    <row r="19" spans="2:2" s="121" customFormat="1" ht="20.25">
      <c r="B19" s="122" t="s">
        <v>586</v>
      </c>
    </row>
    <row r="20" spans="2:2" s="125" customFormat="1" ht="20.25">
      <c r="B20" s="124"/>
    </row>
    <row r="21" spans="2:2" s="125" customFormat="1" ht="20.25">
      <c r="B21" s="124"/>
    </row>
    <row r="22" spans="2:2" s="125" customFormat="1" ht="20.25">
      <c r="B22" s="124"/>
    </row>
    <row r="23" spans="2:2" s="121" customFormat="1"/>
    <row r="24" spans="2:2" s="121" customFormat="1" ht="30" customHeight="1">
      <c r="B24" s="126" t="s">
        <v>587</v>
      </c>
    </row>
    <row r="25" spans="2:2" s="121" customFormat="1" ht="15.75">
      <c r="B25" s="127"/>
    </row>
    <row r="26" spans="2:2" s="121" customFormat="1" ht="29.25" customHeight="1">
      <c r="B26" s="128" t="s">
        <v>588</v>
      </c>
    </row>
    <row r="27" spans="2:2" s="121" customFormat="1" ht="78.75">
      <c r="B27" s="128" t="s">
        <v>589</v>
      </c>
    </row>
    <row r="28" spans="2:2" s="121" customFormat="1" ht="47.25">
      <c r="B28" s="128" t="s">
        <v>590</v>
      </c>
    </row>
    <row r="29" spans="2:2" s="121" customFormat="1"/>
    <row r="30" spans="2:2" s="121" customFormat="1"/>
    <row r="31" spans="2:2" s="121" customFormat="1">
      <c r="B31" s="118" t="s">
        <v>591</v>
      </c>
    </row>
    <row r="32" spans="2:2" s="121" customFormat="1"/>
    <row r="34" spans="1:20" ht="18">
      <c r="A34" s="129" t="s">
        <v>592</v>
      </c>
    </row>
    <row r="36" spans="1:20" ht="15">
      <c r="B36" s="132"/>
    </row>
    <row r="37" spans="1:20">
      <c r="C37" s="131" t="s">
        <v>593</v>
      </c>
    </row>
    <row r="39" spans="1:20" ht="15.75">
      <c r="A39" s="133">
        <v>1</v>
      </c>
      <c r="B39" s="134" t="s">
        <v>594</v>
      </c>
      <c r="C39" s="189">
        <f>'D1  ogrevanje'!E84</f>
        <v>0</v>
      </c>
    </row>
    <row r="40" spans="1:20" ht="15.75">
      <c r="A40" s="135"/>
      <c r="B40" s="135"/>
      <c r="C40" s="190"/>
    </row>
    <row r="41" spans="1:20" ht="15.75">
      <c r="A41" s="133">
        <v>2</v>
      </c>
      <c r="B41" s="134" t="s">
        <v>595</v>
      </c>
      <c r="C41" s="189">
        <f>'D2. prezračevanje prostorov'!E134</f>
        <v>0</v>
      </c>
    </row>
    <row r="42" spans="1:20" ht="15.75">
      <c r="A42" s="136"/>
      <c r="B42" s="135"/>
      <c r="C42" s="190"/>
    </row>
    <row r="43" spans="1:20" ht="15.75">
      <c r="A43" s="133">
        <v>3</v>
      </c>
      <c r="B43" s="134" t="s">
        <v>596</v>
      </c>
      <c r="C43" s="189">
        <f>'D3. vodovod, kanalizacija'!E161</f>
        <v>0</v>
      </c>
    </row>
    <row r="44" spans="1:20" ht="15.95" customHeight="1">
      <c r="C44" s="188"/>
    </row>
    <row r="45" spans="1:20" s="144" customFormat="1" ht="38.85" customHeight="1">
      <c r="A45" s="137" t="s">
        <v>597</v>
      </c>
      <c r="B45" s="138" t="s">
        <v>598</v>
      </c>
      <c r="C45" s="189"/>
      <c r="D45" s="139"/>
      <c r="E45" s="140"/>
      <c r="F45" s="141"/>
      <c r="G45" s="142"/>
      <c r="H45" s="140"/>
      <c r="I45" s="143"/>
      <c r="J45" s="140"/>
    </row>
    <row r="46" spans="1:20" s="144" customFormat="1" ht="16.5" customHeight="1" thickBot="1">
      <c r="A46" s="137"/>
      <c r="B46" s="138"/>
      <c r="C46" s="187"/>
      <c r="D46" s="139"/>
      <c r="E46" s="140"/>
      <c r="F46" s="141"/>
      <c r="G46" s="142"/>
      <c r="H46" s="140"/>
      <c r="I46" s="143"/>
      <c r="J46" s="140"/>
    </row>
    <row r="47" spans="1:20" s="147" customFormat="1" ht="19.5" thickTop="1" thickBot="1">
      <c r="A47" s="145"/>
      <c r="B47" s="146" t="s">
        <v>599</v>
      </c>
      <c r="C47" s="185">
        <f>SUM(C39:C46)</f>
        <v>0</v>
      </c>
      <c r="D47" s="130"/>
      <c r="E47" s="130"/>
      <c r="F47" s="130"/>
      <c r="G47" s="130"/>
      <c r="H47" s="130"/>
      <c r="I47" s="130"/>
      <c r="J47" s="130"/>
      <c r="K47" s="130"/>
      <c r="L47" s="130"/>
      <c r="M47" s="130"/>
      <c r="N47" s="130"/>
      <c r="O47" s="130"/>
      <c r="P47" s="130"/>
      <c r="Q47" s="130"/>
      <c r="R47" s="130"/>
      <c r="S47" s="130"/>
      <c r="T47" s="130"/>
    </row>
    <row r="48" spans="1:20" ht="14.25" thickTop="1" thickBot="1">
      <c r="C48" s="191"/>
    </row>
    <row r="49" spans="1:20" s="147" customFormat="1" ht="19.5" thickTop="1" thickBot="1">
      <c r="A49" s="145"/>
      <c r="B49" s="146" t="s">
        <v>471</v>
      </c>
      <c r="C49" s="185">
        <f>C47*22%</f>
        <v>0</v>
      </c>
      <c r="D49" s="130"/>
      <c r="E49" s="130"/>
      <c r="F49" s="130"/>
      <c r="G49" s="130"/>
      <c r="H49" s="130"/>
      <c r="I49" s="130"/>
      <c r="J49" s="130"/>
      <c r="K49" s="130"/>
      <c r="L49" s="130"/>
      <c r="M49" s="130"/>
      <c r="N49" s="130"/>
      <c r="O49" s="130"/>
      <c r="P49" s="130"/>
      <c r="Q49" s="130"/>
      <c r="R49" s="130"/>
      <c r="S49" s="130"/>
      <c r="T49" s="130"/>
    </row>
    <row r="50" spans="1:20" ht="14.25" thickTop="1" thickBot="1">
      <c r="C50" s="191"/>
    </row>
    <row r="51" spans="1:20" s="147" customFormat="1" ht="19.5" thickTop="1" thickBot="1">
      <c r="A51" s="145"/>
      <c r="B51" s="146" t="s">
        <v>600</v>
      </c>
      <c r="C51" s="186">
        <f>SUM(C47+C49)</f>
        <v>0</v>
      </c>
      <c r="D51" s="130"/>
      <c r="E51" s="130"/>
      <c r="F51" s="130"/>
      <c r="G51" s="130"/>
      <c r="H51" s="130"/>
      <c r="I51" s="130"/>
      <c r="J51" s="130"/>
      <c r="K51" s="130"/>
      <c r="L51" s="130"/>
      <c r="M51" s="130"/>
      <c r="N51" s="130"/>
      <c r="O51" s="130"/>
      <c r="P51" s="130"/>
      <c r="Q51" s="130"/>
      <c r="R51" s="130"/>
      <c r="S51" s="130"/>
      <c r="T51" s="130"/>
    </row>
    <row r="52" spans="1:20" ht="13.5" thickTop="1">
      <c r="C52" s="148"/>
    </row>
    <row r="53" spans="1:20" ht="40.5" customHeight="1">
      <c r="A53" s="978" t="s">
        <v>601</v>
      </c>
      <c r="B53" s="979"/>
      <c r="C53" s="979"/>
    </row>
  </sheetData>
  <sheetProtection password="8E0C" sheet="1" objects="1" scenarios="1"/>
  <mergeCells count="2">
    <mergeCell ref="A53:C53"/>
    <mergeCell ref="B13:B14"/>
  </mergeCells>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rowBreaks count="1" manualBreakCount="1">
    <brk id="33"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87"/>
  <sheetViews>
    <sheetView view="pageBreakPreview" topLeftCell="A55" zoomScaleNormal="100" workbookViewId="0">
      <selection activeCell="D8" sqref="D8:D84"/>
    </sheetView>
  </sheetViews>
  <sheetFormatPr defaultColWidth="8.85546875" defaultRowHeight="15"/>
  <cols>
    <col min="1" max="1" width="9.5703125" style="615" customWidth="1"/>
    <col min="2" max="2" width="53.42578125" style="613" customWidth="1"/>
    <col min="3" max="3" width="8.5703125" style="614" customWidth="1"/>
    <col min="4" max="4" width="10.85546875" style="940" customWidth="1"/>
    <col min="5" max="5" width="13.7109375" style="619" customWidth="1"/>
    <col min="6" max="8" width="9.5703125" style="613" customWidth="1"/>
    <col min="9" max="9" width="9.140625" style="613" customWidth="1"/>
    <col min="10" max="10" width="9.42578125" style="613" customWidth="1"/>
    <col min="11" max="250" width="9.140625" style="613" customWidth="1"/>
    <col min="251" max="254" width="8.85546875" style="613"/>
    <col min="255" max="255" width="9.5703125" style="613" customWidth="1"/>
    <col min="256" max="256" width="53.42578125" style="613" customWidth="1"/>
    <col min="257" max="257" width="8.5703125" style="613" customWidth="1"/>
    <col min="258" max="258" width="10.85546875" style="613" customWidth="1"/>
    <col min="259" max="259" width="13.7109375" style="613" customWidth="1"/>
    <col min="260" max="261" width="15.28515625" style="613" customWidth="1"/>
    <col min="262" max="264" width="9.5703125" style="613" customWidth="1"/>
    <col min="265" max="265" width="9.140625" style="613" customWidth="1"/>
    <col min="266" max="266" width="9.42578125" style="613" customWidth="1"/>
    <col min="267" max="506" width="9.140625" style="613" customWidth="1"/>
    <col min="507" max="510" width="8.85546875" style="613"/>
    <col min="511" max="511" width="9.5703125" style="613" customWidth="1"/>
    <col min="512" max="512" width="53.42578125" style="613" customWidth="1"/>
    <col min="513" max="513" width="8.5703125" style="613" customWidth="1"/>
    <col min="514" max="514" width="10.85546875" style="613" customWidth="1"/>
    <col min="515" max="515" width="13.7109375" style="613" customWidth="1"/>
    <col min="516" max="517" width="15.28515625" style="613" customWidth="1"/>
    <col min="518" max="520" width="9.5703125" style="613" customWidth="1"/>
    <col min="521" max="521" width="9.140625" style="613" customWidth="1"/>
    <col min="522" max="522" width="9.42578125" style="613" customWidth="1"/>
    <col min="523" max="762" width="9.140625" style="613" customWidth="1"/>
    <col min="763" max="766" width="8.85546875" style="613"/>
    <col min="767" max="767" width="9.5703125" style="613" customWidth="1"/>
    <col min="768" max="768" width="53.42578125" style="613" customWidth="1"/>
    <col min="769" max="769" width="8.5703125" style="613" customWidth="1"/>
    <col min="770" max="770" width="10.85546875" style="613" customWidth="1"/>
    <col min="771" max="771" width="13.7109375" style="613" customWidth="1"/>
    <col min="772" max="773" width="15.28515625" style="613" customWidth="1"/>
    <col min="774" max="776" width="9.5703125" style="613" customWidth="1"/>
    <col min="777" max="777" width="9.140625" style="613" customWidth="1"/>
    <col min="778" max="778" width="9.42578125" style="613" customWidth="1"/>
    <col min="779" max="1018" width="9.140625" style="613" customWidth="1"/>
    <col min="1019" max="1022" width="8.85546875" style="613"/>
    <col min="1023" max="1023" width="9.5703125" style="613" customWidth="1"/>
    <col min="1024" max="1024" width="53.42578125" style="613" customWidth="1"/>
    <col min="1025" max="1025" width="8.5703125" style="613" customWidth="1"/>
    <col min="1026" max="1026" width="10.85546875" style="613" customWidth="1"/>
    <col min="1027" max="1027" width="13.7109375" style="613" customWidth="1"/>
    <col min="1028" max="1029" width="15.28515625" style="613" customWidth="1"/>
    <col min="1030" max="1032" width="9.5703125" style="613" customWidth="1"/>
    <col min="1033" max="1033" width="9.140625" style="613" customWidth="1"/>
    <col min="1034" max="1034" width="9.42578125" style="613" customWidth="1"/>
    <col min="1035" max="1274" width="9.140625" style="613" customWidth="1"/>
    <col min="1275" max="1278" width="8.85546875" style="613"/>
    <col min="1279" max="1279" width="9.5703125" style="613" customWidth="1"/>
    <col min="1280" max="1280" width="53.42578125" style="613" customWidth="1"/>
    <col min="1281" max="1281" width="8.5703125" style="613" customWidth="1"/>
    <col min="1282" max="1282" width="10.85546875" style="613" customWidth="1"/>
    <col min="1283" max="1283" width="13.7109375" style="613" customWidth="1"/>
    <col min="1284" max="1285" width="15.28515625" style="613" customWidth="1"/>
    <col min="1286" max="1288" width="9.5703125" style="613" customWidth="1"/>
    <col min="1289" max="1289" width="9.140625" style="613" customWidth="1"/>
    <col min="1290" max="1290" width="9.42578125" style="613" customWidth="1"/>
    <col min="1291" max="1530" width="9.140625" style="613" customWidth="1"/>
    <col min="1531" max="1534" width="8.85546875" style="613"/>
    <col min="1535" max="1535" width="9.5703125" style="613" customWidth="1"/>
    <col min="1536" max="1536" width="53.42578125" style="613" customWidth="1"/>
    <col min="1537" max="1537" width="8.5703125" style="613" customWidth="1"/>
    <col min="1538" max="1538" width="10.85546875" style="613" customWidth="1"/>
    <col min="1539" max="1539" width="13.7109375" style="613" customWidth="1"/>
    <col min="1540" max="1541" width="15.28515625" style="613" customWidth="1"/>
    <col min="1542" max="1544" width="9.5703125" style="613" customWidth="1"/>
    <col min="1545" max="1545" width="9.140625" style="613" customWidth="1"/>
    <col min="1546" max="1546" width="9.42578125" style="613" customWidth="1"/>
    <col min="1547" max="1786" width="9.140625" style="613" customWidth="1"/>
    <col min="1787" max="1790" width="8.85546875" style="613"/>
    <col min="1791" max="1791" width="9.5703125" style="613" customWidth="1"/>
    <col min="1792" max="1792" width="53.42578125" style="613" customWidth="1"/>
    <col min="1793" max="1793" width="8.5703125" style="613" customWidth="1"/>
    <col min="1794" max="1794" width="10.85546875" style="613" customWidth="1"/>
    <col min="1795" max="1795" width="13.7109375" style="613" customWidth="1"/>
    <col min="1796" max="1797" width="15.28515625" style="613" customWidth="1"/>
    <col min="1798" max="1800" width="9.5703125" style="613" customWidth="1"/>
    <col min="1801" max="1801" width="9.140625" style="613" customWidth="1"/>
    <col min="1802" max="1802" width="9.42578125" style="613" customWidth="1"/>
    <col min="1803" max="2042" width="9.140625" style="613" customWidth="1"/>
    <col min="2043" max="2046" width="8.85546875" style="613"/>
    <col min="2047" max="2047" width="9.5703125" style="613" customWidth="1"/>
    <col min="2048" max="2048" width="53.42578125" style="613" customWidth="1"/>
    <col min="2049" max="2049" width="8.5703125" style="613" customWidth="1"/>
    <col min="2050" max="2050" width="10.85546875" style="613" customWidth="1"/>
    <col min="2051" max="2051" width="13.7109375" style="613" customWidth="1"/>
    <col min="2052" max="2053" width="15.28515625" style="613" customWidth="1"/>
    <col min="2054" max="2056" width="9.5703125" style="613" customWidth="1"/>
    <col min="2057" max="2057" width="9.140625" style="613" customWidth="1"/>
    <col min="2058" max="2058" width="9.42578125" style="613" customWidth="1"/>
    <col min="2059" max="2298" width="9.140625" style="613" customWidth="1"/>
    <col min="2299" max="2302" width="8.85546875" style="613"/>
    <col min="2303" max="2303" width="9.5703125" style="613" customWidth="1"/>
    <col min="2304" max="2304" width="53.42578125" style="613" customWidth="1"/>
    <col min="2305" max="2305" width="8.5703125" style="613" customWidth="1"/>
    <col min="2306" max="2306" width="10.85546875" style="613" customWidth="1"/>
    <col min="2307" max="2307" width="13.7109375" style="613" customWidth="1"/>
    <col min="2308" max="2309" width="15.28515625" style="613" customWidth="1"/>
    <col min="2310" max="2312" width="9.5703125" style="613" customWidth="1"/>
    <col min="2313" max="2313" width="9.140625" style="613" customWidth="1"/>
    <col min="2314" max="2314" width="9.42578125" style="613" customWidth="1"/>
    <col min="2315" max="2554" width="9.140625" style="613" customWidth="1"/>
    <col min="2555" max="2558" width="8.85546875" style="613"/>
    <col min="2559" max="2559" width="9.5703125" style="613" customWidth="1"/>
    <col min="2560" max="2560" width="53.42578125" style="613" customWidth="1"/>
    <col min="2561" max="2561" width="8.5703125" style="613" customWidth="1"/>
    <col min="2562" max="2562" width="10.85546875" style="613" customWidth="1"/>
    <col min="2563" max="2563" width="13.7109375" style="613" customWidth="1"/>
    <col min="2564" max="2565" width="15.28515625" style="613" customWidth="1"/>
    <col min="2566" max="2568" width="9.5703125" style="613" customWidth="1"/>
    <col min="2569" max="2569" width="9.140625" style="613" customWidth="1"/>
    <col min="2570" max="2570" width="9.42578125" style="613" customWidth="1"/>
    <col min="2571" max="2810" width="9.140625" style="613" customWidth="1"/>
    <col min="2811" max="2814" width="8.85546875" style="613"/>
    <col min="2815" max="2815" width="9.5703125" style="613" customWidth="1"/>
    <col min="2816" max="2816" width="53.42578125" style="613" customWidth="1"/>
    <col min="2817" max="2817" width="8.5703125" style="613" customWidth="1"/>
    <col min="2818" max="2818" width="10.85546875" style="613" customWidth="1"/>
    <col min="2819" max="2819" width="13.7109375" style="613" customWidth="1"/>
    <col min="2820" max="2821" width="15.28515625" style="613" customWidth="1"/>
    <col min="2822" max="2824" width="9.5703125" style="613" customWidth="1"/>
    <col min="2825" max="2825" width="9.140625" style="613" customWidth="1"/>
    <col min="2826" max="2826" width="9.42578125" style="613" customWidth="1"/>
    <col min="2827" max="3066" width="9.140625" style="613" customWidth="1"/>
    <col min="3067" max="3070" width="8.85546875" style="613"/>
    <col min="3071" max="3071" width="9.5703125" style="613" customWidth="1"/>
    <col min="3072" max="3072" width="53.42578125" style="613" customWidth="1"/>
    <col min="3073" max="3073" width="8.5703125" style="613" customWidth="1"/>
    <col min="3074" max="3074" width="10.85546875" style="613" customWidth="1"/>
    <col min="3075" max="3075" width="13.7109375" style="613" customWidth="1"/>
    <col min="3076" max="3077" width="15.28515625" style="613" customWidth="1"/>
    <col min="3078" max="3080" width="9.5703125" style="613" customWidth="1"/>
    <col min="3081" max="3081" width="9.140625" style="613" customWidth="1"/>
    <col min="3082" max="3082" width="9.42578125" style="613" customWidth="1"/>
    <col min="3083" max="3322" width="9.140625" style="613" customWidth="1"/>
    <col min="3323" max="3326" width="8.85546875" style="613"/>
    <col min="3327" max="3327" width="9.5703125" style="613" customWidth="1"/>
    <col min="3328" max="3328" width="53.42578125" style="613" customWidth="1"/>
    <col min="3329" max="3329" width="8.5703125" style="613" customWidth="1"/>
    <col min="3330" max="3330" width="10.85546875" style="613" customWidth="1"/>
    <col min="3331" max="3331" width="13.7109375" style="613" customWidth="1"/>
    <col min="3332" max="3333" width="15.28515625" style="613" customWidth="1"/>
    <col min="3334" max="3336" width="9.5703125" style="613" customWidth="1"/>
    <col min="3337" max="3337" width="9.140625" style="613" customWidth="1"/>
    <col min="3338" max="3338" width="9.42578125" style="613" customWidth="1"/>
    <col min="3339" max="3578" width="9.140625" style="613" customWidth="1"/>
    <col min="3579" max="3582" width="8.85546875" style="613"/>
    <col min="3583" max="3583" width="9.5703125" style="613" customWidth="1"/>
    <col min="3584" max="3584" width="53.42578125" style="613" customWidth="1"/>
    <col min="3585" max="3585" width="8.5703125" style="613" customWidth="1"/>
    <col min="3586" max="3586" width="10.85546875" style="613" customWidth="1"/>
    <col min="3587" max="3587" width="13.7109375" style="613" customWidth="1"/>
    <col min="3588" max="3589" width="15.28515625" style="613" customWidth="1"/>
    <col min="3590" max="3592" width="9.5703125" style="613" customWidth="1"/>
    <col min="3593" max="3593" width="9.140625" style="613" customWidth="1"/>
    <col min="3594" max="3594" width="9.42578125" style="613" customWidth="1"/>
    <col min="3595" max="3834" width="9.140625" style="613" customWidth="1"/>
    <col min="3835" max="3838" width="8.85546875" style="613"/>
    <col min="3839" max="3839" width="9.5703125" style="613" customWidth="1"/>
    <col min="3840" max="3840" width="53.42578125" style="613" customWidth="1"/>
    <col min="3841" max="3841" width="8.5703125" style="613" customWidth="1"/>
    <col min="3842" max="3842" width="10.85546875" style="613" customWidth="1"/>
    <col min="3843" max="3843" width="13.7109375" style="613" customWidth="1"/>
    <col min="3844" max="3845" width="15.28515625" style="613" customWidth="1"/>
    <col min="3846" max="3848" width="9.5703125" style="613" customWidth="1"/>
    <col min="3849" max="3849" width="9.140625" style="613" customWidth="1"/>
    <col min="3850" max="3850" width="9.42578125" style="613" customWidth="1"/>
    <col min="3851" max="4090" width="9.140625" style="613" customWidth="1"/>
    <col min="4091" max="4094" width="8.85546875" style="613"/>
    <col min="4095" max="4095" width="9.5703125" style="613" customWidth="1"/>
    <col min="4096" max="4096" width="53.42578125" style="613" customWidth="1"/>
    <col min="4097" max="4097" width="8.5703125" style="613" customWidth="1"/>
    <col min="4098" max="4098" width="10.85546875" style="613" customWidth="1"/>
    <col min="4099" max="4099" width="13.7109375" style="613" customWidth="1"/>
    <col min="4100" max="4101" width="15.28515625" style="613" customWidth="1"/>
    <col min="4102" max="4104" width="9.5703125" style="613" customWidth="1"/>
    <col min="4105" max="4105" width="9.140625" style="613" customWidth="1"/>
    <col min="4106" max="4106" width="9.42578125" style="613" customWidth="1"/>
    <col min="4107" max="4346" width="9.140625" style="613" customWidth="1"/>
    <col min="4347" max="4350" width="8.85546875" style="613"/>
    <col min="4351" max="4351" width="9.5703125" style="613" customWidth="1"/>
    <col min="4352" max="4352" width="53.42578125" style="613" customWidth="1"/>
    <col min="4353" max="4353" width="8.5703125" style="613" customWidth="1"/>
    <col min="4354" max="4354" width="10.85546875" style="613" customWidth="1"/>
    <col min="4355" max="4355" width="13.7109375" style="613" customWidth="1"/>
    <col min="4356" max="4357" width="15.28515625" style="613" customWidth="1"/>
    <col min="4358" max="4360" width="9.5703125" style="613" customWidth="1"/>
    <col min="4361" max="4361" width="9.140625" style="613" customWidth="1"/>
    <col min="4362" max="4362" width="9.42578125" style="613" customWidth="1"/>
    <col min="4363" max="4602" width="9.140625" style="613" customWidth="1"/>
    <col min="4603" max="4606" width="8.85546875" style="613"/>
    <col min="4607" max="4607" width="9.5703125" style="613" customWidth="1"/>
    <col min="4608" max="4608" width="53.42578125" style="613" customWidth="1"/>
    <col min="4609" max="4609" width="8.5703125" style="613" customWidth="1"/>
    <col min="4610" max="4610" width="10.85546875" style="613" customWidth="1"/>
    <col min="4611" max="4611" width="13.7109375" style="613" customWidth="1"/>
    <col min="4612" max="4613" width="15.28515625" style="613" customWidth="1"/>
    <col min="4614" max="4616" width="9.5703125" style="613" customWidth="1"/>
    <col min="4617" max="4617" width="9.140625" style="613" customWidth="1"/>
    <col min="4618" max="4618" width="9.42578125" style="613" customWidth="1"/>
    <col min="4619" max="4858" width="9.140625" style="613" customWidth="1"/>
    <col min="4859" max="4862" width="8.85546875" style="613"/>
    <col min="4863" max="4863" width="9.5703125" style="613" customWidth="1"/>
    <col min="4864" max="4864" width="53.42578125" style="613" customWidth="1"/>
    <col min="4865" max="4865" width="8.5703125" style="613" customWidth="1"/>
    <col min="4866" max="4866" width="10.85546875" style="613" customWidth="1"/>
    <col min="4867" max="4867" width="13.7109375" style="613" customWidth="1"/>
    <col min="4868" max="4869" width="15.28515625" style="613" customWidth="1"/>
    <col min="4870" max="4872" width="9.5703125" style="613" customWidth="1"/>
    <col min="4873" max="4873" width="9.140625" style="613" customWidth="1"/>
    <col min="4874" max="4874" width="9.42578125" style="613" customWidth="1"/>
    <col min="4875" max="5114" width="9.140625" style="613" customWidth="1"/>
    <col min="5115" max="5118" width="8.85546875" style="613"/>
    <col min="5119" max="5119" width="9.5703125" style="613" customWidth="1"/>
    <col min="5120" max="5120" width="53.42578125" style="613" customWidth="1"/>
    <col min="5121" max="5121" width="8.5703125" style="613" customWidth="1"/>
    <col min="5122" max="5122" width="10.85546875" style="613" customWidth="1"/>
    <col min="5123" max="5123" width="13.7109375" style="613" customWidth="1"/>
    <col min="5124" max="5125" width="15.28515625" style="613" customWidth="1"/>
    <col min="5126" max="5128" width="9.5703125" style="613" customWidth="1"/>
    <col min="5129" max="5129" width="9.140625" style="613" customWidth="1"/>
    <col min="5130" max="5130" width="9.42578125" style="613" customWidth="1"/>
    <col min="5131" max="5370" width="9.140625" style="613" customWidth="1"/>
    <col min="5371" max="5374" width="8.85546875" style="613"/>
    <col min="5375" max="5375" width="9.5703125" style="613" customWidth="1"/>
    <col min="5376" max="5376" width="53.42578125" style="613" customWidth="1"/>
    <col min="5377" max="5377" width="8.5703125" style="613" customWidth="1"/>
    <col min="5378" max="5378" width="10.85546875" style="613" customWidth="1"/>
    <col min="5379" max="5379" width="13.7109375" style="613" customWidth="1"/>
    <col min="5380" max="5381" width="15.28515625" style="613" customWidth="1"/>
    <col min="5382" max="5384" width="9.5703125" style="613" customWidth="1"/>
    <col min="5385" max="5385" width="9.140625" style="613" customWidth="1"/>
    <col min="5386" max="5386" width="9.42578125" style="613" customWidth="1"/>
    <col min="5387" max="5626" width="9.140625" style="613" customWidth="1"/>
    <col min="5627" max="5630" width="8.85546875" style="613"/>
    <col min="5631" max="5631" width="9.5703125" style="613" customWidth="1"/>
    <col min="5632" max="5632" width="53.42578125" style="613" customWidth="1"/>
    <col min="5633" max="5633" width="8.5703125" style="613" customWidth="1"/>
    <col min="5634" max="5634" width="10.85546875" style="613" customWidth="1"/>
    <col min="5635" max="5635" width="13.7109375" style="613" customWidth="1"/>
    <col min="5636" max="5637" width="15.28515625" style="613" customWidth="1"/>
    <col min="5638" max="5640" width="9.5703125" style="613" customWidth="1"/>
    <col min="5641" max="5641" width="9.140625" style="613" customWidth="1"/>
    <col min="5642" max="5642" width="9.42578125" style="613" customWidth="1"/>
    <col min="5643" max="5882" width="9.140625" style="613" customWidth="1"/>
    <col min="5883" max="5886" width="8.85546875" style="613"/>
    <col min="5887" max="5887" width="9.5703125" style="613" customWidth="1"/>
    <col min="5888" max="5888" width="53.42578125" style="613" customWidth="1"/>
    <col min="5889" max="5889" width="8.5703125" style="613" customWidth="1"/>
    <col min="5890" max="5890" width="10.85546875" style="613" customWidth="1"/>
    <col min="5891" max="5891" width="13.7109375" style="613" customWidth="1"/>
    <col min="5892" max="5893" width="15.28515625" style="613" customWidth="1"/>
    <col min="5894" max="5896" width="9.5703125" style="613" customWidth="1"/>
    <col min="5897" max="5897" width="9.140625" style="613" customWidth="1"/>
    <col min="5898" max="5898" width="9.42578125" style="613" customWidth="1"/>
    <col min="5899" max="6138" width="9.140625" style="613" customWidth="1"/>
    <col min="6139" max="6142" width="8.85546875" style="613"/>
    <col min="6143" max="6143" width="9.5703125" style="613" customWidth="1"/>
    <col min="6144" max="6144" width="53.42578125" style="613" customWidth="1"/>
    <col min="6145" max="6145" width="8.5703125" style="613" customWidth="1"/>
    <col min="6146" max="6146" width="10.85546875" style="613" customWidth="1"/>
    <col min="6147" max="6147" width="13.7109375" style="613" customWidth="1"/>
    <col min="6148" max="6149" width="15.28515625" style="613" customWidth="1"/>
    <col min="6150" max="6152" width="9.5703125" style="613" customWidth="1"/>
    <col min="6153" max="6153" width="9.140625" style="613" customWidth="1"/>
    <col min="6154" max="6154" width="9.42578125" style="613" customWidth="1"/>
    <col min="6155" max="6394" width="9.140625" style="613" customWidth="1"/>
    <col min="6395" max="6398" width="8.85546875" style="613"/>
    <col min="6399" max="6399" width="9.5703125" style="613" customWidth="1"/>
    <col min="6400" max="6400" width="53.42578125" style="613" customWidth="1"/>
    <col min="6401" max="6401" width="8.5703125" style="613" customWidth="1"/>
    <col min="6402" max="6402" width="10.85546875" style="613" customWidth="1"/>
    <col min="6403" max="6403" width="13.7109375" style="613" customWidth="1"/>
    <col min="6404" max="6405" width="15.28515625" style="613" customWidth="1"/>
    <col min="6406" max="6408" width="9.5703125" style="613" customWidth="1"/>
    <col min="6409" max="6409" width="9.140625" style="613" customWidth="1"/>
    <col min="6410" max="6410" width="9.42578125" style="613" customWidth="1"/>
    <col min="6411" max="6650" width="9.140625" style="613" customWidth="1"/>
    <col min="6651" max="6654" width="8.85546875" style="613"/>
    <col min="6655" max="6655" width="9.5703125" style="613" customWidth="1"/>
    <col min="6656" max="6656" width="53.42578125" style="613" customWidth="1"/>
    <col min="6657" max="6657" width="8.5703125" style="613" customWidth="1"/>
    <col min="6658" max="6658" width="10.85546875" style="613" customWidth="1"/>
    <col min="6659" max="6659" width="13.7109375" style="613" customWidth="1"/>
    <col min="6660" max="6661" width="15.28515625" style="613" customWidth="1"/>
    <col min="6662" max="6664" width="9.5703125" style="613" customWidth="1"/>
    <col min="6665" max="6665" width="9.140625" style="613" customWidth="1"/>
    <col min="6666" max="6666" width="9.42578125" style="613" customWidth="1"/>
    <col min="6667" max="6906" width="9.140625" style="613" customWidth="1"/>
    <col min="6907" max="6910" width="8.85546875" style="613"/>
    <col min="6911" max="6911" width="9.5703125" style="613" customWidth="1"/>
    <col min="6912" max="6912" width="53.42578125" style="613" customWidth="1"/>
    <col min="6913" max="6913" width="8.5703125" style="613" customWidth="1"/>
    <col min="6914" max="6914" width="10.85546875" style="613" customWidth="1"/>
    <col min="6915" max="6915" width="13.7109375" style="613" customWidth="1"/>
    <col min="6916" max="6917" width="15.28515625" style="613" customWidth="1"/>
    <col min="6918" max="6920" width="9.5703125" style="613" customWidth="1"/>
    <col min="6921" max="6921" width="9.140625" style="613" customWidth="1"/>
    <col min="6922" max="6922" width="9.42578125" style="613" customWidth="1"/>
    <col min="6923" max="7162" width="9.140625" style="613" customWidth="1"/>
    <col min="7163" max="7166" width="8.85546875" style="613"/>
    <col min="7167" max="7167" width="9.5703125" style="613" customWidth="1"/>
    <col min="7168" max="7168" width="53.42578125" style="613" customWidth="1"/>
    <col min="7169" max="7169" width="8.5703125" style="613" customWidth="1"/>
    <col min="7170" max="7170" width="10.85546875" style="613" customWidth="1"/>
    <col min="7171" max="7171" width="13.7109375" style="613" customWidth="1"/>
    <col min="7172" max="7173" width="15.28515625" style="613" customWidth="1"/>
    <col min="7174" max="7176" width="9.5703125" style="613" customWidth="1"/>
    <col min="7177" max="7177" width="9.140625" style="613" customWidth="1"/>
    <col min="7178" max="7178" width="9.42578125" style="613" customWidth="1"/>
    <col min="7179" max="7418" width="9.140625" style="613" customWidth="1"/>
    <col min="7419" max="7422" width="8.85546875" style="613"/>
    <col min="7423" max="7423" width="9.5703125" style="613" customWidth="1"/>
    <col min="7424" max="7424" width="53.42578125" style="613" customWidth="1"/>
    <col min="7425" max="7425" width="8.5703125" style="613" customWidth="1"/>
    <col min="7426" max="7426" width="10.85546875" style="613" customWidth="1"/>
    <col min="7427" max="7427" width="13.7109375" style="613" customWidth="1"/>
    <col min="7428" max="7429" width="15.28515625" style="613" customWidth="1"/>
    <col min="7430" max="7432" width="9.5703125" style="613" customWidth="1"/>
    <col min="7433" max="7433" width="9.140625" style="613" customWidth="1"/>
    <col min="7434" max="7434" width="9.42578125" style="613" customWidth="1"/>
    <col min="7435" max="7674" width="9.140625" style="613" customWidth="1"/>
    <col min="7675" max="7678" width="8.85546875" style="613"/>
    <col min="7679" max="7679" width="9.5703125" style="613" customWidth="1"/>
    <col min="7680" max="7680" width="53.42578125" style="613" customWidth="1"/>
    <col min="7681" max="7681" width="8.5703125" style="613" customWidth="1"/>
    <col min="7682" max="7682" width="10.85546875" style="613" customWidth="1"/>
    <col min="7683" max="7683" width="13.7109375" style="613" customWidth="1"/>
    <col min="7684" max="7685" width="15.28515625" style="613" customWidth="1"/>
    <col min="7686" max="7688" width="9.5703125" style="613" customWidth="1"/>
    <col min="7689" max="7689" width="9.140625" style="613" customWidth="1"/>
    <col min="7690" max="7690" width="9.42578125" style="613" customWidth="1"/>
    <col min="7691" max="7930" width="9.140625" style="613" customWidth="1"/>
    <col min="7931" max="7934" width="8.85546875" style="613"/>
    <col min="7935" max="7935" width="9.5703125" style="613" customWidth="1"/>
    <col min="7936" max="7936" width="53.42578125" style="613" customWidth="1"/>
    <col min="7937" max="7937" width="8.5703125" style="613" customWidth="1"/>
    <col min="7938" max="7938" width="10.85546875" style="613" customWidth="1"/>
    <col min="7939" max="7939" width="13.7109375" style="613" customWidth="1"/>
    <col min="7940" max="7941" width="15.28515625" style="613" customWidth="1"/>
    <col min="7942" max="7944" width="9.5703125" style="613" customWidth="1"/>
    <col min="7945" max="7945" width="9.140625" style="613" customWidth="1"/>
    <col min="7946" max="7946" width="9.42578125" style="613" customWidth="1"/>
    <col min="7947" max="8186" width="9.140625" style="613" customWidth="1"/>
    <col min="8187" max="8190" width="8.85546875" style="613"/>
    <col min="8191" max="8191" width="9.5703125" style="613" customWidth="1"/>
    <col min="8192" max="8192" width="53.42578125" style="613" customWidth="1"/>
    <col min="8193" max="8193" width="8.5703125" style="613" customWidth="1"/>
    <col min="8194" max="8194" width="10.85546875" style="613" customWidth="1"/>
    <col min="8195" max="8195" width="13.7109375" style="613" customWidth="1"/>
    <col min="8196" max="8197" width="15.28515625" style="613" customWidth="1"/>
    <col min="8198" max="8200" width="9.5703125" style="613" customWidth="1"/>
    <col min="8201" max="8201" width="9.140625" style="613" customWidth="1"/>
    <col min="8202" max="8202" width="9.42578125" style="613" customWidth="1"/>
    <col min="8203" max="8442" width="9.140625" style="613" customWidth="1"/>
    <col min="8443" max="8446" width="8.85546875" style="613"/>
    <col min="8447" max="8447" width="9.5703125" style="613" customWidth="1"/>
    <col min="8448" max="8448" width="53.42578125" style="613" customWidth="1"/>
    <col min="8449" max="8449" width="8.5703125" style="613" customWidth="1"/>
    <col min="8450" max="8450" width="10.85546875" style="613" customWidth="1"/>
    <col min="8451" max="8451" width="13.7109375" style="613" customWidth="1"/>
    <col min="8452" max="8453" width="15.28515625" style="613" customWidth="1"/>
    <col min="8454" max="8456" width="9.5703125" style="613" customWidth="1"/>
    <col min="8457" max="8457" width="9.140625" style="613" customWidth="1"/>
    <col min="8458" max="8458" width="9.42578125" style="613" customWidth="1"/>
    <col min="8459" max="8698" width="9.140625" style="613" customWidth="1"/>
    <col min="8699" max="8702" width="8.85546875" style="613"/>
    <col min="8703" max="8703" width="9.5703125" style="613" customWidth="1"/>
    <col min="8704" max="8704" width="53.42578125" style="613" customWidth="1"/>
    <col min="8705" max="8705" width="8.5703125" style="613" customWidth="1"/>
    <col min="8706" max="8706" width="10.85546875" style="613" customWidth="1"/>
    <col min="8707" max="8707" width="13.7109375" style="613" customWidth="1"/>
    <col min="8708" max="8709" width="15.28515625" style="613" customWidth="1"/>
    <col min="8710" max="8712" width="9.5703125" style="613" customWidth="1"/>
    <col min="8713" max="8713" width="9.140625" style="613" customWidth="1"/>
    <col min="8714" max="8714" width="9.42578125" style="613" customWidth="1"/>
    <col min="8715" max="8954" width="9.140625" style="613" customWidth="1"/>
    <col min="8955" max="8958" width="8.85546875" style="613"/>
    <col min="8959" max="8959" width="9.5703125" style="613" customWidth="1"/>
    <col min="8960" max="8960" width="53.42578125" style="613" customWidth="1"/>
    <col min="8961" max="8961" width="8.5703125" style="613" customWidth="1"/>
    <col min="8962" max="8962" width="10.85546875" style="613" customWidth="1"/>
    <col min="8963" max="8963" width="13.7109375" style="613" customWidth="1"/>
    <col min="8964" max="8965" width="15.28515625" style="613" customWidth="1"/>
    <col min="8966" max="8968" width="9.5703125" style="613" customWidth="1"/>
    <col min="8969" max="8969" width="9.140625" style="613" customWidth="1"/>
    <col min="8970" max="8970" width="9.42578125" style="613" customWidth="1"/>
    <col min="8971" max="9210" width="9.140625" style="613" customWidth="1"/>
    <col min="9211" max="9214" width="8.85546875" style="613"/>
    <col min="9215" max="9215" width="9.5703125" style="613" customWidth="1"/>
    <col min="9216" max="9216" width="53.42578125" style="613" customWidth="1"/>
    <col min="9217" max="9217" width="8.5703125" style="613" customWidth="1"/>
    <col min="9218" max="9218" width="10.85546875" style="613" customWidth="1"/>
    <col min="9219" max="9219" width="13.7109375" style="613" customWidth="1"/>
    <col min="9220" max="9221" width="15.28515625" style="613" customWidth="1"/>
    <col min="9222" max="9224" width="9.5703125" style="613" customWidth="1"/>
    <col min="9225" max="9225" width="9.140625" style="613" customWidth="1"/>
    <col min="9226" max="9226" width="9.42578125" style="613" customWidth="1"/>
    <col min="9227" max="9466" width="9.140625" style="613" customWidth="1"/>
    <col min="9467" max="9470" width="8.85546875" style="613"/>
    <col min="9471" max="9471" width="9.5703125" style="613" customWidth="1"/>
    <col min="9472" max="9472" width="53.42578125" style="613" customWidth="1"/>
    <col min="9473" max="9473" width="8.5703125" style="613" customWidth="1"/>
    <col min="9474" max="9474" width="10.85546875" style="613" customWidth="1"/>
    <col min="9475" max="9475" width="13.7109375" style="613" customWidth="1"/>
    <col min="9476" max="9477" width="15.28515625" style="613" customWidth="1"/>
    <col min="9478" max="9480" width="9.5703125" style="613" customWidth="1"/>
    <col min="9481" max="9481" width="9.140625" style="613" customWidth="1"/>
    <col min="9482" max="9482" width="9.42578125" style="613" customWidth="1"/>
    <col min="9483" max="9722" width="9.140625" style="613" customWidth="1"/>
    <col min="9723" max="9726" width="8.85546875" style="613"/>
    <col min="9727" max="9727" width="9.5703125" style="613" customWidth="1"/>
    <col min="9728" max="9728" width="53.42578125" style="613" customWidth="1"/>
    <col min="9729" max="9729" width="8.5703125" style="613" customWidth="1"/>
    <col min="9730" max="9730" width="10.85546875" style="613" customWidth="1"/>
    <col min="9731" max="9731" width="13.7109375" style="613" customWidth="1"/>
    <col min="9732" max="9733" width="15.28515625" style="613" customWidth="1"/>
    <col min="9734" max="9736" width="9.5703125" style="613" customWidth="1"/>
    <col min="9737" max="9737" width="9.140625" style="613" customWidth="1"/>
    <col min="9738" max="9738" width="9.42578125" style="613" customWidth="1"/>
    <col min="9739" max="9978" width="9.140625" style="613" customWidth="1"/>
    <col min="9979" max="9982" width="8.85546875" style="613"/>
    <col min="9983" max="9983" width="9.5703125" style="613" customWidth="1"/>
    <col min="9984" max="9984" width="53.42578125" style="613" customWidth="1"/>
    <col min="9985" max="9985" width="8.5703125" style="613" customWidth="1"/>
    <col min="9986" max="9986" width="10.85546875" style="613" customWidth="1"/>
    <col min="9987" max="9987" width="13.7109375" style="613" customWidth="1"/>
    <col min="9988" max="9989" width="15.28515625" style="613" customWidth="1"/>
    <col min="9990" max="9992" width="9.5703125" style="613" customWidth="1"/>
    <col min="9993" max="9993" width="9.140625" style="613" customWidth="1"/>
    <col min="9994" max="9994" width="9.42578125" style="613" customWidth="1"/>
    <col min="9995" max="10234" width="9.140625" style="613" customWidth="1"/>
    <col min="10235" max="10238" width="8.85546875" style="613"/>
    <col min="10239" max="10239" width="9.5703125" style="613" customWidth="1"/>
    <col min="10240" max="10240" width="53.42578125" style="613" customWidth="1"/>
    <col min="10241" max="10241" width="8.5703125" style="613" customWidth="1"/>
    <col min="10242" max="10242" width="10.85546875" style="613" customWidth="1"/>
    <col min="10243" max="10243" width="13.7109375" style="613" customWidth="1"/>
    <col min="10244" max="10245" width="15.28515625" style="613" customWidth="1"/>
    <col min="10246" max="10248" width="9.5703125" style="613" customWidth="1"/>
    <col min="10249" max="10249" width="9.140625" style="613" customWidth="1"/>
    <col min="10250" max="10250" width="9.42578125" style="613" customWidth="1"/>
    <col min="10251" max="10490" width="9.140625" style="613" customWidth="1"/>
    <col min="10491" max="10494" width="8.85546875" style="613"/>
    <col min="10495" max="10495" width="9.5703125" style="613" customWidth="1"/>
    <col min="10496" max="10496" width="53.42578125" style="613" customWidth="1"/>
    <col min="10497" max="10497" width="8.5703125" style="613" customWidth="1"/>
    <col min="10498" max="10498" width="10.85546875" style="613" customWidth="1"/>
    <col min="10499" max="10499" width="13.7109375" style="613" customWidth="1"/>
    <col min="10500" max="10501" width="15.28515625" style="613" customWidth="1"/>
    <col min="10502" max="10504" width="9.5703125" style="613" customWidth="1"/>
    <col min="10505" max="10505" width="9.140625" style="613" customWidth="1"/>
    <col min="10506" max="10506" width="9.42578125" style="613" customWidth="1"/>
    <col min="10507" max="10746" width="9.140625" style="613" customWidth="1"/>
    <col min="10747" max="10750" width="8.85546875" style="613"/>
    <col min="10751" max="10751" width="9.5703125" style="613" customWidth="1"/>
    <col min="10752" max="10752" width="53.42578125" style="613" customWidth="1"/>
    <col min="10753" max="10753" width="8.5703125" style="613" customWidth="1"/>
    <col min="10754" max="10754" width="10.85546875" style="613" customWidth="1"/>
    <col min="10755" max="10755" width="13.7109375" style="613" customWidth="1"/>
    <col min="10756" max="10757" width="15.28515625" style="613" customWidth="1"/>
    <col min="10758" max="10760" width="9.5703125" style="613" customWidth="1"/>
    <col min="10761" max="10761" width="9.140625" style="613" customWidth="1"/>
    <col min="10762" max="10762" width="9.42578125" style="613" customWidth="1"/>
    <col min="10763" max="11002" width="9.140625" style="613" customWidth="1"/>
    <col min="11003" max="11006" width="8.85546875" style="613"/>
    <col min="11007" max="11007" width="9.5703125" style="613" customWidth="1"/>
    <col min="11008" max="11008" width="53.42578125" style="613" customWidth="1"/>
    <col min="11009" max="11009" width="8.5703125" style="613" customWidth="1"/>
    <col min="11010" max="11010" width="10.85546875" style="613" customWidth="1"/>
    <col min="11011" max="11011" width="13.7109375" style="613" customWidth="1"/>
    <col min="11012" max="11013" width="15.28515625" style="613" customWidth="1"/>
    <col min="11014" max="11016" width="9.5703125" style="613" customWidth="1"/>
    <col min="11017" max="11017" width="9.140625" style="613" customWidth="1"/>
    <col min="11018" max="11018" width="9.42578125" style="613" customWidth="1"/>
    <col min="11019" max="11258" width="9.140625" style="613" customWidth="1"/>
    <col min="11259" max="11262" width="8.85546875" style="613"/>
    <col min="11263" max="11263" width="9.5703125" style="613" customWidth="1"/>
    <col min="11264" max="11264" width="53.42578125" style="613" customWidth="1"/>
    <col min="11265" max="11265" width="8.5703125" style="613" customWidth="1"/>
    <col min="11266" max="11266" width="10.85546875" style="613" customWidth="1"/>
    <col min="11267" max="11267" width="13.7109375" style="613" customWidth="1"/>
    <col min="11268" max="11269" width="15.28515625" style="613" customWidth="1"/>
    <col min="11270" max="11272" width="9.5703125" style="613" customWidth="1"/>
    <col min="11273" max="11273" width="9.140625" style="613" customWidth="1"/>
    <col min="11274" max="11274" width="9.42578125" style="613" customWidth="1"/>
    <col min="11275" max="11514" width="9.140625" style="613" customWidth="1"/>
    <col min="11515" max="11518" width="8.85546875" style="613"/>
    <col min="11519" max="11519" width="9.5703125" style="613" customWidth="1"/>
    <col min="11520" max="11520" width="53.42578125" style="613" customWidth="1"/>
    <col min="11521" max="11521" width="8.5703125" style="613" customWidth="1"/>
    <col min="11522" max="11522" width="10.85546875" style="613" customWidth="1"/>
    <col min="11523" max="11523" width="13.7109375" style="613" customWidth="1"/>
    <col min="11524" max="11525" width="15.28515625" style="613" customWidth="1"/>
    <col min="11526" max="11528" width="9.5703125" style="613" customWidth="1"/>
    <col min="11529" max="11529" width="9.140625" style="613" customWidth="1"/>
    <col min="11530" max="11530" width="9.42578125" style="613" customWidth="1"/>
    <col min="11531" max="11770" width="9.140625" style="613" customWidth="1"/>
    <col min="11771" max="11774" width="8.85546875" style="613"/>
    <col min="11775" max="11775" width="9.5703125" style="613" customWidth="1"/>
    <col min="11776" max="11776" width="53.42578125" style="613" customWidth="1"/>
    <col min="11777" max="11777" width="8.5703125" style="613" customWidth="1"/>
    <col min="11778" max="11778" width="10.85546875" style="613" customWidth="1"/>
    <col min="11779" max="11779" width="13.7109375" style="613" customWidth="1"/>
    <col min="11780" max="11781" width="15.28515625" style="613" customWidth="1"/>
    <col min="11782" max="11784" width="9.5703125" style="613" customWidth="1"/>
    <col min="11785" max="11785" width="9.140625" style="613" customWidth="1"/>
    <col min="11786" max="11786" width="9.42578125" style="613" customWidth="1"/>
    <col min="11787" max="12026" width="9.140625" style="613" customWidth="1"/>
    <col min="12027" max="12030" width="8.85546875" style="613"/>
    <col min="12031" max="12031" width="9.5703125" style="613" customWidth="1"/>
    <col min="12032" max="12032" width="53.42578125" style="613" customWidth="1"/>
    <col min="12033" max="12033" width="8.5703125" style="613" customWidth="1"/>
    <col min="12034" max="12034" width="10.85546875" style="613" customWidth="1"/>
    <col min="12035" max="12035" width="13.7109375" style="613" customWidth="1"/>
    <col min="12036" max="12037" width="15.28515625" style="613" customWidth="1"/>
    <col min="12038" max="12040" width="9.5703125" style="613" customWidth="1"/>
    <col min="12041" max="12041" width="9.140625" style="613" customWidth="1"/>
    <col min="12042" max="12042" width="9.42578125" style="613" customWidth="1"/>
    <col min="12043" max="12282" width="9.140625" style="613" customWidth="1"/>
    <col min="12283" max="12286" width="8.85546875" style="613"/>
    <col min="12287" max="12287" width="9.5703125" style="613" customWidth="1"/>
    <col min="12288" max="12288" width="53.42578125" style="613" customWidth="1"/>
    <col min="12289" max="12289" width="8.5703125" style="613" customWidth="1"/>
    <col min="12290" max="12290" width="10.85546875" style="613" customWidth="1"/>
    <col min="12291" max="12291" width="13.7109375" style="613" customWidth="1"/>
    <col min="12292" max="12293" width="15.28515625" style="613" customWidth="1"/>
    <col min="12294" max="12296" width="9.5703125" style="613" customWidth="1"/>
    <col min="12297" max="12297" width="9.140625" style="613" customWidth="1"/>
    <col min="12298" max="12298" width="9.42578125" style="613" customWidth="1"/>
    <col min="12299" max="12538" width="9.140625" style="613" customWidth="1"/>
    <col min="12539" max="12542" width="8.85546875" style="613"/>
    <col min="12543" max="12543" width="9.5703125" style="613" customWidth="1"/>
    <col min="12544" max="12544" width="53.42578125" style="613" customWidth="1"/>
    <col min="12545" max="12545" width="8.5703125" style="613" customWidth="1"/>
    <col min="12546" max="12546" width="10.85546875" style="613" customWidth="1"/>
    <col min="12547" max="12547" width="13.7109375" style="613" customWidth="1"/>
    <col min="12548" max="12549" width="15.28515625" style="613" customWidth="1"/>
    <col min="12550" max="12552" width="9.5703125" style="613" customWidth="1"/>
    <col min="12553" max="12553" width="9.140625" style="613" customWidth="1"/>
    <col min="12554" max="12554" width="9.42578125" style="613" customWidth="1"/>
    <col min="12555" max="12794" width="9.140625" style="613" customWidth="1"/>
    <col min="12795" max="12798" width="8.85546875" style="613"/>
    <col min="12799" max="12799" width="9.5703125" style="613" customWidth="1"/>
    <col min="12800" max="12800" width="53.42578125" style="613" customWidth="1"/>
    <col min="12801" max="12801" width="8.5703125" style="613" customWidth="1"/>
    <col min="12802" max="12802" width="10.85546875" style="613" customWidth="1"/>
    <col min="12803" max="12803" width="13.7109375" style="613" customWidth="1"/>
    <col min="12804" max="12805" width="15.28515625" style="613" customWidth="1"/>
    <col min="12806" max="12808" width="9.5703125" style="613" customWidth="1"/>
    <col min="12809" max="12809" width="9.140625" style="613" customWidth="1"/>
    <col min="12810" max="12810" width="9.42578125" style="613" customWidth="1"/>
    <col min="12811" max="13050" width="9.140625" style="613" customWidth="1"/>
    <col min="13051" max="13054" width="8.85546875" style="613"/>
    <col min="13055" max="13055" width="9.5703125" style="613" customWidth="1"/>
    <col min="13056" max="13056" width="53.42578125" style="613" customWidth="1"/>
    <col min="13057" max="13057" width="8.5703125" style="613" customWidth="1"/>
    <col min="13058" max="13058" width="10.85546875" style="613" customWidth="1"/>
    <col min="13059" max="13059" width="13.7109375" style="613" customWidth="1"/>
    <col min="13060" max="13061" width="15.28515625" style="613" customWidth="1"/>
    <col min="13062" max="13064" width="9.5703125" style="613" customWidth="1"/>
    <col min="13065" max="13065" width="9.140625" style="613" customWidth="1"/>
    <col min="13066" max="13066" width="9.42578125" style="613" customWidth="1"/>
    <col min="13067" max="13306" width="9.140625" style="613" customWidth="1"/>
    <col min="13307" max="13310" width="8.85546875" style="613"/>
    <col min="13311" max="13311" width="9.5703125" style="613" customWidth="1"/>
    <col min="13312" max="13312" width="53.42578125" style="613" customWidth="1"/>
    <col min="13313" max="13313" width="8.5703125" style="613" customWidth="1"/>
    <col min="13314" max="13314" width="10.85546875" style="613" customWidth="1"/>
    <col min="13315" max="13315" width="13.7109375" style="613" customWidth="1"/>
    <col min="13316" max="13317" width="15.28515625" style="613" customWidth="1"/>
    <col min="13318" max="13320" width="9.5703125" style="613" customWidth="1"/>
    <col min="13321" max="13321" width="9.140625" style="613" customWidth="1"/>
    <col min="13322" max="13322" width="9.42578125" style="613" customWidth="1"/>
    <col min="13323" max="13562" width="9.140625" style="613" customWidth="1"/>
    <col min="13563" max="13566" width="8.85546875" style="613"/>
    <col min="13567" max="13567" width="9.5703125" style="613" customWidth="1"/>
    <col min="13568" max="13568" width="53.42578125" style="613" customWidth="1"/>
    <col min="13569" max="13569" width="8.5703125" style="613" customWidth="1"/>
    <col min="13570" max="13570" width="10.85546875" style="613" customWidth="1"/>
    <col min="13571" max="13571" width="13.7109375" style="613" customWidth="1"/>
    <col min="13572" max="13573" width="15.28515625" style="613" customWidth="1"/>
    <col min="13574" max="13576" width="9.5703125" style="613" customWidth="1"/>
    <col min="13577" max="13577" width="9.140625" style="613" customWidth="1"/>
    <col min="13578" max="13578" width="9.42578125" style="613" customWidth="1"/>
    <col min="13579" max="13818" width="9.140625" style="613" customWidth="1"/>
    <col min="13819" max="13822" width="8.85546875" style="613"/>
    <col min="13823" max="13823" width="9.5703125" style="613" customWidth="1"/>
    <col min="13824" max="13824" width="53.42578125" style="613" customWidth="1"/>
    <col min="13825" max="13825" width="8.5703125" style="613" customWidth="1"/>
    <col min="13826" max="13826" width="10.85546875" style="613" customWidth="1"/>
    <col min="13827" max="13827" width="13.7109375" style="613" customWidth="1"/>
    <col min="13828" max="13829" width="15.28515625" style="613" customWidth="1"/>
    <col min="13830" max="13832" width="9.5703125" style="613" customWidth="1"/>
    <col min="13833" max="13833" width="9.140625" style="613" customWidth="1"/>
    <col min="13834" max="13834" width="9.42578125" style="613" customWidth="1"/>
    <col min="13835" max="14074" width="9.140625" style="613" customWidth="1"/>
    <col min="14075" max="14078" width="8.85546875" style="613"/>
    <col min="14079" max="14079" width="9.5703125" style="613" customWidth="1"/>
    <col min="14080" max="14080" width="53.42578125" style="613" customWidth="1"/>
    <col min="14081" max="14081" width="8.5703125" style="613" customWidth="1"/>
    <col min="14082" max="14082" width="10.85546875" style="613" customWidth="1"/>
    <col min="14083" max="14083" width="13.7109375" style="613" customWidth="1"/>
    <col min="14084" max="14085" width="15.28515625" style="613" customWidth="1"/>
    <col min="14086" max="14088" width="9.5703125" style="613" customWidth="1"/>
    <col min="14089" max="14089" width="9.140625" style="613" customWidth="1"/>
    <col min="14090" max="14090" width="9.42578125" style="613" customWidth="1"/>
    <col min="14091" max="14330" width="9.140625" style="613" customWidth="1"/>
    <col min="14331" max="14334" width="8.85546875" style="613"/>
    <col min="14335" max="14335" width="9.5703125" style="613" customWidth="1"/>
    <col min="14336" max="14336" width="53.42578125" style="613" customWidth="1"/>
    <col min="14337" max="14337" width="8.5703125" style="613" customWidth="1"/>
    <col min="14338" max="14338" width="10.85546875" style="613" customWidth="1"/>
    <col min="14339" max="14339" width="13.7109375" style="613" customWidth="1"/>
    <col min="14340" max="14341" width="15.28515625" style="613" customWidth="1"/>
    <col min="14342" max="14344" width="9.5703125" style="613" customWidth="1"/>
    <col min="14345" max="14345" width="9.140625" style="613" customWidth="1"/>
    <col min="14346" max="14346" width="9.42578125" style="613" customWidth="1"/>
    <col min="14347" max="14586" width="9.140625" style="613" customWidth="1"/>
    <col min="14587" max="14590" width="8.85546875" style="613"/>
    <col min="14591" max="14591" width="9.5703125" style="613" customWidth="1"/>
    <col min="14592" max="14592" width="53.42578125" style="613" customWidth="1"/>
    <col min="14593" max="14593" width="8.5703125" style="613" customWidth="1"/>
    <col min="14594" max="14594" width="10.85546875" style="613" customWidth="1"/>
    <col min="14595" max="14595" width="13.7109375" style="613" customWidth="1"/>
    <col min="14596" max="14597" width="15.28515625" style="613" customWidth="1"/>
    <col min="14598" max="14600" width="9.5703125" style="613" customWidth="1"/>
    <col min="14601" max="14601" width="9.140625" style="613" customWidth="1"/>
    <col min="14602" max="14602" width="9.42578125" style="613" customWidth="1"/>
    <col min="14603" max="14842" width="9.140625" style="613" customWidth="1"/>
    <col min="14843" max="14846" width="8.85546875" style="613"/>
    <col min="14847" max="14847" width="9.5703125" style="613" customWidth="1"/>
    <col min="14848" max="14848" width="53.42578125" style="613" customWidth="1"/>
    <col min="14849" max="14849" width="8.5703125" style="613" customWidth="1"/>
    <col min="14850" max="14850" width="10.85546875" style="613" customWidth="1"/>
    <col min="14851" max="14851" width="13.7109375" style="613" customWidth="1"/>
    <col min="14852" max="14853" width="15.28515625" style="613" customWidth="1"/>
    <col min="14854" max="14856" width="9.5703125" style="613" customWidth="1"/>
    <col min="14857" max="14857" width="9.140625" style="613" customWidth="1"/>
    <col min="14858" max="14858" width="9.42578125" style="613" customWidth="1"/>
    <col min="14859" max="15098" width="9.140625" style="613" customWidth="1"/>
    <col min="15099" max="15102" width="8.85546875" style="613"/>
    <col min="15103" max="15103" width="9.5703125" style="613" customWidth="1"/>
    <col min="15104" max="15104" width="53.42578125" style="613" customWidth="1"/>
    <col min="15105" max="15105" width="8.5703125" style="613" customWidth="1"/>
    <col min="15106" max="15106" width="10.85546875" style="613" customWidth="1"/>
    <col min="15107" max="15107" width="13.7109375" style="613" customWidth="1"/>
    <col min="15108" max="15109" width="15.28515625" style="613" customWidth="1"/>
    <col min="15110" max="15112" width="9.5703125" style="613" customWidth="1"/>
    <col min="15113" max="15113" width="9.140625" style="613" customWidth="1"/>
    <col min="15114" max="15114" width="9.42578125" style="613" customWidth="1"/>
    <col min="15115" max="15354" width="9.140625" style="613" customWidth="1"/>
    <col min="15355" max="15358" width="8.85546875" style="613"/>
    <col min="15359" max="15359" width="9.5703125" style="613" customWidth="1"/>
    <col min="15360" max="15360" width="53.42578125" style="613" customWidth="1"/>
    <col min="15361" max="15361" width="8.5703125" style="613" customWidth="1"/>
    <col min="15362" max="15362" width="10.85546875" style="613" customWidth="1"/>
    <col min="15363" max="15363" width="13.7109375" style="613" customWidth="1"/>
    <col min="15364" max="15365" width="15.28515625" style="613" customWidth="1"/>
    <col min="15366" max="15368" width="9.5703125" style="613" customWidth="1"/>
    <col min="15369" max="15369" width="9.140625" style="613" customWidth="1"/>
    <col min="15370" max="15370" width="9.42578125" style="613" customWidth="1"/>
    <col min="15371" max="15610" width="9.140625" style="613" customWidth="1"/>
    <col min="15611" max="15614" width="8.85546875" style="613"/>
    <col min="15615" max="15615" width="9.5703125" style="613" customWidth="1"/>
    <col min="15616" max="15616" width="53.42578125" style="613" customWidth="1"/>
    <col min="15617" max="15617" width="8.5703125" style="613" customWidth="1"/>
    <col min="15618" max="15618" width="10.85546875" style="613" customWidth="1"/>
    <col min="15619" max="15619" width="13.7109375" style="613" customWidth="1"/>
    <col min="15620" max="15621" width="15.28515625" style="613" customWidth="1"/>
    <col min="15622" max="15624" width="9.5703125" style="613" customWidth="1"/>
    <col min="15625" max="15625" width="9.140625" style="613" customWidth="1"/>
    <col min="15626" max="15626" width="9.42578125" style="613" customWidth="1"/>
    <col min="15627" max="15866" width="9.140625" style="613" customWidth="1"/>
    <col min="15867" max="15870" width="8.85546875" style="613"/>
    <col min="15871" max="15871" width="9.5703125" style="613" customWidth="1"/>
    <col min="15872" max="15872" width="53.42578125" style="613" customWidth="1"/>
    <col min="15873" max="15873" width="8.5703125" style="613" customWidth="1"/>
    <col min="15874" max="15874" width="10.85546875" style="613" customWidth="1"/>
    <col min="15875" max="15875" width="13.7109375" style="613" customWidth="1"/>
    <col min="15876" max="15877" width="15.28515625" style="613" customWidth="1"/>
    <col min="15878" max="15880" width="9.5703125" style="613" customWidth="1"/>
    <col min="15881" max="15881" width="9.140625" style="613" customWidth="1"/>
    <col min="15882" max="15882" width="9.42578125" style="613" customWidth="1"/>
    <col min="15883" max="16122" width="9.140625" style="613" customWidth="1"/>
    <col min="16123" max="16126" width="8.85546875" style="613"/>
    <col min="16127" max="16127" width="9.5703125" style="613" customWidth="1"/>
    <col min="16128" max="16128" width="53.42578125" style="613" customWidth="1"/>
    <col min="16129" max="16129" width="8.5703125" style="613" customWidth="1"/>
    <col min="16130" max="16130" width="10.85546875" style="613" customWidth="1"/>
    <col min="16131" max="16131" width="13.7109375" style="613" customWidth="1"/>
    <col min="16132" max="16133" width="15.28515625" style="613" customWidth="1"/>
    <col min="16134" max="16136" width="9.5703125" style="613" customWidth="1"/>
    <col min="16137" max="16137" width="9.140625" style="613" customWidth="1"/>
    <col min="16138" max="16138" width="9.42578125" style="613" customWidth="1"/>
    <col min="16139" max="16378" width="9.140625" style="613" customWidth="1"/>
    <col min="16379" max="16384" width="8.85546875" style="613"/>
  </cols>
  <sheetData>
    <row r="1" spans="1:10" s="647" customFormat="1">
      <c r="A1" s="642"/>
      <c r="B1" s="643" t="str">
        <f>[4]NASLOVNICA!B12</f>
        <v xml:space="preserve">OBČINA VOJNIK Keršova 8, VOJNIK
</v>
      </c>
      <c r="C1" s="644"/>
      <c r="D1" s="892"/>
      <c r="E1" s="646"/>
      <c r="F1" s="645"/>
      <c r="G1" s="646"/>
    </row>
    <row r="2" spans="1:10" s="647" customFormat="1" ht="26.25">
      <c r="A2" s="648"/>
      <c r="B2" s="649" t="str">
        <f>[4]NASLOVNICA!B14</f>
        <v>Rekonstrukcija in sprememba namembnosti obstoječega neizkoriščenega podstrešja POŠ Nova Cerkev v šolske prostore</v>
      </c>
      <c r="C2" s="644"/>
      <c r="D2" s="892"/>
      <c r="E2" s="646"/>
      <c r="F2" s="645"/>
      <c r="G2" s="646"/>
    </row>
    <row r="3" spans="1:10" s="647" customFormat="1">
      <c r="A3" s="650"/>
      <c r="B3" s="651" t="str">
        <f>[4]NASLOVNICA!B17</f>
        <v>Št. Načrta : REM-184/2016</v>
      </c>
      <c r="C3" s="644"/>
      <c r="D3" s="892"/>
      <c r="E3" s="646"/>
      <c r="F3" s="645"/>
      <c r="G3" s="646"/>
    </row>
    <row r="4" spans="1:10" s="647" customFormat="1" ht="12.95" customHeight="1">
      <c r="A4" s="652" t="s">
        <v>602</v>
      </c>
      <c r="B4" s="653" t="s">
        <v>603</v>
      </c>
      <c r="C4" s="654"/>
      <c r="D4" s="893"/>
      <c r="E4" s="656"/>
      <c r="F4" s="655"/>
      <c r="G4" s="656"/>
      <c r="H4" s="657"/>
      <c r="I4" s="658"/>
    </row>
    <row r="5" spans="1:10" s="647" customFormat="1" ht="12.95" customHeight="1">
      <c r="A5" s="652"/>
      <c r="B5" s="659"/>
      <c r="C5" s="660"/>
      <c r="D5" s="894"/>
      <c r="E5" s="656"/>
      <c r="F5" s="658"/>
      <c r="G5" s="656"/>
      <c r="H5" s="657"/>
      <c r="I5" s="658"/>
    </row>
    <row r="6" spans="1:10" s="647" customFormat="1" ht="12.95" customHeight="1">
      <c r="A6" s="661" t="s">
        <v>578</v>
      </c>
      <c r="B6" s="657" t="s">
        <v>577</v>
      </c>
      <c r="C6" s="660" t="s">
        <v>50</v>
      </c>
      <c r="D6" s="895" t="s">
        <v>576</v>
      </c>
      <c r="E6" s="662" t="s">
        <v>575</v>
      </c>
      <c r="F6" s="662" t="s">
        <v>576</v>
      </c>
      <c r="G6" s="662" t="s">
        <v>575</v>
      </c>
      <c r="H6" s="663"/>
      <c r="I6" s="664"/>
      <c r="J6" s="663"/>
    </row>
    <row r="7" spans="1:10" s="647" customFormat="1" ht="12.95" customHeight="1">
      <c r="A7" s="661"/>
      <c r="B7" s="657"/>
      <c r="C7" s="660"/>
      <c r="D7" s="896"/>
      <c r="E7" s="662"/>
      <c r="F7" s="657"/>
      <c r="G7" s="662"/>
      <c r="H7" s="663"/>
      <c r="I7" s="664"/>
      <c r="J7" s="663"/>
    </row>
    <row r="8" spans="1:10" s="647" customFormat="1" ht="12.95" customHeight="1">
      <c r="A8" s="661"/>
      <c r="B8" s="665" t="s">
        <v>574</v>
      </c>
      <c r="C8" s="660"/>
      <c r="D8" s="896"/>
      <c r="E8" s="662"/>
      <c r="F8" s="657"/>
      <c r="G8" s="662"/>
      <c r="H8" s="663"/>
      <c r="I8" s="664"/>
      <c r="J8" s="663"/>
    </row>
    <row r="9" spans="1:10" s="647" customFormat="1" ht="12.95" customHeight="1">
      <c r="A9" s="666"/>
      <c r="B9" s="667"/>
      <c r="C9" s="668"/>
      <c r="D9" s="923"/>
      <c r="E9" s="670"/>
      <c r="F9" s="669"/>
      <c r="G9" s="670"/>
      <c r="H9" s="663"/>
      <c r="I9" s="671"/>
      <c r="J9" s="671"/>
    </row>
    <row r="10" spans="1:10" s="647" customFormat="1" ht="66" customHeight="1">
      <c r="A10" s="672">
        <v>1.01</v>
      </c>
      <c r="B10" s="673" t="s">
        <v>604</v>
      </c>
      <c r="C10" s="674"/>
      <c r="D10" s="924"/>
      <c r="E10" s="675"/>
      <c r="F10" s="676"/>
      <c r="G10" s="677"/>
    </row>
    <row r="11" spans="1:10" s="647" customFormat="1" ht="33.75" customHeight="1">
      <c r="A11" s="678"/>
      <c r="B11" s="679" t="s">
        <v>605</v>
      </c>
      <c r="C11" s="680" t="s">
        <v>12</v>
      </c>
      <c r="D11" s="925"/>
      <c r="E11" s="681"/>
      <c r="F11" s="682"/>
      <c r="G11" s="683"/>
    </row>
    <row r="12" spans="1:10" s="647" customFormat="1" ht="17.25" customHeight="1">
      <c r="A12" s="684"/>
      <c r="B12" s="685" t="s">
        <v>606</v>
      </c>
      <c r="C12" s="686">
        <v>2</v>
      </c>
      <c r="D12" s="926"/>
      <c r="E12" s="687">
        <f t="shared" ref="E12:E17" si="0">C12*D12</f>
        <v>0</v>
      </c>
      <c r="F12" s="688"/>
      <c r="G12" s="689"/>
    </row>
    <row r="13" spans="1:10" s="647" customFormat="1" ht="17.25" customHeight="1">
      <c r="A13" s="684"/>
      <c r="B13" s="685" t="s">
        <v>607</v>
      </c>
      <c r="C13" s="686">
        <v>4</v>
      </c>
      <c r="D13" s="926"/>
      <c r="E13" s="687">
        <f t="shared" si="0"/>
        <v>0</v>
      </c>
      <c r="F13" s="688"/>
      <c r="G13" s="689"/>
    </row>
    <row r="14" spans="1:10" s="647" customFormat="1" ht="17.25" customHeight="1">
      <c r="A14" s="684"/>
      <c r="B14" s="685" t="s">
        <v>608</v>
      </c>
      <c r="C14" s="686">
        <v>2</v>
      </c>
      <c r="D14" s="926"/>
      <c r="E14" s="687">
        <f t="shared" si="0"/>
        <v>0</v>
      </c>
      <c r="F14" s="688"/>
      <c r="G14" s="689"/>
    </row>
    <row r="15" spans="1:10" s="647" customFormat="1" ht="17.25" customHeight="1">
      <c r="A15" s="684"/>
      <c r="B15" s="685" t="s">
        <v>609</v>
      </c>
      <c r="C15" s="686">
        <v>2</v>
      </c>
      <c r="D15" s="926"/>
      <c r="E15" s="687">
        <f t="shared" si="0"/>
        <v>0</v>
      </c>
      <c r="F15" s="688"/>
      <c r="G15" s="689"/>
    </row>
    <row r="16" spans="1:10" s="647" customFormat="1" ht="17.25" customHeight="1">
      <c r="A16" s="684"/>
      <c r="B16" s="685" t="s">
        <v>610</v>
      </c>
      <c r="C16" s="686">
        <v>1</v>
      </c>
      <c r="D16" s="926"/>
      <c r="E16" s="687">
        <f t="shared" si="0"/>
        <v>0</v>
      </c>
      <c r="F16" s="688"/>
      <c r="G16" s="689"/>
    </row>
    <row r="17" spans="1:7" s="647" customFormat="1" ht="17.25" customHeight="1">
      <c r="A17" s="684"/>
      <c r="B17" s="685" t="s">
        <v>611</v>
      </c>
      <c r="C17" s="686">
        <v>2</v>
      </c>
      <c r="D17" s="926"/>
      <c r="E17" s="687">
        <f t="shared" si="0"/>
        <v>0</v>
      </c>
      <c r="F17" s="688"/>
      <c r="G17" s="689"/>
    </row>
    <row r="18" spans="1:7" s="647" customFormat="1" ht="12.95" customHeight="1">
      <c r="A18" s="690"/>
      <c r="B18" s="666"/>
      <c r="C18" s="654">
        <f>SUM(C12:C17)</f>
        <v>13</v>
      </c>
      <c r="D18" s="927"/>
      <c r="E18" s="691"/>
      <c r="F18" s="692"/>
      <c r="G18" s="693"/>
    </row>
    <row r="19" spans="1:7" s="647" customFormat="1" ht="12.95" customHeight="1">
      <c r="A19" s="690"/>
      <c r="B19" s="667"/>
      <c r="C19" s="668"/>
      <c r="D19" s="927"/>
      <c r="E19" s="691"/>
      <c r="F19" s="692"/>
      <c r="G19" s="693"/>
    </row>
    <row r="20" spans="1:7" s="647" customFormat="1">
      <c r="A20" s="684">
        <f>A10+0.01</f>
        <v>1.02</v>
      </c>
      <c r="B20" s="694" t="s">
        <v>612</v>
      </c>
      <c r="C20" s="686" t="s">
        <v>499</v>
      </c>
      <c r="D20" s="928"/>
      <c r="E20" s="687"/>
      <c r="F20" s="695"/>
      <c r="G20" s="689"/>
    </row>
    <row r="21" spans="1:7" s="647" customFormat="1">
      <c r="A21" s="684"/>
      <c r="B21" s="694" t="s">
        <v>613</v>
      </c>
      <c r="C21" s="685">
        <v>8</v>
      </c>
      <c r="D21" s="929"/>
      <c r="E21" s="687">
        <f>C21*D21</f>
        <v>0</v>
      </c>
      <c r="F21" s="689"/>
      <c r="G21" s="689"/>
    </row>
    <row r="22" spans="1:7" s="647" customFormat="1">
      <c r="A22" s="684"/>
      <c r="B22" s="694" t="s">
        <v>614</v>
      </c>
      <c r="C22" s="685">
        <v>14</v>
      </c>
      <c r="D22" s="929"/>
      <c r="E22" s="687">
        <f>C22*D22</f>
        <v>0</v>
      </c>
      <c r="F22" s="689"/>
      <c r="G22" s="689"/>
    </row>
    <row r="23" spans="1:7" s="647" customFormat="1">
      <c r="A23" s="690"/>
      <c r="C23" s="666"/>
      <c r="D23" s="930"/>
      <c r="E23" s="691"/>
      <c r="F23" s="693"/>
      <c r="G23" s="693"/>
    </row>
    <row r="24" spans="1:7" s="647" customFormat="1">
      <c r="A24" s="690"/>
      <c r="C24" s="654"/>
      <c r="D24" s="931"/>
      <c r="E24" s="691"/>
      <c r="F24" s="696"/>
      <c r="G24" s="693"/>
    </row>
    <row r="25" spans="1:7" s="647" customFormat="1" ht="28.5" customHeight="1">
      <c r="A25" s="684">
        <f>A20+0.01</f>
        <v>1.03</v>
      </c>
      <c r="B25" s="697" t="s">
        <v>615</v>
      </c>
      <c r="C25" s="686"/>
      <c r="D25" s="928"/>
      <c r="E25" s="687"/>
      <c r="F25" s="695"/>
      <c r="G25" s="689"/>
    </row>
    <row r="26" spans="1:7" s="647" customFormat="1">
      <c r="A26" s="684"/>
      <c r="B26" s="694" t="s">
        <v>499</v>
      </c>
      <c r="C26" s="686">
        <v>13</v>
      </c>
      <c r="D26" s="928"/>
      <c r="E26" s="687">
        <f>C26*D26</f>
        <v>0</v>
      </c>
      <c r="F26" s="695"/>
      <c r="G26" s="689"/>
    </row>
    <row r="27" spans="1:7" s="647" customFormat="1">
      <c r="A27" s="690"/>
      <c r="C27" s="654"/>
      <c r="D27" s="931"/>
      <c r="E27" s="691"/>
      <c r="F27" s="696"/>
      <c r="G27" s="693"/>
    </row>
    <row r="28" spans="1:7" s="647" customFormat="1">
      <c r="A28" s="690"/>
      <c r="C28" s="654"/>
      <c r="D28" s="931"/>
      <c r="E28" s="691"/>
      <c r="F28" s="696"/>
      <c r="G28" s="693"/>
    </row>
    <row r="29" spans="1:7" s="647" customFormat="1" ht="38.25" customHeight="1">
      <c r="A29" s="684">
        <f>A25+0.01</f>
        <v>1.04</v>
      </c>
      <c r="B29" s="697" t="s">
        <v>616</v>
      </c>
      <c r="C29" s="686"/>
      <c r="D29" s="932"/>
      <c r="E29" s="698"/>
      <c r="F29" s="694"/>
      <c r="G29" s="699"/>
    </row>
    <row r="30" spans="1:7" s="647" customFormat="1">
      <c r="A30" s="700"/>
      <c r="B30" s="694" t="s">
        <v>617</v>
      </c>
      <c r="C30" s="686">
        <v>2</v>
      </c>
      <c r="D30" s="932"/>
      <c r="E30" s="698">
        <f>D30*C30</f>
        <v>0</v>
      </c>
      <c r="F30" s="694"/>
      <c r="G30" s="699"/>
    </row>
    <row r="31" spans="1:7" s="647" customFormat="1">
      <c r="A31" s="667"/>
      <c r="C31" s="654"/>
      <c r="D31" s="933"/>
      <c r="E31" s="670"/>
      <c r="G31" s="701"/>
    </row>
    <row r="32" spans="1:7" s="647" customFormat="1">
      <c r="A32" s="667"/>
      <c r="C32" s="654"/>
      <c r="D32" s="933"/>
      <c r="E32" s="670"/>
      <c r="G32" s="701"/>
    </row>
    <row r="33" spans="1:7" s="647" customFormat="1" ht="78.75" customHeight="1">
      <c r="A33" s="702">
        <f>A29+0.01</f>
        <v>1.05</v>
      </c>
      <c r="B33" s="703" t="s">
        <v>618</v>
      </c>
      <c r="C33" s="704"/>
      <c r="D33" s="934"/>
      <c r="E33" s="706"/>
      <c r="F33" s="705"/>
      <c r="G33" s="706"/>
    </row>
    <row r="34" spans="1:7" s="647" customFormat="1">
      <c r="A34" s="702"/>
      <c r="B34" s="705"/>
      <c r="C34" s="704"/>
      <c r="D34" s="934"/>
      <c r="E34" s="706"/>
      <c r="F34" s="705"/>
      <c r="G34" s="706"/>
    </row>
    <row r="35" spans="1:7" s="647" customFormat="1">
      <c r="A35" s="702"/>
      <c r="B35" s="705" t="s">
        <v>499</v>
      </c>
      <c r="C35" s="704">
        <v>2</v>
      </c>
      <c r="D35" s="934"/>
      <c r="E35" s="707">
        <f>D35*C35</f>
        <v>0</v>
      </c>
      <c r="F35" s="705"/>
      <c r="G35" s="706"/>
    </row>
    <row r="36" spans="1:7" s="647" customFormat="1">
      <c r="A36" s="708"/>
      <c r="B36" s="709"/>
      <c r="C36" s="710"/>
      <c r="D36" s="935"/>
      <c r="E36" s="711"/>
      <c r="F36" s="709"/>
      <c r="G36" s="712"/>
    </row>
    <row r="37" spans="1:7" s="647" customFormat="1">
      <c r="A37" s="708"/>
      <c r="B37" s="709"/>
      <c r="C37" s="710"/>
      <c r="D37" s="935"/>
      <c r="E37" s="711"/>
      <c r="F37" s="709"/>
      <c r="G37" s="712"/>
    </row>
    <row r="38" spans="1:7" s="647" customFormat="1" ht="78.75" customHeight="1">
      <c r="A38" s="702">
        <f>A33+0.01</f>
        <v>1.06</v>
      </c>
      <c r="B38" s="703" t="s">
        <v>619</v>
      </c>
      <c r="C38" s="704"/>
      <c r="D38" s="934"/>
      <c r="E38" s="706"/>
      <c r="F38" s="705"/>
      <c r="G38" s="706"/>
    </row>
    <row r="39" spans="1:7" s="647" customFormat="1">
      <c r="A39" s="702"/>
      <c r="B39" s="705"/>
      <c r="C39" s="704"/>
      <c r="D39" s="934"/>
      <c r="E39" s="706"/>
      <c r="F39" s="705"/>
      <c r="G39" s="706"/>
    </row>
    <row r="40" spans="1:7" s="647" customFormat="1">
      <c r="A40" s="702"/>
      <c r="B40" s="705" t="s">
        <v>499</v>
      </c>
      <c r="C40" s="704">
        <v>2</v>
      </c>
      <c r="D40" s="934"/>
      <c r="E40" s="707">
        <f>D40*C40</f>
        <v>0</v>
      </c>
      <c r="F40" s="705"/>
      <c r="G40" s="706"/>
    </row>
    <row r="41" spans="1:7" s="647" customFormat="1">
      <c r="A41" s="708"/>
      <c r="B41" s="709"/>
      <c r="C41" s="710"/>
      <c r="D41" s="935"/>
      <c r="E41" s="711"/>
      <c r="F41" s="709"/>
      <c r="G41" s="712"/>
    </row>
    <row r="42" spans="1:7" s="647" customFormat="1">
      <c r="A42" s="708"/>
      <c r="B42" s="709"/>
      <c r="C42" s="710"/>
      <c r="D42" s="935"/>
      <c r="E42" s="711"/>
      <c r="F42" s="709"/>
      <c r="G42" s="712"/>
    </row>
    <row r="43" spans="1:7" s="647" customFormat="1" ht="43.5" customHeight="1">
      <c r="A43" s="684">
        <f>A38+0.01</f>
        <v>1.07</v>
      </c>
      <c r="B43" s="697" t="s">
        <v>620</v>
      </c>
      <c r="C43" s="686" t="s">
        <v>519</v>
      </c>
      <c r="D43" s="928"/>
      <c r="E43" s="687"/>
      <c r="F43" s="695"/>
      <c r="G43" s="689"/>
    </row>
    <row r="44" spans="1:7" s="647" customFormat="1">
      <c r="A44" s="684"/>
      <c r="B44" s="694" t="s">
        <v>621</v>
      </c>
      <c r="C44" s="686">
        <v>170</v>
      </c>
      <c r="D44" s="929"/>
      <c r="E44" s="687">
        <f>C44*D44</f>
        <v>0</v>
      </c>
      <c r="F44" s="695"/>
      <c r="G44" s="689"/>
    </row>
    <row r="45" spans="1:7" s="647" customFormat="1">
      <c r="A45" s="684"/>
      <c r="B45" s="694" t="s">
        <v>622</v>
      </c>
      <c r="C45" s="686">
        <v>10</v>
      </c>
      <c r="D45" s="929"/>
      <c r="E45" s="687">
        <f>C45*D45</f>
        <v>0</v>
      </c>
      <c r="F45" s="695"/>
      <c r="G45" s="689"/>
    </row>
    <row r="46" spans="1:7" s="647" customFormat="1">
      <c r="A46" s="684"/>
      <c r="B46" s="694" t="s">
        <v>623</v>
      </c>
      <c r="C46" s="686">
        <v>90</v>
      </c>
      <c r="D46" s="929"/>
      <c r="E46" s="687">
        <f>C46*D46</f>
        <v>0</v>
      </c>
      <c r="F46" s="695"/>
      <c r="G46" s="689"/>
    </row>
    <row r="47" spans="1:7" s="647" customFormat="1" ht="14.25" customHeight="1">
      <c r="A47" s="684"/>
      <c r="B47" s="694" t="s">
        <v>624</v>
      </c>
      <c r="C47" s="686">
        <v>66</v>
      </c>
      <c r="D47" s="929"/>
      <c r="E47" s="687">
        <f>C47*D47</f>
        <v>0</v>
      </c>
      <c r="F47" s="695"/>
      <c r="G47" s="689"/>
    </row>
    <row r="48" spans="1:7" s="647" customFormat="1">
      <c r="A48" s="690"/>
      <c r="C48" s="654"/>
      <c r="D48" s="930"/>
      <c r="E48" s="691"/>
      <c r="F48" s="696"/>
      <c r="G48" s="693"/>
    </row>
    <row r="49" spans="1:9" s="647" customFormat="1">
      <c r="A49" s="690"/>
      <c r="C49" s="654"/>
      <c r="D49" s="930"/>
      <c r="E49" s="691"/>
      <c r="F49" s="696"/>
      <c r="G49" s="693"/>
    </row>
    <row r="50" spans="1:9" s="647" customFormat="1" ht="51.95" customHeight="1">
      <c r="A50" s="713">
        <f>A43+0.01</f>
        <v>1.08</v>
      </c>
      <c r="B50" s="697" t="s">
        <v>625</v>
      </c>
      <c r="C50" s="686"/>
      <c r="D50" s="936"/>
      <c r="E50" s="698"/>
      <c r="F50" s="694"/>
      <c r="G50" s="699"/>
    </row>
    <row r="51" spans="1:9" s="647" customFormat="1">
      <c r="A51" s="714"/>
      <c r="B51" s="715" t="s">
        <v>444</v>
      </c>
      <c r="C51" s="686">
        <v>1</v>
      </c>
      <c r="D51" s="936"/>
      <c r="E51" s="698">
        <f>D51*C51</f>
        <v>0</v>
      </c>
      <c r="F51" s="694"/>
      <c r="G51" s="699"/>
      <c r="I51" s="716"/>
    </row>
    <row r="52" spans="1:9" s="647" customFormat="1">
      <c r="A52" s="717"/>
      <c r="C52" s="654"/>
      <c r="D52" s="937"/>
      <c r="E52" s="670"/>
      <c r="G52" s="701"/>
    </row>
    <row r="53" spans="1:9" s="647" customFormat="1" ht="73.5" customHeight="1">
      <c r="A53" s="684">
        <f>A50+0.01</f>
        <v>1.0900000000000001</v>
      </c>
      <c r="B53" s="697" t="s">
        <v>626</v>
      </c>
      <c r="C53" s="686" t="s">
        <v>12</v>
      </c>
      <c r="D53" s="928"/>
      <c r="E53" s="687"/>
      <c r="F53" s="695"/>
      <c r="G53" s="689"/>
    </row>
    <row r="54" spans="1:9" s="647" customFormat="1">
      <c r="A54" s="684"/>
      <c r="B54" s="694" t="s">
        <v>627</v>
      </c>
      <c r="C54" s="686">
        <v>20</v>
      </c>
      <c r="D54" s="928"/>
      <c r="E54" s="687">
        <f>C54*D54</f>
        <v>0</v>
      </c>
      <c r="F54" s="695"/>
      <c r="G54" s="689"/>
    </row>
    <row r="55" spans="1:9" s="647" customFormat="1">
      <c r="A55" s="684"/>
      <c r="B55" s="694" t="s">
        <v>628</v>
      </c>
      <c r="C55" s="686">
        <v>40</v>
      </c>
      <c r="D55" s="928"/>
      <c r="E55" s="687">
        <f>C55*D55</f>
        <v>0</v>
      </c>
      <c r="F55" s="695"/>
      <c r="G55" s="689"/>
    </row>
    <row r="56" spans="1:9" s="647" customFormat="1">
      <c r="A56" s="684"/>
      <c r="B56" s="694" t="s">
        <v>629</v>
      </c>
      <c r="C56" s="686">
        <v>38</v>
      </c>
      <c r="D56" s="928"/>
      <c r="E56" s="687">
        <f>C56*D56</f>
        <v>0</v>
      </c>
      <c r="F56" s="695"/>
      <c r="G56" s="689"/>
    </row>
    <row r="57" spans="1:9" s="647" customFormat="1">
      <c r="A57" s="684"/>
      <c r="B57" s="694" t="s">
        <v>630</v>
      </c>
      <c r="C57" s="686">
        <v>26</v>
      </c>
      <c r="D57" s="928"/>
      <c r="E57" s="687">
        <f>C57*D57</f>
        <v>0</v>
      </c>
      <c r="F57" s="695"/>
      <c r="G57" s="689"/>
    </row>
    <row r="58" spans="1:9" s="647" customFormat="1">
      <c r="A58" s="690"/>
      <c r="C58" s="654"/>
      <c r="D58" s="931"/>
      <c r="E58" s="691"/>
      <c r="F58" s="696"/>
      <c r="G58" s="693"/>
    </row>
    <row r="59" spans="1:9" s="647" customFormat="1">
      <c r="A59" s="690"/>
      <c r="C59" s="654"/>
      <c r="D59" s="931"/>
      <c r="E59" s="691"/>
      <c r="F59" s="696"/>
      <c r="G59" s="693"/>
    </row>
    <row r="60" spans="1:9" s="647" customFormat="1" ht="34.5" customHeight="1">
      <c r="A60" s="684">
        <f>A53+0.01</f>
        <v>1.1000000000000001</v>
      </c>
      <c r="B60" s="697" t="s">
        <v>631</v>
      </c>
      <c r="C60" s="686"/>
      <c r="D60" s="928"/>
      <c r="E60" s="687"/>
      <c r="F60" s="695"/>
      <c r="G60" s="689"/>
    </row>
    <row r="61" spans="1:9" s="647" customFormat="1">
      <c r="A61" s="684"/>
      <c r="B61" s="694" t="s">
        <v>632</v>
      </c>
      <c r="C61" s="686">
        <v>2</v>
      </c>
      <c r="D61" s="928"/>
      <c r="E61" s="687">
        <f>C61*D61</f>
        <v>0</v>
      </c>
      <c r="F61" s="695"/>
      <c r="G61" s="689"/>
    </row>
    <row r="62" spans="1:9" s="647" customFormat="1">
      <c r="A62" s="690"/>
      <c r="C62" s="654"/>
      <c r="D62" s="931"/>
      <c r="E62" s="691"/>
      <c r="F62" s="696"/>
      <c r="G62" s="693"/>
    </row>
    <row r="63" spans="1:9" s="647" customFormat="1">
      <c r="A63" s="690"/>
      <c r="C63" s="654"/>
      <c r="D63" s="931"/>
      <c r="E63" s="691"/>
      <c r="F63" s="696"/>
      <c r="G63" s="693"/>
    </row>
    <row r="64" spans="1:9" s="647" customFormat="1" ht="34.5" customHeight="1">
      <c r="A64" s="684">
        <f>A60+0.01</f>
        <v>1.1100000000000001</v>
      </c>
      <c r="B64" s="697" t="s">
        <v>633</v>
      </c>
      <c r="C64" s="686"/>
      <c r="D64" s="928"/>
      <c r="E64" s="687"/>
      <c r="F64" s="695"/>
      <c r="G64" s="689"/>
    </row>
    <row r="65" spans="1:7" s="647" customFormat="1">
      <c r="A65" s="684"/>
      <c r="B65" s="694" t="s">
        <v>499</v>
      </c>
      <c r="C65" s="686">
        <v>1</v>
      </c>
      <c r="D65" s="928"/>
      <c r="E65" s="687">
        <f>C65*D65</f>
        <v>0</v>
      </c>
      <c r="F65" s="695"/>
      <c r="G65" s="689"/>
    </row>
    <row r="66" spans="1:7" s="647" customFormat="1">
      <c r="A66" s="690"/>
      <c r="C66" s="654"/>
      <c r="D66" s="931"/>
      <c r="E66" s="691"/>
      <c r="F66" s="696"/>
      <c r="G66" s="693"/>
    </row>
    <row r="67" spans="1:7" s="647" customFormat="1">
      <c r="A67" s="690"/>
      <c r="C67" s="654"/>
      <c r="D67" s="931"/>
      <c r="E67" s="691"/>
      <c r="F67" s="696"/>
      <c r="G67" s="693"/>
    </row>
    <row r="68" spans="1:7" s="647" customFormat="1" ht="30">
      <c r="A68" s="684">
        <f>A64+0.01</f>
        <v>1.1200000000000001</v>
      </c>
      <c r="B68" s="697" t="s">
        <v>634</v>
      </c>
      <c r="C68" s="686"/>
      <c r="D68" s="928"/>
      <c r="E68" s="687"/>
      <c r="F68" s="695"/>
      <c r="G68" s="689"/>
    </row>
    <row r="69" spans="1:7" s="647" customFormat="1">
      <c r="A69" s="684"/>
      <c r="B69" s="694" t="s">
        <v>499</v>
      </c>
      <c r="C69" s="686">
        <v>1</v>
      </c>
      <c r="D69" s="928"/>
      <c r="E69" s="687">
        <f>C69*D69</f>
        <v>0</v>
      </c>
      <c r="F69" s="695"/>
      <c r="G69" s="689"/>
    </row>
    <row r="70" spans="1:7" s="647" customFormat="1">
      <c r="A70" s="690"/>
      <c r="C70" s="654"/>
      <c r="D70" s="931"/>
      <c r="E70" s="691"/>
      <c r="F70" s="696"/>
      <c r="G70" s="693"/>
    </row>
    <row r="71" spans="1:7" s="647" customFormat="1">
      <c r="A71" s="690"/>
      <c r="C71" s="654"/>
      <c r="D71" s="931"/>
      <c r="E71" s="691"/>
      <c r="F71" s="696"/>
      <c r="G71" s="693"/>
    </row>
    <row r="72" spans="1:7" s="647" customFormat="1" ht="30" customHeight="1">
      <c r="A72" s="684">
        <f>A68+0.01</f>
        <v>1.1300000000000001</v>
      </c>
      <c r="B72" s="697" t="s">
        <v>635</v>
      </c>
      <c r="C72" s="686"/>
      <c r="D72" s="928"/>
      <c r="E72" s="687"/>
      <c r="F72" s="695"/>
      <c r="G72" s="689"/>
    </row>
    <row r="73" spans="1:7" s="647" customFormat="1">
      <c r="A73" s="684"/>
      <c r="B73" s="694" t="s">
        <v>12</v>
      </c>
      <c r="C73" s="686">
        <v>2</v>
      </c>
      <c r="D73" s="928"/>
      <c r="E73" s="687">
        <f>C73*D73</f>
        <v>0</v>
      </c>
      <c r="F73" s="695"/>
      <c r="G73" s="689"/>
    </row>
    <row r="74" spans="1:7" s="647" customFormat="1">
      <c r="A74" s="690"/>
      <c r="C74" s="654"/>
      <c r="D74" s="931"/>
      <c r="E74" s="691"/>
      <c r="F74" s="696"/>
      <c r="G74" s="693"/>
    </row>
    <row r="75" spans="1:7" s="647" customFormat="1">
      <c r="A75" s="690"/>
      <c r="C75" s="654"/>
      <c r="D75" s="931"/>
      <c r="E75" s="691"/>
      <c r="F75" s="696"/>
      <c r="G75" s="693"/>
    </row>
    <row r="76" spans="1:7" s="647" customFormat="1">
      <c r="A76" s="684">
        <f>A72+0.01</f>
        <v>1.1400000000000001</v>
      </c>
      <c r="B76" s="694" t="s">
        <v>636</v>
      </c>
      <c r="C76" s="686"/>
      <c r="D76" s="928"/>
      <c r="E76" s="687"/>
      <c r="F76" s="695"/>
      <c r="G76" s="689"/>
    </row>
    <row r="77" spans="1:7" s="647" customFormat="1">
      <c r="A77" s="684"/>
      <c r="B77" s="694" t="s">
        <v>637</v>
      </c>
      <c r="C77" s="686"/>
      <c r="D77" s="928"/>
      <c r="E77" s="687">
        <f>SUM(E10:E74)*0.01</f>
        <v>0</v>
      </c>
      <c r="F77" s="695"/>
      <c r="G77" s="689"/>
    </row>
    <row r="78" spans="1:7" s="647" customFormat="1">
      <c r="A78" s="690"/>
      <c r="C78" s="654"/>
      <c r="D78" s="931"/>
      <c r="E78" s="691"/>
      <c r="F78" s="696"/>
      <c r="G78" s="693"/>
    </row>
    <row r="79" spans="1:7" s="647" customFormat="1">
      <c r="A79" s="690"/>
      <c r="C79" s="654"/>
      <c r="D79" s="931"/>
      <c r="E79" s="691"/>
      <c r="F79" s="696"/>
      <c r="G79" s="693"/>
    </row>
    <row r="80" spans="1:7" s="647" customFormat="1">
      <c r="A80" s="684">
        <f>A76+0.01</f>
        <v>1.1500000000000001</v>
      </c>
      <c r="B80" s="694" t="s">
        <v>638</v>
      </c>
      <c r="C80" s="686"/>
      <c r="D80" s="928"/>
      <c r="E80" s="687"/>
      <c r="F80" s="695"/>
      <c r="G80" s="689"/>
    </row>
    <row r="81" spans="1:7" s="647" customFormat="1">
      <c r="A81" s="684"/>
      <c r="B81" s="694" t="s">
        <v>637</v>
      </c>
      <c r="C81" s="686"/>
      <c r="D81" s="928"/>
      <c r="E81" s="687">
        <f>SUM(E11:E78)*0.02</f>
        <v>0</v>
      </c>
      <c r="F81" s="695"/>
      <c r="G81" s="689"/>
    </row>
    <row r="82" spans="1:7" s="647" customFormat="1">
      <c r="A82" s="690"/>
      <c r="C82" s="654"/>
      <c r="D82" s="931"/>
      <c r="E82" s="691"/>
      <c r="F82" s="696"/>
      <c r="G82" s="693"/>
    </row>
    <row r="83" spans="1:7" s="647" customFormat="1">
      <c r="A83" s="690"/>
      <c r="C83" s="654"/>
      <c r="D83" s="931"/>
      <c r="E83" s="691"/>
      <c r="F83" s="696"/>
      <c r="G83" s="693"/>
    </row>
    <row r="84" spans="1:7" s="647" customFormat="1" ht="15.75" thickBot="1">
      <c r="A84" s="690"/>
      <c r="B84" s="718" t="s">
        <v>639</v>
      </c>
      <c r="C84" s="719"/>
      <c r="D84" s="938"/>
      <c r="E84" s="720">
        <f>SUM(E1:E83)</f>
        <v>0</v>
      </c>
      <c r="F84" s="721"/>
      <c r="G84" s="722"/>
    </row>
    <row r="85" spans="1:7" ht="15.75" thickTop="1">
      <c r="A85" s="617"/>
      <c r="D85" s="939"/>
      <c r="E85" s="618"/>
    </row>
    <row r="86" spans="1:7">
      <c r="A86" s="617"/>
      <c r="D86" s="939"/>
      <c r="E86" s="618"/>
    </row>
    <row r="87" spans="1:7">
      <c r="E87" s="616"/>
    </row>
  </sheetData>
  <sheetProtection password="8E0C" sheet="1" objects="1" scenarios="1"/>
  <pageMargins left="0.9055118110236221" right="0.11811023622047245" top="0.74803149606299213" bottom="0.74803149606299213" header="0.31496062992125984" footer="0.31496062992125984"/>
  <pageSetup paperSize="9" scale="97" orientation="portrait" r:id="rId1"/>
  <headerFooter>
    <oddFooter>&amp;L&amp;F&amp;C&amp;A&amp;R&amp;P/&amp;N</oddFooter>
  </headerFooter>
  <rowBreaks count="1" manualBreakCount="1">
    <brk id="6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17</vt:i4>
      </vt:variant>
    </vt:vector>
  </HeadingPairs>
  <TitlesOfParts>
    <vt:vector size="28" baseType="lpstr">
      <vt:lpstr>SKUPNA_REKAPITULACIJA</vt:lpstr>
      <vt:lpstr>Relapitulacija  GO DELA</vt:lpstr>
      <vt:lpstr>A1 GRADBENA DELA</vt:lpstr>
      <vt:lpstr>B1 OBRTNA DELA</vt:lpstr>
      <vt:lpstr>C. Rekapitulacija ELEKTRO inšt.</vt:lpstr>
      <vt:lpstr>C1. JAKI TOK</vt:lpstr>
      <vt:lpstr>C2. ŠIBKI TOK</vt:lpstr>
      <vt:lpstr>D. Rekapitulacija STROJNE inšt.</vt:lpstr>
      <vt:lpstr>D1  ogrevanje</vt:lpstr>
      <vt:lpstr>D2. prezračevanje prostorov</vt:lpstr>
      <vt:lpstr>D3. vodovod, kanalizacija</vt:lpstr>
      <vt:lpstr>'A1 GRADBENA DELA'!Področje_tiskanja</vt:lpstr>
      <vt:lpstr>'B1 OBRTNA DELA'!Področje_tiskanja</vt:lpstr>
      <vt:lpstr>'C. Rekapitulacija ELEKTRO inšt.'!Področje_tiskanja</vt:lpstr>
      <vt:lpstr>'C1. JAKI TOK'!Področje_tiskanja</vt:lpstr>
      <vt:lpstr>'C2. ŠIBKI TOK'!Področje_tiskanja</vt:lpstr>
      <vt:lpstr>'D. Rekapitulacija STROJNE inšt.'!Področje_tiskanja</vt:lpstr>
      <vt:lpstr>'D1  ogrevanje'!Področje_tiskanja</vt:lpstr>
      <vt:lpstr>'D2. prezračevanje prostorov'!Področje_tiskanja</vt:lpstr>
      <vt:lpstr>'D3. vodovod, kanalizacija'!Področje_tiskanja</vt:lpstr>
      <vt:lpstr>'Relapitulacija  GO DELA'!Področje_tiskanja</vt:lpstr>
      <vt:lpstr>SKUPNA_REKAPITULACIJA!Področje_tiskanja</vt:lpstr>
      <vt:lpstr>'A1 GRADBENA DELA'!Tiskanje_naslovov</vt:lpstr>
      <vt:lpstr>'B1 OBRTNA DELA'!Tiskanje_naslovov</vt:lpstr>
      <vt:lpstr>'D1  ogrevanje'!Tiskanje_naslovov</vt:lpstr>
      <vt:lpstr>'D2. prezračevanje prostorov'!Tiskanje_naslovov</vt:lpstr>
      <vt:lpstr>'D3. vodovod, kanalizacija'!Tiskanje_naslovov</vt:lpstr>
      <vt:lpstr>'Relapitulacija  GO DELA'!Tiskanje_naslovov</vt:lpstr>
    </vt:vector>
  </TitlesOfParts>
  <Company>BRANKO JURIČAN 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OBČINA VOJNIK</dc:title>
  <dc:subject>POPIS DEL</dc:subject>
  <dc:creator>B4M Branko</dc:creator>
  <cp:lastModifiedBy>Milan</cp:lastModifiedBy>
  <cp:lastPrinted>2016-03-05T18:45:13Z</cp:lastPrinted>
  <dcterms:created xsi:type="dcterms:W3CDTF">2003-03-17T10:02:14Z</dcterms:created>
  <dcterms:modified xsi:type="dcterms:W3CDTF">2016-03-05T18:59:20Z</dcterms:modified>
</cp:coreProperties>
</file>