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cina9\Documents\JANJA\RAZPISI\2021\Preplastitve\OBJAVA\"/>
    </mc:Choice>
  </mc:AlternateContent>
  <bookViews>
    <workbookView xWindow="0" yWindow="0" windowWidth="7425" windowHeight="5370" tabRatio="860" activeTab="3"/>
  </bookViews>
  <sheets>
    <sheet name="rekapitulacija" sheetId="2" r:id="rId1"/>
    <sheet name="Občina Trebnje" sheetId="1" r:id="rId2"/>
    <sheet name="KS Dolenja Nemška vas" sheetId="16" r:id="rId3"/>
    <sheet name="KS Štefan" sheetId="18" r:id="rId4"/>
    <sheet name="KS Dobrnič" sheetId="6" r:id="rId5"/>
    <sheet name="KS Račje selo" sheetId="13" r:id="rId6"/>
  </sheets>
  <definedNames>
    <definedName name="_xlnm.Print_Area" localSheetId="4">'KS Dobrnič'!$A$1:$F$22</definedName>
    <definedName name="_xlnm.Print_Area" localSheetId="2">'KS Dolenja Nemška vas'!$A$1:$F$61</definedName>
    <definedName name="_xlnm.Print_Area" localSheetId="5">'KS Račje selo'!$A$1:$G$48</definedName>
    <definedName name="_xlnm.Print_Area" localSheetId="1">'Občina Trebnje'!$A$54:$D$54</definedName>
    <definedName name="_xlnm.Print_Area" localSheetId="0">rekapitulacija!$B$1:$G$29</definedName>
    <definedName name="_xlnm.Recorder" localSheetId="5">#REF!</definedName>
    <definedName name="_xlnm.Recorde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3" l="1"/>
  <c r="F34" i="13"/>
  <c r="F33" i="13"/>
  <c r="F36" i="13" l="1"/>
  <c r="F37" i="13" s="1"/>
  <c r="F38" i="13" s="1"/>
  <c r="G142" i="18" l="1"/>
  <c r="G141" i="18"/>
  <c r="G137" i="18"/>
  <c r="G134" i="18"/>
  <c r="G133" i="18"/>
  <c r="G132" i="18"/>
  <c r="G129" i="18"/>
  <c r="G125" i="18"/>
  <c r="G124" i="18"/>
  <c r="G121" i="18"/>
  <c r="G120" i="18"/>
  <c r="G119" i="18"/>
  <c r="G114" i="18"/>
  <c r="G113" i="18"/>
  <c r="D110" i="18"/>
  <c r="G110" i="18" s="1"/>
  <c r="G109" i="18"/>
  <c r="G106" i="18"/>
  <c r="G103" i="18"/>
  <c r="G100" i="18"/>
  <c r="G97" i="18"/>
  <c r="G96" i="18"/>
  <c r="G92" i="18"/>
  <c r="G89" i="18"/>
  <c r="G88" i="18"/>
  <c r="G87" i="18"/>
  <c r="G86" i="18"/>
  <c r="G10" i="18"/>
  <c r="G11" i="18"/>
  <c r="G12" i="18"/>
  <c r="G13" i="18"/>
  <c r="G14" i="18"/>
  <c r="G17" i="18"/>
  <c r="G20" i="18"/>
  <c r="G24" i="18"/>
  <c r="G25" i="18"/>
  <c r="G28" i="18"/>
  <c r="G31" i="18"/>
  <c r="G34" i="18"/>
  <c r="G37" i="18"/>
  <c r="G38" i="18"/>
  <c r="G43" i="18"/>
  <c r="G46" i="18"/>
  <c r="G47" i="18"/>
  <c r="G51" i="18"/>
  <c r="G54" i="18"/>
  <c r="G55" i="18"/>
  <c r="G56" i="18"/>
  <c r="G59" i="18"/>
  <c r="G63" i="18"/>
  <c r="G64" i="18"/>
  <c r="G65" i="18"/>
  <c r="G66" i="18"/>
  <c r="G67" i="18"/>
  <c r="G145" i="18" l="1"/>
  <c r="G147" i="18" s="1"/>
  <c r="G148" i="18" s="1"/>
  <c r="G149" i="18" s="1"/>
  <c r="G70" i="18"/>
  <c r="G72" i="18" l="1"/>
  <c r="G154" i="18" s="1"/>
  <c r="F5" i="16"/>
  <c r="F6" i="16"/>
  <c r="F20" i="16"/>
  <c r="F21" i="16"/>
  <c r="F33" i="16"/>
  <c r="F36" i="16" s="1"/>
  <c r="F38" i="16" s="1"/>
  <c r="F39" i="16" s="1"/>
  <c r="F40" i="16" s="1"/>
  <c r="G155" i="18" l="1"/>
  <c r="G156" i="18" s="1"/>
  <c r="G73" i="18"/>
  <c r="G74" i="18" s="1"/>
  <c r="F9" i="16"/>
  <c r="F11" i="16" s="1"/>
  <c r="F24" i="16"/>
  <c r="F26" i="16" s="1"/>
  <c r="F27" i="16" s="1"/>
  <c r="F28" i="16" s="1"/>
  <c r="G15" i="2" l="1"/>
  <c r="G157" i="18"/>
  <c r="G158" i="18" s="1"/>
  <c r="F12" i="16"/>
  <c r="F13" i="16" s="1"/>
  <c r="F45" i="16"/>
  <c r="G13" i="2" s="1"/>
  <c r="F54" i="1"/>
  <c r="F53" i="1"/>
  <c r="F52" i="1"/>
  <c r="F51" i="1"/>
  <c r="F41" i="1"/>
  <c r="F40" i="1"/>
  <c r="F46" i="16" l="1"/>
  <c r="F47" i="16" s="1"/>
  <c r="F50" i="1"/>
  <c r="F36" i="1"/>
  <c r="F35" i="1"/>
  <c r="F9" i="1" l="1"/>
  <c r="F8" i="1"/>
  <c r="F7" i="13" l="1"/>
  <c r="F6" i="13"/>
  <c r="F20" i="13"/>
  <c r="F19" i="13"/>
  <c r="F15" i="1" l="1"/>
  <c r="F46" i="1"/>
  <c r="F18" i="1"/>
  <c r="F49" i="1"/>
  <c r="F45" i="1" l="1"/>
  <c r="F44" i="1"/>
  <c r="F37" i="1"/>
  <c r="F10" i="1"/>
  <c r="F34" i="1"/>
  <c r="F33" i="1"/>
  <c r="F32" i="1"/>
  <c r="F14" i="1"/>
  <c r="F13" i="1"/>
  <c r="F7" i="1"/>
  <c r="F6" i="1"/>
  <c r="F5" i="1"/>
  <c r="F57" i="1" l="1"/>
  <c r="F59" i="1" s="1"/>
  <c r="F21" i="1"/>
  <c r="F23" i="1" s="1"/>
  <c r="F24" i="1" l="1"/>
  <c r="F25" i="1" s="1"/>
  <c r="F66" i="1"/>
  <c r="F60" i="1"/>
  <c r="F61" i="1" s="1"/>
  <c r="F24" i="13" l="1"/>
  <c r="F25" i="13" s="1"/>
  <c r="F26" i="13" s="1"/>
  <c r="F16" i="6"/>
  <c r="F18" i="6" s="1"/>
  <c r="F5" i="6"/>
  <c r="F7" i="6" s="1"/>
  <c r="F26" i="6" s="1"/>
  <c r="F8" i="6" l="1"/>
  <c r="F9" i="6" s="1"/>
  <c r="F19" i="6"/>
  <c r="F20" i="6" s="1"/>
  <c r="G11" i="2" l="1"/>
  <c r="F27" i="6" l="1"/>
  <c r="F28" i="6" s="1"/>
  <c r="G17" i="2"/>
  <c r="F67" i="1"/>
  <c r="F68" i="1" s="1"/>
  <c r="F9" i="13" l="1"/>
  <c r="F43" i="13" l="1"/>
  <c r="G19" i="2" s="1"/>
  <c r="G21" i="2" s="1"/>
  <c r="F10" i="13"/>
  <c r="F11" i="13" s="1"/>
  <c r="F44" i="13" l="1"/>
  <c r="F45" i="13" s="1"/>
  <c r="G23" i="2"/>
  <c r="G25" i="2" s="1"/>
</calcChain>
</file>

<file path=xl/sharedStrings.xml><?xml version="1.0" encoding="utf-8"?>
<sst xmlns="http://schemas.openxmlformats.org/spreadsheetml/2006/main" count="526" uniqueCount="184">
  <si>
    <t>št.:</t>
  </si>
  <si>
    <t>Opis postavke:</t>
  </si>
  <si>
    <t>količina</t>
  </si>
  <si>
    <t>enota</t>
  </si>
  <si>
    <t>cena na enoto</t>
  </si>
  <si>
    <t>skupaj - EUR</t>
  </si>
  <si>
    <t>PREDDELA</t>
  </si>
  <si>
    <t xml:space="preserve">m2  </t>
  </si>
  <si>
    <t>1.2</t>
  </si>
  <si>
    <t>3.0</t>
  </si>
  <si>
    <t>VOZIŠČNE KONSTRUKCIJE</t>
  </si>
  <si>
    <t>3.1</t>
  </si>
  <si>
    <t>ODVODNJAVANJE</t>
  </si>
  <si>
    <t>4.1</t>
  </si>
  <si>
    <t>Skupaj:</t>
  </si>
  <si>
    <t>kos</t>
  </si>
  <si>
    <t>REKAPITULACIJA</t>
  </si>
  <si>
    <t>1.</t>
  </si>
  <si>
    <t>2.</t>
  </si>
  <si>
    <t>3.</t>
  </si>
  <si>
    <t>SKUPAJ:</t>
  </si>
  <si>
    <t>DDV 22%:</t>
  </si>
  <si>
    <t>SKUPAJ z DDV-jem:</t>
  </si>
  <si>
    <t>4.</t>
  </si>
  <si>
    <t>3.2</t>
  </si>
  <si>
    <t>V ceno na enoto se upoštevajo stroški dobave, postavitve in vzdrževanja prometne signalizacije za zaporo v času gradnje.</t>
  </si>
  <si>
    <t>Krajevna skupnost Dolenja Nemška vas</t>
  </si>
  <si>
    <t>Občina Trebnje</t>
  </si>
  <si>
    <t>Krajevna skupnost Dobrnič</t>
  </si>
  <si>
    <t>Skupaj (brez DDV):</t>
  </si>
  <si>
    <t>DDV (22 %)</t>
  </si>
  <si>
    <t>Skupaj (z DDV):</t>
  </si>
  <si>
    <t>ZEMELJSKA DELA</t>
  </si>
  <si>
    <t>2.1</t>
  </si>
  <si>
    <t>2.2</t>
  </si>
  <si>
    <t>Krajevna skupnost Štefan</t>
  </si>
  <si>
    <t>Rezanje asfaltne plasti s talno diamantno žago, debele 6 do 10 cm</t>
  </si>
  <si>
    <t xml:space="preserve">OBRAZEC </t>
  </si>
  <si>
    <t>ČIŠČENJE TERENA</t>
  </si>
  <si>
    <t>1.2.3</t>
  </si>
  <si>
    <t>Porušitev in odstranitev voziščnih konstrukcij</t>
  </si>
  <si>
    <t>Odkop humuzirane/zatravljene bankine, široke do 0,50 m</t>
  </si>
  <si>
    <t>Porušitev in odstranitev asfaltne plasti v debelini 6 do 10 cm</t>
  </si>
  <si>
    <t xml:space="preserve">Rezkanje in odvoz asfaltne krovne plasti v debelini 4 do 7 cm </t>
  </si>
  <si>
    <t>1.3.1</t>
  </si>
  <si>
    <t>Omejitve prometa</t>
  </si>
  <si>
    <t xml:space="preserve">Zavarovanje gradbišča v času gradnje s polovično zaporo prometa in ročnim usmerjanjem </t>
  </si>
  <si>
    <t>dan</t>
  </si>
  <si>
    <t>IZKOPI</t>
  </si>
  <si>
    <t>Široki izkop zrnate kamnine - 3.kategorije - strojno z nakladanjem</t>
  </si>
  <si>
    <t>Izkop vezljive/zrnate kamnine - 3. ktg za odvodne jarke in koritnice (mulde) - strojno z nakladanjem</t>
  </si>
  <si>
    <t>PLANUM TEMELJNIH TAL</t>
  </si>
  <si>
    <t>Ureditev planuma temeljnih tal zrnate kamnine – 3. kategorije</t>
  </si>
  <si>
    <t>2.5</t>
  </si>
  <si>
    <t>BREŽINE IN ZELENICE</t>
  </si>
  <si>
    <t>Humuziranje brežine brez valjanja, v debelini do 15 cm - ročno</t>
  </si>
  <si>
    <t>Doplačilo za zatravitev s semenom</t>
  </si>
  <si>
    <t>2.9</t>
  </si>
  <si>
    <t>PREVOZI, RAZPROSTIRANJE IN UREDITEV DEPONIJ MATERIALA</t>
  </si>
  <si>
    <t>Prevoz materiala na razdaljo nad 2000 do 3000 m - uradna deponija z evidenčniomi listi</t>
  </si>
  <si>
    <t>t</t>
  </si>
  <si>
    <t>Razprostiranje odvečne zrnate kamnine – 3. kategorije</t>
  </si>
  <si>
    <t>NOSILNE PLASTI</t>
  </si>
  <si>
    <t>3.1.1</t>
  </si>
  <si>
    <t>Nevezane nosilne plasti</t>
  </si>
  <si>
    <t>3.1.3</t>
  </si>
  <si>
    <t>Asfaltne spodnje nosilne plasti  z bitumenskimi vezivi (AC base, stab)</t>
  </si>
  <si>
    <t>Izravnava asfaltne podlage z bituminiziranim drobljencem AC 22 base, stab B50/70 A5 zrnavosti 0/22 mm (lokalne izravnave)</t>
  </si>
  <si>
    <t>OBRABNE PLASTI</t>
  </si>
  <si>
    <t>3.2.2</t>
  </si>
  <si>
    <t>Asfaltne obrabne in zaporne plasti (AC surf)</t>
  </si>
  <si>
    <t>3.2.5</t>
  </si>
  <si>
    <t>Vezane asfaltne obrabne plasti</t>
  </si>
  <si>
    <t>Pobrizg podlage z bitumensko emulzijo 0,4 kg/m2</t>
  </si>
  <si>
    <t>N33</t>
  </si>
  <si>
    <t>001</t>
  </si>
  <si>
    <t>Premaz stikov obstoječ / novi asfalt z bitumenskim materialom kot npr.: Dilaplast.</t>
  </si>
  <si>
    <t>Čiščenje površine podlage pred pobrizgom z bitumenskim vezivom</t>
  </si>
  <si>
    <t>3.6</t>
  </si>
  <si>
    <t>BANKINE</t>
  </si>
  <si>
    <t>Izdelava bankine iz gramoza ali naravno zdrobljenega kamnitega materiala, široke do 0,50 m, debeline 10 - 20cm</t>
  </si>
  <si>
    <t>POVRŠINSKO ODVODNJAVANJE</t>
  </si>
  <si>
    <t>Zavarovanje dna kadunjastega jarka (mulde) s plastjo bitumenskega betona iz zmesi zrn iz karbonatnih kamnin in cestogradbenega bitumna AC 11 surf B 50/70 A4 v debelini 5 cm, široko 50 cm</t>
  </si>
  <si>
    <t>m3</t>
  </si>
  <si>
    <t>3.3</t>
  </si>
  <si>
    <t>Izdelava obrabnonosilne plasti bitumizirane zmesi AC 16 surf B 70/100 A4 Z3 v debelini 6 cm</t>
  </si>
  <si>
    <t>3.4</t>
  </si>
  <si>
    <t>3.5</t>
  </si>
  <si>
    <t>5.</t>
  </si>
  <si>
    <t>Krajevna skupnost Račje selo</t>
  </si>
  <si>
    <t>N01</t>
  </si>
  <si>
    <t>2.3</t>
  </si>
  <si>
    <t>LOČILNE IN FILTRSKE PLASTI</t>
  </si>
  <si>
    <t>2.4</t>
  </si>
  <si>
    <t>NASIPI, ZASIPI, KLINI, POSTELJICA IN GLINASTI NABOJ</t>
  </si>
  <si>
    <t>Izdelava posteljice iz drobljenih kamnitih zrn v debelini 30cm (0/100mm)</t>
  </si>
  <si>
    <t>Izdelava obrabne in zaporne ali zaščitne plasti bitumenskega betona iz zmesi zrn iz karbonatnih kamnin in cestogradbenega bitumna AC 11 surf B 50/70 A4 v debelini 3 cm</t>
  </si>
  <si>
    <t>Izdelava nevezane nosilne plasti gramoza v debelini 21 do 30 cm</t>
  </si>
  <si>
    <t>Izdelava nevezane nosilne plasti enakomerno zrnatega drobljenca iz kamnine v debelini do 20 cm (0/32mm) - lokalne sanacije in podaljšanje JP</t>
  </si>
  <si>
    <t>Izdelava nevezane nosilne plasti enakomerno zrnatega drobljenca iz kamnine v debelini do 20 cm (0/32mm) - priprava planuma za mulde v širini 0,50m, dolžine 20m</t>
  </si>
  <si>
    <t>Izdelava spodnje nosilne plasti bitumizirane zmesi AC 22 base, stab B50/70 A5 v debelini 6 cm (lokalne sanacije in podaljšanje JP)</t>
  </si>
  <si>
    <t>Dvig pokrova jaška  na ustrezno višino neposredno pred izvedbo asfalterskih del - preplastitvijo - 3cm.</t>
  </si>
  <si>
    <t>Izdelava orabnonosilne plasti bitumizirane zmesi AC 16 surf B 70/100 A4 Z3 v debelini 6 cm</t>
  </si>
  <si>
    <r>
      <t>m</t>
    </r>
    <r>
      <rPr>
        <vertAlign val="superscript"/>
        <sz val="10"/>
        <rFont val="Arial CE"/>
        <charset val="238"/>
      </rPr>
      <t>2</t>
    </r>
  </si>
  <si>
    <t>m2</t>
  </si>
  <si>
    <t>m1</t>
  </si>
  <si>
    <t>REKAPITULACIJA - KS Račje selo</t>
  </si>
  <si>
    <t xml:space="preserve">UREDITEV CESTE BLATO (parc. št. 1179) </t>
  </si>
  <si>
    <t>REKAPITULACIJA - Občina Trebnje</t>
  </si>
  <si>
    <t>REKAPITULACIJA - KS Dobrnič</t>
  </si>
  <si>
    <t>1.0</t>
  </si>
  <si>
    <t>1.1</t>
  </si>
  <si>
    <t>1.3</t>
  </si>
  <si>
    <t>2.0</t>
  </si>
  <si>
    <t>Rezkanje (in odvoz) asfaltne zmesi na klančini v debelini 0 do 4 cm</t>
  </si>
  <si>
    <t>Čiščenje utrjene/odrezkane površine podlage pred pobrizgom z bitumenskim vezivom</t>
  </si>
  <si>
    <t>Pobrizg z nestabilno kationsko bitumensko emulzijo do 0,30 kg/m2</t>
  </si>
  <si>
    <t xml:space="preserve">Izdelava obrabne in zaporne plasti bitumizirane zmesi AC 11 surf B 70/100 A3 v debelini 4,0 cm             </t>
  </si>
  <si>
    <t>Izdelava bankine iz gramoza ali naravno zdrobljenega kamnitega materiala, široke do 0,50 m</t>
  </si>
  <si>
    <t>Izdelava sanacij vozišča v kompletu z rezanjem asfalta, rušenjem in odvozom asfalta na komunalno deponijo s plačilom taks, izkop nenosilnega tampona in zemljine v debelini 40cm z odvozom na stalno deponijo izvajalca, dobava in vgraditev tamponskega drobljenca 0/32mm v deb. 40cm, izdelava finega planuma ročno, premaz robov z dilaplastom za sprijem starega in novega asfalta, dobava in vgraditev asfalta AC 11 surf v deb. 6cm</t>
  </si>
  <si>
    <t>Razširitev in čiščenje razpok v asfaltu na cesti, prednamaz očiščene razpoke, ter zalivanje pripravljene razpoke z bitumensko zalivno maso (zalivna masa mora imeti certifikat oziroma potrdilo o kvaliteti)</t>
  </si>
  <si>
    <t>m</t>
  </si>
  <si>
    <t>REKAPITULACIJA - KS Dolenja Nemška vas</t>
  </si>
  <si>
    <t>1.4.</t>
  </si>
  <si>
    <t>Porušitev in odstranitev asfaltne plasti v debelini do 7 cm z odvozom ruševin na stalno deponijo</t>
  </si>
  <si>
    <t>1.5.</t>
  </si>
  <si>
    <t>1.6</t>
  </si>
  <si>
    <t>PREPLASTITEV LC 425202 HUDEJE (ovinek Hudeje in pri deponiji Globoko)</t>
  </si>
  <si>
    <t>Izdelava obrabnonosilne plasti bituminizirane zmesi AC 16 surf B 50/70 A4 Z3 v debelini 7 cm</t>
  </si>
  <si>
    <t>Izdelava muld iz bitumenskega drobljenca debeline 7 cm iz zmesi zrn drobljenca, širine 50 cm</t>
  </si>
  <si>
    <t>Rezanje asfalta do debeline 7 cm</t>
  </si>
  <si>
    <t>Zavarovanje dna kadunjastega jarka (mulde) s plastjo bitumenskega betona iz zmesi zrn iz karbonatnih kamnin in cestogradbenega bitumna AC 11 surf B 50/70 A4 v debelini 6 cm, široko 50 cm</t>
  </si>
  <si>
    <t xml:space="preserve">Izdelava obrabne in zaporne plasti bitumizirane zmesi AC 11 surf B 70/100 A3 v debelini 6,0 cm             </t>
  </si>
  <si>
    <t>Porušuitev obstoječega vtočnega jaška fi 60 z odvozom ruševin na stalno deponijo</t>
  </si>
  <si>
    <t xml:space="preserve">2.0 </t>
  </si>
  <si>
    <t xml:space="preserve">ZEMELJSKA DELA </t>
  </si>
  <si>
    <t>Široki izkop vezljive zemljine - 3. kategorije strojno z nakladanjem - prepust</t>
  </si>
  <si>
    <t>Vgrajevanje nasipa z mehke kamenine 3.-4. kategorije</t>
  </si>
  <si>
    <t>Izdelava jaška iz cementnega betona okroglega prereza, prereza fi 60 cm globokega 1,0 do 1,5 m.</t>
  </si>
  <si>
    <t>Izdelava prepusta krožnega prereza iz PVC cevi fi 25 cm, skupaj z obetoniranjem cevi</t>
  </si>
  <si>
    <t>Dobava in vgraditev pokrova iz LTŽ z nosilnostjo 250 kN, krožnega prereza s premerom 600 mm.</t>
  </si>
  <si>
    <t xml:space="preserve"> Izdelava tlakovanja iztočnih korit iz prepustov iz zmrzlinsko odpornega kamna debelina tlakovanja 30cm, kamen polagan v beton C20/25, skupaj s fugiranjem stikov</t>
  </si>
  <si>
    <t>PREPLASTITEV LC 425002 SEJENICE PRI ČATEŽU-odsek</t>
  </si>
  <si>
    <t>1.)</t>
  </si>
  <si>
    <t>ZALIVANJE RAZPOK PO CESTAH KS DNV</t>
  </si>
  <si>
    <t>dobava in vgradnja asfalta AC 11 surf (BB 0/11) v deb. 6cm in izdelava koritnice (mulde) ob cestišču</t>
  </si>
  <si>
    <t>2.)</t>
  </si>
  <si>
    <t>Izdelava obrabnonosilne plastii bitumizirane zmesi AC 16 surf B 70/100 A4 v debelini 6,0cm</t>
  </si>
  <si>
    <t>CESTA GORENJE PONIKVE</t>
  </si>
  <si>
    <t>CESTA DOLGA NJIVA</t>
  </si>
  <si>
    <t>skupaj z nepredvid. deli:</t>
  </si>
  <si>
    <t>Dvig pokrova jaška (podzemnega hidranta in pokrov na kraku zgoraj) na ustrezno višino neposredno pred izvedbo asfalterskih del - preplastitvijo - 3cm.</t>
  </si>
  <si>
    <r>
      <t>m</t>
    </r>
    <r>
      <rPr>
        <vertAlign val="superscript"/>
        <sz val="10"/>
        <rFont val="Arial"/>
        <family val="2"/>
        <charset val="238"/>
      </rPr>
      <t>1</t>
    </r>
  </si>
  <si>
    <t>Dobava in vgraditev linijske rešetke iz duktilne litine za kineto, z nosilnostjo 50 kN (2 x 3,5m + 6,0m) - vključno z obbetoniranjem</t>
  </si>
  <si>
    <t>Obbetoniranje cevi za kanalizacijo s cementnim betonom C 8/10, po detajlu iz načrta, premera 15 cm</t>
  </si>
  <si>
    <t>Izdelava kanalizacije iz cevi iz polivinilklorida, vključno s podložno plastjo iz cementnega betona, premera 15 cm, v globini do 1,0 m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</si>
  <si>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</si>
  <si>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</si>
  <si>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Izdelava spodnje nosilne plasti bitumizirane zmesi AC 22 base, stab B50/70 A4 v debelini 6 cm (lokalne sanacije)</t>
  </si>
  <si>
    <t>Izdelava nevezane nosilne plasti enakomerno zrnatega drobljenca iz kamnine v debelini do 20 cm (0/32mm) - lokalne sanacije</t>
  </si>
  <si>
    <r>
      <t>Dobava in vgraditev geotekstilije za ločilno plast (po načrtu), natezna trdnost nad 14 do 16 kN/m</t>
    </r>
    <r>
      <rPr>
        <vertAlign val="superscript"/>
        <sz val="10"/>
        <color theme="1"/>
        <rFont val="Arial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</si>
  <si>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</si>
  <si>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Široki izkop zrnate kamnine – 3. kategorije – strojno z nakladanjem (do globine 50cm)</t>
  </si>
  <si>
    <t>Vrtanje lukenj v navadni cementni beton ali kamen, površina navpična ali poševna do 45° glede na vertikalo, premer  nad 150 mm (vtok MKN PVC fi 160 iz rešetke v RJ v pločniku ob LC)</t>
  </si>
  <si>
    <t>Predhodna dela za popravilo objektov</t>
  </si>
  <si>
    <t>1.4</t>
  </si>
  <si>
    <t>Porušitev in odstranitev obstoječih talnih linijskih rešetk z odvozom na stalno deponijo</t>
  </si>
  <si>
    <t>*Nepredvidena dela, v kolikor so upravičena in z vpisom odgovornega nadzornika, v višini do 5% skupne vrednosti del.</t>
  </si>
  <si>
    <r>
      <t>*l</t>
    </r>
    <r>
      <rPr>
        <b/>
        <vertAlign val="subscript"/>
        <sz val="12"/>
        <rFont val="Arial"/>
        <family val="2"/>
        <charset val="238"/>
      </rPr>
      <t>jp</t>
    </r>
    <r>
      <rPr>
        <b/>
        <sz val="12"/>
        <rFont val="Arial"/>
        <family val="2"/>
        <charset val="238"/>
      </rPr>
      <t>=52m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, š=3,50m (do LC) + *l</t>
    </r>
    <r>
      <rPr>
        <b/>
        <vertAlign val="subscript"/>
        <sz val="12"/>
        <rFont val="Arial"/>
        <family val="2"/>
        <charset val="238"/>
      </rPr>
      <t>jp</t>
    </r>
    <r>
      <rPr>
        <b/>
        <sz val="12"/>
        <rFont val="Arial"/>
        <family val="2"/>
        <charset val="238"/>
      </rPr>
      <t>=52m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, š=4,00m (zgoraj) + *l</t>
    </r>
    <r>
      <rPr>
        <b/>
        <vertAlign val="subscript"/>
        <sz val="12"/>
        <rFont val="Arial"/>
        <family val="2"/>
        <charset val="238"/>
      </rPr>
      <t>jp</t>
    </r>
    <r>
      <rPr>
        <b/>
        <sz val="12"/>
        <rFont val="Arial"/>
        <family val="2"/>
        <charset val="238"/>
      </rPr>
      <t>=24m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>, š=3,00m (krak)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</si>
  <si>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</si>
  <si>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Dobava in vgraditev geotekstilije za ločilno plast (po načrtu), natezna trdnost nad 14 do 16 kN/m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</si>
  <si>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·Če ni s pogodbo ali tehničnimi pogoji določeno drugače, morajo biti v enotnih cenah vključeni vsi stroški za izvedbo posameznega dela (nabava materiala, stroški dela, preiskav, … ter vsi preostali stroški, ki niso posebej predvideni v posameznih postavkah ponudbenega oz. pogodbenega predračuna in so potrebni za izvedbo posameznih del)</t>
  </si>
  <si>
    <t>Skupaj (brez DDV)</t>
  </si>
  <si>
    <t>JP Vencelj - Berend v naselju Štefan:</t>
  </si>
  <si>
    <t>Upoštevati je potrebno vso veljavno zakonodajo, tehnične specifikacije (izdane s strani Direkcije RS za ceste), splošne tehnične pogoje (izdane s strani skupnosti za ceste 1989 + dopolnitve od 1989 dalje - pripravili DARS, DDC, ZAG).</t>
  </si>
  <si>
    <r>
      <rPr>
        <b/>
        <sz val="14"/>
        <rFont val="Arial"/>
        <family val="2"/>
        <charset val="238"/>
      </rPr>
      <t>*l</t>
    </r>
    <r>
      <rPr>
        <b/>
        <vertAlign val="subscript"/>
        <sz val="14"/>
        <rFont val="Arial"/>
        <family val="2"/>
        <charset val="238"/>
      </rPr>
      <t>jp</t>
    </r>
    <r>
      <rPr>
        <b/>
        <sz val="14"/>
        <rFont val="Arial"/>
        <family val="2"/>
        <charset val="238"/>
      </rPr>
      <t>=150m</t>
    </r>
    <r>
      <rPr>
        <b/>
        <vertAlign val="superscript"/>
        <sz val="14"/>
        <rFont val="Arial"/>
        <family val="2"/>
        <charset val="238"/>
      </rPr>
      <t>1</t>
    </r>
    <r>
      <rPr>
        <b/>
        <sz val="14"/>
        <rFont val="Arial"/>
        <family val="2"/>
        <charset val="238"/>
      </rPr>
      <t>, š=3,50m</t>
    </r>
  </si>
  <si>
    <t>JP v naselju Belšinja vas - odsek :</t>
  </si>
  <si>
    <t>REKAPITULACIJA - KS Štefan</t>
  </si>
  <si>
    <t>nepredvidena dela 5 %</t>
  </si>
  <si>
    <t>VAPČA VAS</t>
  </si>
  <si>
    <t>DOBRAVA PRI DOBRNIČU</t>
  </si>
  <si>
    <t>UREDITEV CESTE VELIKA ŠEVNICA (parc. št. 1158/3)</t>
  </si>
  <si>
    <t xml:space="preserve">UREDITEV CESTE MALA ŠEVNICA (parc. št. 251/2) </t>
  </si>
  <si>
    <t>Zavarovanje dna kadunjastega jarka (mulde) s plastjo bitumenskega betona iz zmesi zrn iz karbonatnih kamnin in cestogradbenega bitumna AC 11 surf B 50/70 A4 v debelini 4 cm, široko 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</si>
</sst>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_-* #,##0.00\ &quot;SIT&quot;_-;\-* #,##0.00\ &quot;SIT&quot;_-;_-* &quot;-&quot;??\ &quot;SIT&quot;_-;_-@_-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sz val="10"/>
      <color theme="1"/>
      <name val="Arial CE"/>
      <charset val="238"/>
    </font>
    <font>
      <i/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4"/>
      <color theme="1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2"/>
      <color theme="1"/>
      <name val="Arial ce"/>
      <charset val="238"/>
    </font>
    <font>
      <i/>
      <sz val="10"/>
      <name val="Arial"/>
      <family val="2"/>
      <charset val="238"/>
    </font>
    <font>
      <b/>
      <vertAlign val="subscript"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166" fontId="6" fillId="0" borderId="0" applyFont="0" applyFill="0" applyBorder="0" applyAlignment="0" applyProtection="0"/>
    <xf numFmtId="0" fontId="7" fillId="2" borderId="8" applyNumberFormat="0" applyAlignment="0" applyProtection="0"/>
    <xf numFmtId="0" fontId="6" fillId="0" borderId="0"/>
    <xf numFmtId="0" fontId="1" fillId="0" borderId="0"/>
    <xf numFmtId="0" fontId="5" fillId="0" borderId="0"/>
  </cellStyleXfs>
  <cellXfs count="346">
    <xf numFmtId="0" fontId="0" fillId="0" borderId="0" xfId="0"/>
    <xf numFmtId="0" fontId="1" fillId="0" borderId="0" xfId="1" applyProtection="1"/>
    <xf numFmtId="0" fontId="2" fillId="0" borderId="0" xfId="1" applyFont="1" applyProtection="1"/>
    <xf numFmtId="0" fontId="3" fillId="0" borderId="0" xfId="1" applyFont="1" applyProtection="1"/>
    <xf numFmtId="165" fontId="2" fillId="0" borderId="0" xfId="1" applyNumberFormat="1" applyFont="1" applyProtection="1"/>
    <xf numFmtId="0" fontId="2" fillId="0" borderId="6" xfId="1" applyFont="1" applyBorder="1" applyProtection="1"/>
    <xf numFmtId="0" fontId="3" fillId="0" borderId="6" xfId="1" applyFont="1" applyBorder="1" applyProtection="1"/>
    <xf numFmtId="165" fontId="2" fillId="0" borderId="6" xfId="1" applyNumberFormat="1" applyFont="1" applyBorder="1" applyProtection="1"/>
    <xf numFmtId="0" fontId="0" fillId="0" borderId="0" xfId="0" applyProtection="1"/>
    <xf numFmtId="0" fontId="2" fillId="0" borderId="0" xfId="1" applyFont="1" applyAlignment="1" applyProtection="1">
      <alignment horizontal="right"/>
    </xf>
    <xf numFmtId="0" fontId="4" fillId="0" borderId="0" xfId="0" applyFont="1" applyProtection="1"/>
    <xf numFmtId="0" fontId="0" fillId="0" borderId="0" xfId="0" applyFill="1" applyProtection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0" xfId="0" applyAlignment="1" applyProtection="1"/>
    <xf numFmtId="0" fontId="8" fillId="0" borderId="0" xfId="0" applyFont="1" applyProtection="1"/>
    <xf numFmtId="0" fontId="1" fillId="0" borderId="0" xfId="1" applyFill="1"/>
    <xf numFmtId="0" fontId="1" fillId="0" borderId="0" xfId="1" applyFont="1" applyFill="1"/>
    <xf numFmtId="4" fontId="1" fillId="0" borderId="0" xfId="1" applyNumberFormat="1" applyFont="1" applyFill="1"/>
    <xf numFmtId="0" fontId="1" fillId="0" borderId="0" xfId="1" applyFont="1" applyFill="1" applyAlignment="1">
      <alignment wrapText="1"/>
    </xf>
    <xf numFmtId="49" fontId="10" fillId="0" borderId="0" xfId="0" applyNumberFormat="1" applyFont="1" applyProtection="1"/>
    <xf numFmtId="0" fontId="10" fillId="0" borderId="0" xfId="0" applyFont="1" applyProtection="1"/>
    <xf numFmtId="49" fontId="10" fillId="0" borderId="1" xfId="0" applyNumberFormat="1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justify"/>
    </xf>
    <xf numFmtId="4" fontId="10" fillId="0" borderId="1" xfId="0" applyNumberFormat="1" applyFont="1" applyFill="1" applyBorder="1" applyAlignment="1" applyProtection="1">
      <alignment horizontal="right"/>
    </xf>
    <xf numFmtId="0" fontId="10" fillId="0" borderId="1" xfId="0" applyFont="1" applyBorder="1" applyAlignment="1" applyProtection="1">
      <alignment horizontal="center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2" xfId="0" applyNumberFormat="1" applyFont="1" applyBorder="1" applyAlignment="1" applyProtection="1">
      <alignment horizontal="center"/>
    </xf>
    <xf numFmtId="49" fontId="10" fillId="0" borderId="3" xfId="0" applyNumberFormat="1" applyFont="1" applyBorder="1" applyAlignment="1" applyProtection="1">
      <alignment horizontal="left" vertical="top"/>
    </xf>
    <xf numFmtId="0" fontId="12" fillId="0" borderId="4" xfId="0" applyFont="1" applyBorder="1" applyProtection="1"/>
    <xf numFmtId="4" fontId="10" fillId="0" borderId="3" xfId="0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/>
    </xf>
    <xf numFmtId="4" fontId="10" fillId="0" borderId="3" xfId="0" applyNumberFormat="1" applyFont="1" applyBorder="1" applyAlignment="1" applyProtection="1">
      <protection locked="0"/>
    </xf>
    <xf numFmtId="4" fontId="10" fillId="0" borderId="3" xfId="0" applyNumberFormat="1" applyFont="1" applyBorder="1" applyAlignment="1" applyProtection="1"/>
    <xf numFmtId="49" fontId="10" fillId="0" borderId="0" xfId="0" applyNumberFormat="1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justify"/>
    </xf>
    <xf numFmtId="4" fontId="10" fillId="0" borderId="0" xfId="0" applyNumberFormat="1" applyFont="1" applyFill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164" fontId="10" fillId="0" borderId="0" xfId="0" applyNumberFormat="1" applyFont="1" applyBorder="1" applyAlignment="1" applyProtection="1">
      <protection locked="0"/>
    </xf>
    <xf numFmtId="164" fontId="10" fillId="0" borderId="0" xfId="0" applyNumberFormat="1" applyFont="1" applyBorder="1" applyAlignment="1" applyProtection="1"/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justify" vertical="top" wrapText="1"/>
    </xf>
    <xf numFmtId="4" fontId="10" fillId="0" borderId="0" xfId="0" applyNumberFormat="1" applyFont="1" applyFill="1" applyAlignment="1" applyProtection="1">
      <alignment horizontal="right"/>
    </xf>
    <xf numFmtId="4" fontId="10" fillId="0" borderId="0" xfId="0" applyNumberFormat="1" applyFont="1" applyAlignment="1" applyProtection="1">
      <alignment horizontal="center"/>
    </xf>
    <xf numFmtId="0" fontId="10" fillId="0" borderId="3" xfId="0" applyNumberFormat="1" applyFont="1" applyBorder="1" applyAlignment="1" applyProtection="1">
      <alignment horizontal="left" vertical="top"/>
    </xf>
    <xf numFmtId="0" fontId="12" fillId="0" borderId="3" xfId="0" applyFont="1" applyBorder="1" applyProtection="1"/>
    <xf numFmtId="4" fontId="10" fillId="0" borderId="3" xfId="0" applyNumberFormat="1" applyFont="1" applyBorder="1" applyAlignment="1" applyProtection="1">
      <alignment horizontal="center"/>
    </xf>
    <xf numFmtId="4" fontId="10" fillId="0" borderId="3" xfId="0" applyNumberFormat="1" applyFont="1" applyBorder="1" applyAlignment="1" applyProtection="1">
      <alignment horizontal="right"/>
      <protection locked="0"/>
    </xf>
    <xf numFmtId="4" fontId="10" fillId="0" borderId="3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justify"/>
    </xf>
    <xf numFmtId="0" fontId="10" fillId="0" borderId="0" xfId="0" applyFont="1" applyFill="1" applyAlignment="1" applyProtection="1">
      <alignment horizontal="justify"/>
    </xf>
    <xf numFmtId="4" fontId="1" fillId="0" borderId="0" xfId="0" applyNumberFormat="1" applyFont="1" applyFill="1" applyBorder="1" applyAlignment="1" applyProtection="1">
      <alignment horizontal="right"/>
    </xf>
    <xf numFmtId="4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wrapText="1"/>
    </xf>
    <xf numFmtId="4" fontId="1" fillId="0" borderId="0" xfId="1" applyNumberFormat="1" applyFont="1" applyBorder="1"/>
    <xf numFmtId="49" fontId="1" fillId="0" borderId="0" xfId="1" applyNumberFormat="1" applyFont="1" applyBorder="1" applyAlignment="1">
      <alignment horizontal="center"/>
    </xf>
    <xf numFmtId="2" fontId="1" fillId="0" borderId="0" xfId="1" applyNumberFormat="1" applyFont="1" applyFill="1" applyBorder="1"/>
    <xf numFmtId="2" fontId="1" fillId="0" borderId="0" xfId="1" applyNumberFormat="1" applyFont="1" applyBorder="1"/>
    <xf numFmtId="4" fontId="1" fillId="0" borderId="0" xfId="1" applyNumberFormat="1" applyFont="1"/>
    <xf numFmtId="49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Fill="1" applyBorder="1" applyProtection="1">
      <protection locked="0"/>
    </xf>
    <xf numFmtId="4" fontId="10" fillId="0" borderId="0" xfId="0" applyNumberFormat="1" applyFont="1" applyFill="1" applyBorder="1" applyAlignment="1" applyProtection="1"/>
    <xf numFmtId="0" fontId="10" fillId="0" borderId="0" xfId="0" applyFont="1"/>
    <xf numFmtId="49" fontId="12" fillId="0" borderId="0" xfId="0" applyNumberFormat="1" applyFont="1" applyProtection="1"/>
    <xf numFmtId="49" fontId="10" fillId="0" borderId="7" xfId="0" applyNumberFormat="1" applyFont="1" applyBorder="1" applyProtection="1"/>
    <xf numFmtId="0" fontId="10" fillId="0" borderId="7" xfId="0" applyFont="1" applyBorder="1" applyProtection="1"/>
    <xf numFmtId="4" fontId="10" fillId="0" borderId="7" xfId="0" applyNumberFormat="1" applyFont="1" applyFill="1" applyBorder="1" applyAlignment="1" applyProtection="1">
      <alignment horizontal="right"/>
    </xf>
    <xf numFmtId="49" fontId="10" fillId="0" borderId="3" xfId="0" applyNumberFormat="1" applyFont="1" applyBorder="1" applyProtection="1"/>
    <xf numFmtId="0" fontId="10" fillId="0" borderId="3" xfId="0" applyFont="1" applyBorder="1" applyProtection="1"/>
    <xf numFmtId="164" fontId="10" fillId="0" borderId="3" xfId="0" applyNumberFormat="1" applyFont="1" applyBorder="1" applyProtection="1"/>
    <xf numFmtId="49" fontId="10" fillId="0" borderId="5" xfId="0" applyNumberFormat="1" applyFont="1" applyBorder="1" applyProtection="1"/>
    <xf numFmtId="0" fontId="10" fillId="0" borderId="5" xfId="0" applyFont="1" applyBorder="1" applyProtection="1"/>
    <xf numFmtId="4" fontId="10" fillId="0" borderId="5" xfId="0" applyNumberFormat="1" applyFont="1" applyFill="1" applyBorder="1" applyAlignment="1" applyProtection="1">
      <alignment horizontal="right"/>
    </xf>
    <xf numFmtId="164" fontId="10" fillId="0" borderId="5" xfId="0" applyNumberFormat="1" applyFont="1" applyBorder="1" applyProtection="1"/>
    <xf numFmtId="0" fontId="10" fillId="0" borderId="0" xfId="0" applyFont="1" applyAlignment="1" applyProtection="1"/>
    <xf numFmtId="0" fontId="1" fillId="0" borderId="0" xfId="1" applyFont="1" applyProtection="1"/>
    <xf numFmtId="0" fontId="16" fillId="0" borderId="0" xfId="1" applyFont="1" applyAlignment="1" applyProtection="1">
      <alignment horizontal="centerContinuous"/>
    </xf>
    <xf numFmtId="0" fontId="17" fillId="0" borderId="0" xfId="1" applyFont="1" applyAlignment="1" applyProtection="1">
      <alignment horizontal="centerContinuous"/>
    </xf>
    <xf numFmtId="0" fontId="1" fillId="0" borderId="0" xfId="1" applyFont="1" applyAlignment="1" applyProtection="1">
      <alignment horizontal="centerContinuous"/>
    </xf>
    <xf numFmtId="4" fontId="1" fillId="0" borderId="0" xfId="1" applyNumberFormat="1" applyFont="1" applyAlignment="1" applyProtection="1">
      <alignment horizontal="centerContinuous"/>
    </xf>
    <xf numFmtId="4" fontId="1" fillId="0" borderId="0" xfId="1" applyNumberFormat="1" applyFont="1" applyAlignment="1" applyProtection="1">
      <alignment horizontal="right"/>
    </xf>
    <xf numFmtId="0" fontId="17" fillId="0" borderId="0" xfId="1" applyFont="1" applyAlignment="1" applyProtection="1">
      <alignment vertical="top"/>
    </xf>
    <xf numFmtId="165" fontId="17" fillId="0" borderId="0" xfId="1" applyNumberFormat="1" applyFont="1" applyFill="1" applyAlignment="1" applyProtection="1"/>
    <xf numFmtId="0" fontId="17" fillId="0" borderId="0" xfId="1" applyFont="1" applyProtection="1"/>
    <xf numFmtId="4" fontId="17" fillId="0" borderId="0" xfId="1" applyNumberFormat="1" applyFont="1" applyAlignment="1" applyProtection="1">
      <alignment horizontal="right"/>
    </xf>
    <xf numFmtId="0" fontId="17" fillId="0" borderId="0" xfId="1" applyFont="1" applyAlignment="1" applyProtection="1">
      <alignment horizontal="center"/>
    </xf>
    <xf numFmtId="0" fontId="17" fillId="0" borderId="0" xfId="1" applyFont="1" applyBorder="1" applyAlignment="1" applyProtection="1">
      <alignment horizontal="right"/>
    </xf>
    <xf numFmtId="0" fontId="17" fillId="0" borderId="0" xfId="1" applyFont="1" applyAlignment="1" applyProtection="1">
      <alignment horizontal="left" wrapText="1"/>
    </xf>
    <xf numFmtId="0" fontId="17" fillId="0" borderId="0" xfId="1" applyFont="1" applyBorder="1" applyProtection="1"/>
    <xf numFmtId="165" fontId="17" fillId="0" borderId="0" xfId="1" applyNumberFormat="1" applyFont="1" applyFill="1" applyBorder="1" applyAlignment="1" applyProtection="1"/>
    <xf numFmtId="0" fontId="17" fillId="0" borderId="6" xfId="1" applyFont="1" applyBorder="1" applyProtection="1"/>
    <xf numFmtId="165" fontId="17" fillId="0" borderId="6" xfId="1" applyNumberFormat="1" applyFont="1" applyFill="1" applyBorder="1" applyAlignment="1" applyProtection="1"/>
    <xf numFmtId="0" fontId="1" fillId="0" borderId="0" xfId="1" applyFont="1" applyAlignment="1" applyProtection="1"/>
    <xf numFmtId="165" fontId="1" fillId="0" borderId="0" xfId="1" applyNumberFormat="1" applyFont="1" applyFill="1" applyProtection="1"/>
    <xf numFmtId="165" fontId="1" fillId="0" borderId="0" xfId="1" applyNumberFormat="1" applyFont="1" applyProtection="1"/>
    <xf numFmtId="49" fontId="1" fillId="0" borderId="0" xfId="1" applyNumberFormat="1" applyFont="1" applyAlignment="1" applyProtection="1"/>
    <xf numFmtId="0" fontId="10" fillId="0" borderId="0" xfId="0" applyFont="1" applyFill="1" applyProtection="1"/>
    <xf numFmtId="0" fontId="3" fillId="0" borderId="0" xfId="1" applyFont="1" applyFill="1"/>
    <xf numFmtId="4" fontId="3" fillId="0" borderId="0" xfId="1" applyNumberFormat="1" applyFont="1" applyFill="1"/>
    <xf numFmtId="49" fontId="19" fillId="0" borderId="0" xfId="0" applyNumberFormat="1" applyFont="1" applyProtection="1"/>
    <xf numFmtId="0" fontId="18" fillId="0" borderId="0" xfId="0" applyFont="1" applyProtection="1"/>
    <xf numFmtId="4" fontId="10" fillId="0" borderId="0" xfId="0" applyNumberFormat="1" applyFont="1" applyAlignment="1">
      <alignment horizontal="right"/>
    </xf>
    <xf numFmtId="49" fontId="10" fillId="0" borderId="0" xfId="0" applyNumberFormat="1" applyFont="1"/>
    <xf numFmtId="164" fontId="12" fillId="0" borderId="7" xfId="0" applyNumberFormat="1" applyFont="1" applyBorder="1" applyProtection="1"/>
    <xf numFmtId="164" fontId="12" fillId="0" borderId="3" xfId="0" applyNumberFormat="1" applyFont="1" applyBorder="1" applyProtection="1"/>
    <xf numFmtId="164" fontId="12" fillId="0" borderId="5" xfId="0" applyNumberFormat="1" applyFont="1" applyBorder="1" applyProtection="1"/>
    <xf numFmtId="0" fontId="1" fillId="0" borderId="0" xfId="1" applyFont="1" applyFill="1" applyAlignment="1">
      <alignment horizontal="center"/>
    </xf>
    <xf numFmtId="0" fontId="1" fillId="0" borderId="6" xfId="1" applyFont="1" applyFill="1" applyBorder="1" applyAlignment="1">
      <alignment horizontal="left" vertical="top"/>
    </xf>
    <xf numFmtId="2" fontId="1" fillId="0" borderId="6" xfId="1" applyNumberFormat="1" applyFont="1" applyFill="1" applyBorder="1"/>
    <xf numFmtId="49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justify" vertical="top"/>
    </xf>
    <xf numFmtId="49" fontId="10" fillId="0" borderId="0" xfId="0" applyNumberFormat="1" applyFont="1" applyFill="1" applyProtection="1"/>
    <xf numFmtId="0" fontId="3" fillId="0" borderId="0" xfId="1" applyFont="1" applyFill="1" applyAlignment="1"/>
    <xf numFmtId="2" fontId="1" fillId="0" borderId="6" xfId="1" applyNumberFormat="1" applyFont="1" applyFill="1" applyBorder="1" applyAlignment="1">
      <alignment horizontal="center"/>
    </xf>
    <xf numFmtId="0" fontId="12" fillId="0" borderId="0" xfId="0" applyFont="1" applyProtection="1"/>
    <xf numFmtId="0" fontId="1" fillId="0" borderId="0" xfId="1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justify"/>
    </xf>
    <xf numFmtId="0" fontId="10" fillId="0" borderId="1" xfId="0" applyFont="1" applyFill="1" applyBorder="1" applyAlignment="1" applyProtection="1">
      <alignment horizontal="center"/>
    </xf>
    <xf numFmtId="4" fontId="10" fillId="0" borderId="1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</xf>
    <xf numFmtId="49" fontId="10" fillId="0" borderId="3" xfId="0" applyNumberFormat="1" applyFont="1" applyFill="1" applyBorder="1" applyAlignment="1" applyProtection="1">
      <alignment horizontal="left" vertical="top"/>
    </xf>
    <xf numFmtId="0" fontId="12" fillId="0" borderId="4" xfId="0" applyFont="1" applyFill="1" applyBorder="1" applyProtection="1"/>
    <xf numFmtId="0" fontId="10" fillId="0" borderId="3" xfId="0" applyFont="1" applyFill="1" applyBorder="1" applyAlignment="1" applyProtection="1">
      <alignment horizontal="center"/>
    </xf>
    <xf numFmtId="4" fontId="10" fillId="0" borderId="3" xfId="0" applyNumberFormat="1" applyFont="1" applyFill="1" applyBorder="1" applyAlignment="1" applyProtection="1">
      <protection locked="0"/>
    </xf>
    <xf numFmtId="4" fontId="10" fillId="0" borderId="3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justify"/>
    </xf>
    <xf numFmtId="0" fontId="10" fillId="0" borderId="0" xfId="0" applyFont="1" applyFill="1" applyBorder="1" applyAlignment="1" applyProtection="1">
      <alignment horizontal="center"/>
    </xf>
    <xf numFmtId="164" fontId="10" fillId="0" borderId="0" xfId="0" applyNumberFormat="1" applyFont="1" applyFill="1" applyBorder="1" applyAlignment="1" applyProtection="1">
      <protection locked="0"/>
    </xf>
    <xf numFmtId="164" fontId="10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 wrapText="1"/>
    </xf>
    <xf numFmtId="4" fontId="10" fillId="0" borderId="0" xfId="0" applyNumberFormat="1" applyFont="1" applyFill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left" vertical="top"/>
    </xf>
    <xf numFmtId="0" fontId="12" fillId="0" borderId="3" xfId="0" applyFont="1" applyFill="1" applyBorder="1" applyProtection="1"/>
    <xf numFmtId="4" fontId="10" fillId="0" borderId="3" xfId="0" applyNumberFormat="1" applyFont="1" applyFill="1" applyBorder="1" applyAlignment="1" applyProtection="1">
      <alignment horizontal="center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 applyProtection="1">
      <alignment horizontal="justify"/>
    </xf>
    <xf numFmtId="0" fontId="10" fillId="0" borderId="0" xfId="0" applyFont="1" applyFill="1" applyAlignment="1">
      <alignment wrapText="1"/>
    </xf>
    <xf numFmtId="4" fontId="1" fillId="0" borderId="0" xfId="1" applyNumberFormat="1" applyFont="1" applyFill="1" applyBorder="1"/>
    <xf numFmtId="49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left" wrapText="1"/>
    </xf>
    <xf numFmtId="49" fontId="10" fillId="0" borderId="7" xfId="0" applyNumberFormat="1" applyFont="1" applyFill="1" applyBorder="1" applyProtection="1"/>
    <xf numFmtId="0" fontId="10" fillId="0" borderId="7" xfId="0" applyFont="1" applyFill="1" applyBorder="1" applyProtection="1"/>
    <xf numFmtId="164" fontId="12" fillId="0" borderId="7" xfId="0" applyNumberFormat="1" applyFont="1" applyFill="1" applyBorder="1" applyProtection="1"/>
    <xf numFmtId="49" fontId="10" fillId="0" borderId="3" xfId="0" applyNumberFormat="1" applyFont="1" applyFill="1" applyBorder="1" applyProtection="1"/>
    <xf numFmtId="0" fontId="10" fillId="0" borderId="3" xfId="0" applyFont="1" applyFill="1" applyBorder="1" applyProtection="1"/>
    <xf numFmtId="164" fontId="10" fillId="0" borderId="3" xfId="0" applyNumberFormat="1" applyFont="1" applyFill="1" applyBorder="1" applyProtection="1"/>
    <xf numFmtId="49" fontId="10" fillId="0" borderId="5" xfId="0" applyNumberFormat="1" applyFont="1" applyFill="1" applyBorder="1" applyProtection="1"/>
    <xf numFmtId="0" fontId="10" fillId="0" borderId="5" xfId="0" applyFont="1" applyFill="1" applyBorder="1" applyProtection="1"/>
    <xf numFmtId="164" fontId="10" fillId="0" borderId="5" xfId="0" applyNumberFormat="1" applyFont="1" applyFill="1" applyBorder="1" applyProtection="1"/>
    <xf numFmtId="4" fontId="10" fillId="0" borderId="6" xfId="0" applyNumberFormat="1" applyFont="1" applyFill="1" applyBorder="1" applyAlignment="1" applyProtection="1">
      <alignment horizontal="right"/>
    </xf>
    <xf numFmtId="0" fontId="1" fillId="0" borderId="7" xfId="0" applyFont="1" applyFill="1" applyBorder="1"/>
    <xf numFmtId="0" fontId="10" fillId="0" borderId="0" xfId="0" applyFont="1" applyAlignment="1"/>
    <xf numFmtId="0" fontId="1" fillId="0" borderId="0" xfId="1" applyFont="1" applyFill="1" applyAlignment="1">
      <alignment horizontal="center" wrapText="1"/>
    </xf>
    <xf numFmtId="0" fontId="1" fillId="0" borderId="0" xfId="1" applyNumberFormat="1" applyFont="1" applyFill="1" applyAlignment="1">
      <alignment horizontal="left"/>
    </xf>
    <xf numFmtId="49" fontId="19" fillId="0" borderId="0" xfId="0" applyNumberFormat="1" applyFont="1" applyAlignment="1" applyProtection="1">
      <alignment vertical="top"/>
    </xf>
    <xf numFmtId="0" fontId="21" fillId="0" borderId="0" xfId="0" applyFont="1"/>
    <xf numFmtId="4" fontId="5" fillId="0" borderId="0" xfId="7" applyNumberFormat="1" applyFont="1"/>
    <xf numFmtId="0" fontId="5" fillId="0" borderId="0" xfId="7" applyFont="1"/>
    <xf numFmtId="0" fontId="5" fillId="0" borderId="0" xfId="7" applyFont="1" applyAlignment="1">
      <alignment horizontal="center"/>
    </xf>
    <xf numFmtId="0" fontId="5" fillId="0" borderId="0" xfId="7" applyNumberFormat="1" applyFont="1"/>
    <xf numFmtId="2" fontId="5" fillId="0" borderId="0" xfId="7" applyNumberFormat="1" applyFont="1" applyFill="1" applyBorder="1"/>
    <xf numFmtId="49" fontId="5" fillId="0" borderId="0" xfId="7" applyNumberFormat="1" applyFont="1" applyBorder="1" applyAlignment="1">
      <alignment horizontal="center"/>
    </xf>
    <xf numFmtId="2" fontId="5" fillId="0" borderId="0" xfId="7" applyNumberFormat="1" applyFont="1" applyBorder="1"/>
    <xf numFmtId="0" fontId="5" fillId="0" borderId="0" xfId="7" applyNumberFormat="1" applyFont="1" applyBorder="1"/>
    <xf numFmtId="0" fontId="5" fillId="0" borderId="0" xfId="7" applyNumberFormat="1" applyFont="1" applyBorder="1" applyAlignment="1">
      <alignment horizontal="justify" vertical="top" wrapText="1"/>
    </xf>
    <xf numFmtId="0" fontId="5" fillId="0" borderId="0" xfId="7" applyNumberFormat="1" applyFont="1" applyBorder="1" applyAlignment="1">
      <alignment horizontal="left" vertical="top"/>
    </xf>
    <xf numFmtId="0" fontId="5" fillId="0" borderId="0" xfId="7"/>
    <xf numFmtId="0" fontId="23" fillId="0" borderId="0" xfId="7" applyFont="1"/>
    <xf numFmtId="2" fontId="5" fillId="0" borderId="0" xfId="7" applyNumberFormat="1" applyFont="1"/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wrapText="1"/>
    </xf>
    <xf numFmtId="4" fontId="5" fillId="0" borderId="3" xfId="7" applyNumberFormat="1" applyFont="1" applyBorder="1"/>
    <xf numFmtId="0" fontId="5" fillId="0" borderId="3" xfId="7" applyFont="1" applyBorder="1"/>
    <xf numFmtId="0" fontId="5" fillId="0" borderId="3" xfId="7" applyFont="1" applyBorder="1" applyAlignment="1">
      <alignment horizontal="center"/>
    </xf>
    <xf numFmtId="0" fontId="26" fillId="0" borderId="3" xfId="7" applyFont="1" applyBorder="1"/>
    <xf numFmtId="0" fontId="5" fillId="0" borderId="3" xfId="7" applyNumberFormat="1" applyFont="1" applyBorder="1"/>
    <xf numFmtId="49" fontId="26" fillId="0" borderId="3" xfId="7" applyNumberFormat="1" applyFont="1" applyBorder="1"/>
    <xf numFmtId="0" fontId="27" fillId="0" borderId="0" xfId="0" applyFont="1"/>
    <xf numFmtId="4" fontId="5" fillId="0" borderId="0" xfId="7" applyNumberFormat="1" applyFont="1" applyBorder="1"/>
    <xf numFmtId="2" fontId="5" fillId="0" borderId="0" xfId="7" applyNumberFormat="1" applyFont="1" applyFill="1"/>
    <xf numFmtId="0" fontId="5" fillId="0" borderId="0" xfId="7" applyNumberFormat="1" applyFont="1" applyBorder="1" applyAlignment="1">
      <alignment horizontal="justify" vertical="top"/>
    </xf>
    <xf numFmtId="4" fontId="5" fillId="0" borderId="6" xfId="7" applyNumberFormat="1" applyFont="1" applyBorder="1"/>
    <xf numFmtId="0" fontId="5" fillId="0" borderId="6" xfId="7" applyFont="1" applyBorder="1"/>
    <xf numFmtId="0" fontId="5" fillId="0" borderId="6" xfId="7" applyFont="1" applyBorder="1" applyAlignment="1">
      <alignment horizontal="center"/>
    </xf>
    <xf numFmtId="0" fontId="5" fillId="0" borderId="6" xfId="7" applyNumberFormat="1" applyFont="1" applyBorder="1"/>
    <xf numFmtId="0" fontId="5" fillId="0" borderId="0" xfId="7" applyFont="1" applyBorder="1"/>
    <xf numFmtId="0" fontId="5" fillId="0" borderId="0" xfId="7" applyFont="1" applyBorder="1" applyAlignment="1">
      <alignment horizontal="center"/>
    </xf>
    <xf numFmtId="0" fontId="26" fillId="0" borderId="0" xfId="7" applyFont="1" applyBorder="1"/>
    <xf numFmtId="49" fontId="26" fillId="0" borderId="0" xfId="7" applyNumberFormat="1" applyFont="1" applyBorder="1"/>
    <xf numFmtId="4" fontId="5" fillId="0" borderId="0" xfId="7" applyNumberFormat="1" applyFont="1" applyFill="1" applyBorder="1"/>
    <xf numFmtId="49" fontId="5" fillId="0" borderId="0" xfId="7" applyNumberFormat="1" applyFont="1" applyFill="1" applyBorder="1" applyAlignment="1">
      <alignment horizontal="center"/>
    </xf>
    <xf numFmtId="0" fontId="5" fillId="0" borderId="0" xfId="7" applyNumberFormat="1" applyFont="1" applyFill="1" applyBorder="1" applyAlignment="1">
      <alignment horizontal="justify" vertical="top"/>
    </xf>
    <xf numFmtId="0" fontId="5" fillId="0" borderId="0" xfId="7" applyNumberFormat="1" applyFont="1" applyFill="1" applyBorder="1" applyAlignment="1">
      <alignment horizontal="left" vertical="top"/>
    </xf>
    <xf numFmtId="49" fontId="5" fillId="0" borderId="0" xfId="7" applyNumberFormat="1" applyFont="1" applyFill="1" applyBorder="1" applyAlignment="1">
      <alignment horizontal="left" vertical="top"/>
    </xf>
    <xf numFmtId="0" fontId="20" fillId="0" borderId="0" xfId="0" applyFont="1"/>
    <xf numFmtId="0" fontId="25" fillId="0" borderId="0" xfId="0" applyFont="1" applyAlignment="1">
      <alignment horizontal="justify" vertical="center" wrapText="1"/>
    </xf>
    <xf numFmtId="0" fontId="30" fillId="0" borderId="0" xfId="7" applyFont="1" applyAlignment="1"/>
    <xf numFmtId="0" fontId="30" fillId="0" borderId="0" xfId="7" applyFont="1"/>
    <xf numFmtId="0" fontId="33" fillId="0" borderId="0" xfId="7" applyFont="1" applyAlignment="1"/>
    <xf numFmtId="164" fontId="10" fillId="0" borderId="3" xfId="0" applyNumberFormat="1" applyFont="1" applyFill="1" applyBorder="1" applyAlignment="1" applyProtection="1">
      <protection locked="0"/>
    </xf>
    <xf numFmtId="164" fontId="10" fillId="0" borderId="3" xfId="0" applyNumberFormat="1" applyFont="1" applyFill="1" applyBorder="1" applyAlignment="1" applyProtection="1"/>
    <xf numFmtId="0" fontId="1" fillId="0" borderId="0" xfId="0" applyFont="1" applyFill="1" applyBorder="1"/>
    <xf numFmtId="0" fontId="3" fillId="0" borderId="0" xfId="1" applyFont="1" applyFill="1" applyBorder="1" applyAlignment="1"/>
    <xf numFmtId="49" fontId="10" fillId="0" borderId="6" xfId="0" applyNumberFormat="1" applyFont="1" applyFill="1" applyBorder="1" applyProtection="1"/>
    <xf numFmtId="0" fontId="10" fillId="0" borderId="6" xfId="0" applyFont="1" applyFill="1" applyBorder="1" applyProtection="1"/>
    <xf numFmtId="0" fontId="3" fillId="0" borderId="0" xfId="1" applyFont="1" applyFill="1" applyBorder="1"/>
    <xf numFmtId="0" fontId="1" fillId="0" borderId="0" xfId="1" applyFont="1" applyFill="1" applyBorder="1" applyAlignment="1">
      <alignment horizontal="center"/>
    </xf>
    <xf numFmtId="4" fontId="3" fillId="0" borderId="0" xfId="1" applyNumberFormat="1" applyFont="1" applyFill="1" applyBorder="1"/>
    <xf numFmtId="0" fontId="1" fillId="0" borderId="6" xfId="0" applyFont="1" applyFill="1" applyBorder="1" applyAlignment="1">
      <alignment wrapText="1"/>
    </xf>
    <xf numFmtId="0" fontId="10" fillId="0" borderId="6" xfId="0" applyFont="1" applyFill="1" applyBorder="1" applyProtection="1">
      <protection locked="0"/>
    </xf>
    <xf numFmtId="4" fontId="10" fillId="0" borderId="6" xfId="0" applyNumberFormat="1" applyFont="1" applyFill="1" applyBorder="1" applyAlignment="1" applyProtection="1"/>
    <xf numFmtId="164" fontId="10" fillId="0" borderId="0" xfId="0" applyNumberFormat="1" applyFont="1" applyFill="1" applyBorder="1" applyProtection="1"/>
    <xf numFmtId="0" fontId="34" fillId="0" borderId="0" xfId="0" applyFont="1" applyAlignment="1">
      <alignment horizontal="center"/>
    </xf>
    <xf numFmtId="0" fontId="34" fillId="0" borderId="0" xfId="0" applyFont="1"/>
    <xf numFmtId="17" fontId="34" fillId="0" borderId="0" xfId="0" applyNumberFormat="1" applyFont="1" applyAlignment="1"/>
    <xf numFmtId="0" fontId="34" fillId="0" borderId="0" xfId="0" applyFont="1" applyAlignment="1"/>
    <xf numFmtId="164" fontId="34" fillId="0" borderId="0" xfId="0" applyNumberFormat="1" applyFont="1" applyAlignment="1">
      <alignment horizontal="center"/>
    </xf>
    <xf numFmtId="0" fontId="36" fillId="0" borderId="0" xfId="0" applyFont="1" applyAlignment="1">
      <alignment horizontal="right"/>
    </xf>
    <xf numFmtId="0" fontId="35" fillId="0" borderId="0" xfId="0" applyFont="1"/>
    <xf numFmtId="164" fontId="34" fillId="0" borderId="0" xfId="0" applyNumberFormat="1" applyFont="1"/>
    <xf numFmtId="4" fontId="10" fillId="0" borderId="1" xfId="0" applyNumberFormat="1" applyFont="1" applyFill="1" applyBorder="1" applyAlignment="1" applyProtection="1">
      <alignment horizontal="center"/>
    </xf>
    <xf numFmtId="0" fontId="12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Alignment="1">
      <alignment horizontal="center"/>
    </xf>
    <xf numFmtId="17" fontId="10" fillId="0" borderId="0" xfId="0" applyNumberFormat="1" applyFont="1" applyAlignment="1"/>
    <xf numFmtId="0" fontId="12" fillId="0" borderId="0" xfId="0" applyFont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64" fontId="10" fillId="0" borderId="6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2" fillId="0" borderId="4" xfId="7" applyNumberFormat="1" applyFont="1" applyFill="1" applyBorder="1"/>
    <xf numFmtId="0" fontId="5" fillId="0" borderId="4" xfId="7" applyNumberFormat="1" applyFont="1" applyFill="1" applyBorder="1"/>
    <xf numFmtId="0" fontId="22" fillId="0" borderId="4" xfId="7" applyFont="1" applyFill="1" applyBorder="1"/>
    <xf numFmtId="0" fontId="5" fillId="0" borderId="4" xfId="7" applyFont="1" applyFill="1" applyBorder="1"/>
    <xf numFmtId="0" fontId="5" fillId="0" borderId="4" xfId="7" applyFont="1" applyFill="1" applyBorder="1" applyAlignment="1">
      <alignment horizontal="center"/>
    </xf>
    <xf numFmtId="4" fontId="5" fillId="0" borderId="4" xfId="7" applyNumberFormat="1" applyFont="1" applyFill="1" applyBorder="1"/>
    <xf numFmtId="0" fontId="8" fillId="0" borderId="0" xfId="0" applyFont="1" applyFill="1"/>
    <xf numFmtId="0" fontId="23" fillId="0" borderId="0" xfId="7" applyFont="1" applyBorder="1"/>
    <xf numFmtId="0" fontId="5" fillId="0" borderId="0" xfId="7" applyBorder="1"/>
    <xf numFmtId="0" fontId="22" fillId="0" borderId="3" xfId="7" applyNumberFormat="1" applyFont="1" applyFill="1" applyBorder="1"/>
    <xf numFmtId="0" fontId="5" fillId="0" borderId="3" xfId="7" applyNumberFormat="1" applyFont="1" applyFill="1" applyBorder="1"/>
    <xf numFmtId="0" fontId="22" fillId="0" borderId="3" xfId="7" applyFont="1" applyFill="1" applyBorder="1"/>
    <xf numFmtId="0" fontId="5" fillId="0" borderId="3" xfId="7" applyFont="1" applyFill="1" applyBorder="1"/>
    <xf numFmtId="0" fontId="5" fillId="0" borderId="3" xfId="7" applyFont="1" applyFill="1" applyBorder="1" applyAlignment="1">
      <alignment horizontal="center"/>
    </xf>
    <xf numFmtId="4" fontId="5" fillId="0" borderId="3" xfId="7" applyNumberFormat="1" applyFont="1" applyFill="1" applyBorder="1"/>
    <xf numFmtId="0" fontId="25" fillId="0" borderId="0" xfId="0" applyFont="1" applyBorder="1" applyAlignment="1">
      <alignment horizontal="justify" vertical="center" wrapText="1"/>
    </xf>
    <xf numFmtId="0" fontId="8" fillId="0" borderId="0" xfId="0" applyFont="1" applyBorder="1"/>
    <xf numFmtId="0" fontId="5" fillId="0" borderId="0" xfId="7" applyNumberFormat="1" applyFont="1" applyFill="1" applyBorder="1"/>
    <xf numFmtId="0" fontId="5" fillId="0" borderId="0" xfId="7" applyFont="1" applyFill="1" applyBorder="1"/>
    <xf numFmtId="0" fontId="5" fillId="0" borderId="0" xfId="7" applyFont="1" applyFill="1" applyBorder="1" applyAlignment="1">
      <alignment horizontal="center"/>
    </xf>
    <xf numFmtId="49" fontId="26" fillId="0" borderId="0" xfId="7" applyNumberFormat="1" applyFont="1" applyFill="1" applyBorder="1"/>
    <xf numFmtId="0" fontId="26" fillId="0" borderId="0" xfId="7" applyFont="1" applyFill="1" applyBorder="1"/>
    <xf numFmtId="0" fontId="8" fillId="0" borderId="0" xfId="0" applyFont="1" applyFill="1" applyBorder="1"/>
    <xf numFmtId="0" fontId="5" fillId="0" borderId="0" xfId="7" applyNumberFormat="1" applyFill="1" applyBorder="1"/>
    <xf numFmtId="0" fontId="5" fillId="0" borderId="0" xfId="7" applyFill="1" applyBorder="1"/>
    <xf numFmtId="0" fontId="5" fillId="0" borderId="0" xfId="7" applyFill="1" applyBorder="1" applyAlignment="1">
      <alignment horizontal="center"/>
    </xf>
    <xf numFmtId="4" fontId="5" fillId="0" borderId="0" xfId="7" applyNumberFormat="1" applyFill="1" applyBorder="1"/>
    <xf numFmtId="0" fontId="33" fillId="0" borderId="0" xfId="7" applyFont="1"/>
    <xf numFmtId="0" fontId="21" fillId="0" borderId="0" xfId="0" applyFont="1" applyBorder="1"/>
    <xf numFmtId="0" fontId="25" fillId="0" borderId="0" xfId="0" applyFont="1" applyBorder="1"/>
    <xf numFmtId="0" fontId="21" fillId="0" borderId="0" xfId="0" applyFont="1" applyFill="1" applyBorder="1"/>
    <xf numFmtId="164" fontId="12" fillId="0" borderId="3" xfId="0" applyNumberFormat="1" applyFont="1" applyFill="1" applyBorder="1" applyProtection="1"/>
    <xf numFmtId="164" fontId="12" fillId="0" borderId="5" xfId="0" applyNumberFormat="1" applyFont="1" applyFill="1" applyBorder="1" applyProtection="1"/>
    <xf numFmtId="49" fontId="10" fillId="0" borderId="0" xfId="0" applyNumberFormat="1" applyFont="1" applyBorder="1" applyProtection="1"/>
    <xf numFmtId="0" fontId="10" fillId="0" borderId="0" xfId="0" applyFont="1" applyBorder="1" applyProtection="1"/>
    <xf numFmtId="49" fontId="10" fillId="0" borderId="6" xfId="0" applyNumberFormat="1" applyFont="1" applyBorder="1" applyProtection="1"/>
    <xf numFmtId="0" fontId="10" fillId="0" borderId="6" xfId="0" applyFont="1" applyBorder="1" applyProtection="1"/>
    <xf numFmtId="164" fontId="12" fillId="0" borderId="6" xfId="0" applyNumberFormat="1" applyFont="1" applyBorder="1" applyProtection="1"/>
    <xf numFmtId="164" fontId="40" fillId="0" borderId="0" xfId="0" applyNumberFormat="1" applyFont="1" applyBorder="1"/>
    <xf numFmtId="49" fontId="10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justify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top"/>
    </xf>
    <xf numFmtId="0" fontId="12" fillId="0" borderId="3" xfId="0" applyFont="1" applyFill="1" applyBorder="1"/>
    <xf numFmtId="4" fontId="10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justify" wrapText="1"/>
    </xf>
    <xf numFmtId="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 applyProtection="1">
      <protection locked="0"/>
    </xf>
    <xf numFmtId="164" fontId="10" fillId="0" borderId="0" xfId="0" applyNumberFormat="1" applyFont="1" applyFill="1"/>
    <xf numFmtId="49" fontId="10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Protection="1">
      <protection locked="0"/>
    </xf>
    <xf numFmtId="4" fontId="10" fillId="0" borderId="0" xfId="0" applyNumberFormat="1" applyFont="1" applyFill="1"/>
    <xf numFmtId="0" fontId="1" fillId="0" borderId="0" xfId="0" applyFont="1" applyFill="1" applyAlignment="1">
      <alignment vertical="top" wrapText="1"/>
    </xf>
    <xf numFmtId="49" fontId="3" fillId="0" borderId="0" xfId="0" applyNumberFormat="1" applyFont="1" applyFill="1" applyAlignment="1">
      <alignment horizontal="left" vertical="top"/>
    </xf>
    <xf numFmtId="0" fontId="3" fillId="0" borderId="0" xfId="0" applyFont="1" applyFill="1"/>
    <xf numFmtId="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right"/>
      <protection locked="0"/>
    </xf>
    <xf numFmtId="164" fontId="3" fillId="0" borderId="0" xfId="0" applyNumberFormat="1" applyFont="1" applyFill="1"/>
    <xf numFmtId="49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Border="1"/>
    <xf numFmtId="0" fontId="1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49" fontId="10" fillId="0" borderId="7" xfId="0" applyNumberFormat="1" applyFont="1" applyFill="1" applyBorder="1"/>
    <xf numFmtId="0" fontId="10" fillId="0" borderId="7" xfId="0" applyFont="1" applyFill="1" applyBorder="1"/>
    <xf numFmtId="4" fontId="10" fillId="0" borderId="7" xfId="0" applyNumberFormat="1" applyFont="1" applyFill="1" applyBorder="1" applyAlignment="1">
      <alignment horizontal="right"/>
    </xf>
    <xf numFmtId="164" fontId="12" fillId="0" borderId="7" xfId="0" applyNumberFormat="1" applyFont="1" applyFill="1" applyBorder="1"/>
    <xf numFmtId="49" fontId="10" fillId="0" borderId="3" xfId="0" applyNumberFormat="1" applyFont="1" applyFill="1" applyBorder="1"/>
    <xf numFmtId="0" fontId="10" fillId="0" borderId="3" xfId="0" applyFont="1" applyFill="1" applyBorder="1"/>
    <xf numFmtId="164" fontId="12" fillId="0" borderId="3" xfId="0" applyNumberFormat="1" applyFont="1" applyFill="1" applyBorder="1"/>
    <xf numFmtId="164" fontId="10" fillId="0" borderId="5" xfId="0" applyNumberFormat="1" applyFont="1" applyFill="1" applyBorder="1"/>
    <xf numFmtId="164" fontId="12" fillId="0" borderId="5" xfId="0" applyNumberFormat="1" applyFont="1" applyFill="1" applyBorder="1"/>
    <xf numFmtId="0" fontId="1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horizontal="left" wrapText="1"/>
    </xf>
    <xf numFmtId="49" fontId="19" fillId="0" borderId="0" xfId="0" applyNumberFormat="1" applyFont="1" applyFill="1" applyProtection="1"/>
    <xf numFmtId="49" fontId="12" fillId="0" borderId="0" xfId="0" applyNumberFormat="1" applyFont="1" applyFill="1" applyProtection="1"/>
    <xf numFmtId="0" fontId="14" fillId="0" borderId="0" xfId="1" applyFont="1" applyAlignment="1" applyProtection="1">
      <alignment horizontal="center"/>
    </xf>
    <xf numFmtId="0" fontId="15" fillId="0" borderId="0" xfId="1" applyFont="1" applyAlignment="1" applyProtection="1">
      <alignment horizontal="center"/>
    </xf>
    <xf numFmtId="0" fontId="17" fillId="0" borderId="0" xfId="1" applyFont="1" applyAlignment="1" applyProtection="1">
      <alignment horizontal="left" wrapText="1"/>
    </xf>
    <xf numFmtId="0" fontId="17" fillId="0" borderId="6" xfId="1" applyFont="1" applyBorder="1" applyAlignment="1" applyProtection="1">
      <alignment horizontal="left" wrapText="1"/>
    </xf>
    <xf numFmtId="0" fontId="17" fillId="0" borderId="0" xfId="1" applyFont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49" fontId="11" fillId="0" borderId="3" xfId="0" applyNumberFormat="1" applyFont="1" applyFill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49" fontId="11" fillId="0" borderId="3" xfId="0" applyNumberFormat="1" applyFont="1" applyBorder="1" applyAlignment="1" applyProtection="1">
      <alignment horizontal="left" vertical="top" wrapText="1"/>
    </xf>
    <xf numFmtId="0" fontId="37" fillId="0" borderId="0" xfId="7" applyFont="1" applyAlignment="1">
      <alignment horizontal="left" vertical="top" wrapText="1"/>
    </xf>
    <xf numFmtId="49" fontId="10" fillId="0" borderId="10" xfId="0" applyNumberFormat="1" applyFont="1" applyBorder="1" applyAlignment="1" applyProtection="1">
      <alignment horizontal="left" vertical="top"/>
    </xf>
    <xf numFmtId="49" fontId="10" fillId="0" borderId="9" xfId="0" applyNumberFormat="1" applyFont="1" applyBorder="1" applyAlignment="1" applyProtection="1">
      <alignment horizontal="left" vertical="top"/>
    </xf>
    <xf numFmtId="0" fontId="1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49" fontId="11" fillId="0" borderId="3" xfId="0" applyNumberFormat="1" applyFont="1" applyFill="1" applyBorder="1" applyAlignment="1">
      <alignment horizontal="left" vertical="top" wrapText="1"/>
    </xf>
  </cellXfs>
  <cellStyles count="8">
    <cellStyle name="Izhod 2" xfId="4"/>
    <cellStyle name="Navadno" xfId="0" builtinId="0"/>
    <cellStyle name="Navadno 2" xfId="1"/>
    <cellStyle name="Navadno 2 2" xfId="7"/>
    <cellStyle name="Navadno 2 47" xfId="6"/>
    <cellStyle name="Navadno 3" xfId="2"/>
    <cellStyle name="Navadno 3 2" xfId="5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zoomScale="90" zoomScaleNormal="90" workbookViewId="0">
      <selection activeCell="G25" sqref="G25"/>
    </sheetView>
  </sheetViews>
  <sheetFormatPr defaultRowHeight="12.75" x14ac:dyDescent="0.2"/>
  <cols>
    <col min="1" max="1" width="9.140625" style="77"/>
    <col min="2" max="2" width="7.28515625" style="77" customWidth="1"/>
    <col min="3" max="5" width="9.140625" style="77"/>
    <col min="6" max="6" width="15.28515625" style="77" customWidth="1"/>
    <col min="7" max="7" width="26.5703125" style="77" customWidth="1"/>
    <col min="8" max="8" width="9.140625" style="77"/>
    <col min="9" max="9" width="15.7109375" style="77" bestFit="1" customWidth="1"/>
    <col min="10" max="10" width="9.140625" style="77"/>
    <col min="11" max="257" width="9.140625" style="1"/>
    <col min="258" max="258" width="7.28515625" style="1" customWidth="1"/>
    <col min="259" max="261" width="9.140625" style="1"/>
    <col min="262" max="262" width="9.42578125" style="1" customWidth="1"/>
    <col min="263" max="263" width="26.5703125" style="1" customWidth="1"/>
    <col min="264" max="513" width="9.140625" style="1"/>
    <col min="514" max="514" width="7.28515625" style="1" customWidth="1"/>
    <col min="515" max="517" width="9.140625" style="1"/>
    <col min="518" max="518" width="9.42578125" style="1" customWidth="1"/>
    <col min="519" max="519" width="26.5703125" style="1" customWidth="1"/>
    <col min="520" max="769" width="9.140625" style="1"/>
    <col min="770" max="770" width="7.28515625" style="1" customWidth="1"/>
    <col min="771" max="773" width="9.140625" style="1"/>
    <col min="774" max="774" width="9.42578125" style="1" customWidth="1"/>
    <col min="775" max="775" width="26.5703125" style="1" customWidth="1"/>
    <col min="776" max="1025" width="9.140625" style="1"/>
    <col min="1026" max="1026" width="7.28515625" style="1" customWidth="1"/>
    <col min="1027" max="1029" width="9.140625" style="1"/>
    <col min="1030" max="1030" width="9.42578125" style="1" customWidth="1"/>
    <col min="1031" max="1031" width="26.5703125" style="1" customWidth="1"/>
    <col min="1032" max="1281" width="9.140625" style="1"/>
    <col min="1282" max="1282" width="7.28515625" style="1" customWidth="1"/>
    <col min="1283" max="1285" width="9.140625" style="1"/>
    <col min="1286" max="1286" width="9.42578125" style="1" customWidth="1"/>
    <col min="1287" max="1287" width="26.5703125" style="1" customWidth="1"/>
    <col min="1288" max="1537" width="9.140625" style="1"/>
    <col min="1538" max="1538" width="7.28515625" style="1" customWidth="1"/>
    <col min="1539" max="1541" width="9.140625" style="1"/>
    <col min="1542" max="1542" width="9.42578125" style="1" customWidth="1"/>
    <col min="1543" max="1543" width="26.5703125" style="1" customWidth="1"/>
    <col min="1544" max="1793" width="9.140625" style="1"/>
    <col min="1794" max="1794" width="7.28515625" style="1" customWidth="1"/>
    <col min="1795" max="1797" width="9.140625" style="1"/>
    <col min="1798" max="1798" width="9.42578125" style="1" customWidth="1"/>
    <col min="1799" max="1799" width="26.5703125" style="1" customWidth="1"/>
    <col min="1800" max="2049" width="9.140625" style="1"/>
    <col min="2050" max="2050" width="7.28515625" style="1" customWidth="1"/>
    <col min="2051" max="2053" width="9.140625" style="1"/>
    <col min="2054" max="2054" width="9.42578125" style="1" customWidth="1"/>
    <col min="2055" max="2055" width="26.5703125" style="1" customWidth="1"/>
    <col min="2056" max="2305" width="9.140625" style="1"/>
    <col min="2306" max="2306" width="7.28515625" style="1" customWidth="1"/>
    <col min="2307" max="2309" width="9.140625" style="1"/>
    <col min="2310" max="2310" width="9.42578125" style="1" customWidth="1"/>
    <col min="2311" max="2311" width="26.5703125" style="1" customWidth="1"/>
    <col min="2312" max="2561" width="9.140625" style="1"/>
    <col min="2562" max="2562" width="7.28515625" style="1" customWidth="1"/>
    <col min="2563" max="2565" width="9.140625" style="1"/>
    <col min="2566" max="2566" width="9.42578125" style="1" customWidth="1"/>
    <col min="2567" max="2567" width="26.5703125" style="1" customWidth="1"/>
    <col min="2568" max="2817" width="9.140625" style="1"/>
    <col min="2818" max="2818" width="7.28515625" style="1" customWidth="1"/>
    <col min="2819" max="2821" width="9.140625" style="1"/>
    <col min="2822" max="2822" width="9.42578125" style="1" customWidth="1"/>
    <col min="2823" max="2823" width="26.5703125" style="1" customWidth="1"/>
    <col min="2824" max="3073" width="9.140625" style="1"/>
    <col min="3074" max="3074" width="7.28515625" style="1" customWidth="1"/>
    <col min="3075" max="3077" width="9.140625" style="1"/>
    <col min="3078" max="3078" width="9.42578125" style="1" customWidth="1"/>
    <col min="3079" max="3079" width="26.5703125" style="1" customWidth="1"/>
    <col min="3080" max="3329" width="9.140625" style="1"/>
    <col min="3330" max="3330" width="7.28515625" style="1" customWidth="1"/>
    <col min="3331" max="3333" width="9.140625" style="1"/>
    <col min="3334" max="3334" width="9.42578125" style="1" customWidth="1"/>
    <col min="3335" max="3335" width="26.5703125" style="1" customWidth="1"/>
    <col min="3336" max="3585" width="9.140625" style="1"/>
    <col min="3586" max="3586" width="7.28515625" style="1" customWidth="1"/>
    <col min="3587" max="3589" width="9.140625" style="1"/>
    <col min="3590" max="3590" width="9.42578125" style="1" customWidth="1"/>
    <col min="3591" max="3591" width="26.5703125" style="1" customWidth="1"/>
    <col min="3592" max="3841" width="9.140625" style="1"/>
    <col min="3842" max="3842" width="7.28515625" style="1" customWidth="1"/>
    <col min="3843" max="3845" width="9.140625" style="1"/>
    <col min="3846" max="3846" width="9.42578125" style="1" customWidth="1"/>
    <col min="3847" max="3847" width="26.5703125" style="1" customWidth="1"/>
    <col min="3848" max="4097" width="9.140625" style="1"/>
    <col min="4098" max="4098" width="7.28515625" style="1" customWidth="1"/>
    <col min="4099" max="4101" width="9.140625" style="1"/>
    <col min="4102" max="4102" width="9.42578125" style="1" customWidth="1"/>
    <col min="4103" max="4103" width="26.5703125" style="1" customWidth="1"/>
    <col min="4104" max="4353" width="9.140625" style="1"/>
    <col min="4354" max="4354" width="7.28515625" style="1" customWidth="1"/>
    <col min="4355" max="4357" width="9.140625" style="1"/>
    <col min="4358" max="4358" width="9.42578125" style="1" customWidth="1"/>
    <col min="4359" max="4359" width="26.5703125" style="1" customWidth="1"/>
    <col min="4360" max="4609" width="9.140625" style="1"/>
    <col min="4610" max="4610" width="7.28515625" style="1" customWidth="1"/>
    <col min="4611" max="4613" width="9.140625" style="1"/>
    <col min="4614" max="4614" width="9.42578125" style="1" customWidth="1"/>
    <col min="4615" max="4615" width="26.5703125" style="1" customWidth="1"/>
    <col min="4616" max="4865" width="9.140625" style="1"/>
    <col min="4866" max="4866" width="7.28515625" style="1" customWidth="1"/>
    <col min="4867" max="4869" width="9.140625" style="1"/>
    <col min="4870" max="4870" width="9.42578125" style="1" customWidth="1"/>
    <col min="4871" max="4871" width="26.5703125" style="1" customWidth="1"/>
    <col min="4872" max="5121" width="9.140625" style="1"/>
    <col min="5122" max="5122" width="7.28515625" style="1" customWidth="1"/>
    <col min="5123" max="5125" width="9.140625" style="1"/>
    <col min="5126" max="5126" width="9.42578125" style="1" customWidth="1"/>
    <col min="5127" max="5127" width="26.5703125" style="1" customWidth="1"/>
    <col min="5128" max="5377" width="9.140625" style="1"/>
    <col min="5378" max="5378" width="7.28515625" style="1" customWidth="1"/>
    <col min="5379" max="5381" width="9.140625" style="1"/>
    <col min="5382" max="5382" width="9.42578125" style="1" customWidth="1"/>
    <col min="5383" max="5383" width="26.5703125" style="1" customWidth="1"/>
    <col min="5384" max="5633" width="9.140625" style="1"/>
    <col min="5634" max="5634" width="7.28515625" style="1" customWidth="1"/>
    <col min="5635" max="5637" width="9.140625" style="1"/>
    <col min="5638" max="5638" width="9.42578125" style="1" customWidth="1"/>
    <col min="5639" max="5639" width="26.5703125" style="1" customWidth="1"/>
    <col min="5640" max="5889" width="9.140625" style="1"/>
    <col min="5890" max="5890" width="7.28515625" style="1" customWidth="1"/>
    <col min="5891" max="5893" width="9.140625" style="1"/>
    <col min="5894" max="5894" width="9.42578125" style="1" customWidth="1"/>
    <col min="5895" max="5895" width="26.5703125" style="1" customWidth="1"/>
    <col min="5896" max="6145" width="9.140625" style="1"/>
    <col min="6146" max="6146" width="7.28515625" style="1" customWidth="1"/>
    <col min="6147" max="6149" width="9.140625" style="1"/>
    <col min="6150" max="6150" width="9.42578125" style="1" customWidth="1"/>
    <col min="6151" max="6151" width="26.5703125" style="1" customWidth="1"/>
    <col min="6152" max="6401" width="9.140625" style="1"/>
    <col min="6402" max="6402" width="7.28515625" style="1" customWidth="1"/>
    <col min="6403" max="6405" width="9.140625" style="1"/>
    <col min="6406" max="6406" width="9.42578125" style="1" customWidth="1"/>
    <col min="6407" max="6407" width="26.5703125" style="1" customWidth="1"/>
    <col min="6408" max="6657" width="9.140625" style="1"/>
    <col min="6658" max="6658" width="7.28515625" style="1" customWidth="1"/>
    <col min="6659" max="6661" width="9.140625" style="1"/>
    <col min="6662" max="6662" width="9.42578125" style="1" customWidth="1"/>
    <col min="6663" max="6663" width="26.5703125" style="1" customWidth="1"/>
    <col min="6664" max="6913" width="9.140625" style="1"/>
    <col min="6914" max="6914" width="7.28515625" style="1" customWidth="1"/>
    <col min="6915" max="6917" width="9.140625" style="1"/>
    <col min="6918" max="6918" width="9.42578125" style="1" customWidth="1"/>
    <col min="6919" max="6919" width="26.5703125" style="1" customWidth="1"/>
    <col min="6920" max="7169" width="9.140625" style="1"/>
    <col min="7170" max="7170" width="7.28515625" style="1" customWidth="1"/>
    <col min="7171" max="7173" width="9.140625" style="1"/>
    <col min="7174" max="7174" width="9.42578125" style="1" customWidth="1"/>
    <col min="7175" max="7175" width="26.5703125" style="1" customWidth="1"/>
    <col min="7176" max="7425" width="9.140625" style="1"/>
    <col min="7426" max="7426" width="7.28515625" style="1" customWidth="1"/>
    <col min="7427" max="7429" width="9.140625" style="1"/>
    <col min="7430" max="7430" width="9.42578125" style="1" customWidth="1"/>
    <col min="7431" max="7431" width="26.5703125" style="1" customWidth="1"/>
    <col min="7432" max="7681" width="9.140625" style="1"/>
    <col min="7682" max="7682" width="7.28515625" style="1" customWidth="1"/>
    <col min="7683" max="7685" width="9.140625" style="1"/>
    <col min="7686" max="7686" width="9.42578125" style="1" customWidth="1"/>
    <col min="7687" max="7687" width="26.5703125" style="1" customWidth="1"/>
    <col min="7688" max="7937" width="9.140625" style="1"/>
    <col min="7938" max="7938" width="7.28515625" style="1" customWidth="1"/>
    <col min="7939" max="7941" width="9.140625" style="1"/>
    <col min="7942" max="7942" width="9.42578125" style="1" customWidth="1"/>
    <col min="7943" max="7943" width="26.5703125" style="1" customWidth="1"/>
    <col min="7944" max="8193" width="9.140625" style="1"/>
    <col min="8194" max="8194" width="7.28515625" style="1" customWidth="1"/>
    <col min="8195" max="8197" width="9.140625" style="1"/>
    <col min="8198" max="8198" width="9.42578125" style="1" customWidth="1"/>
    <col min="8199" max="8199" width="26.5703125" style="1" customWidth="1"/>
    <col min="8200" max="8449" width="9.140625" style="1"/>
    <col min="8450" max="8450" width="7.28515625" style="1" customWidth="1"/>
    <col min="8451" max="8453" width="9.140625" style="1"/>
    <col min="8454" max="8454" width="9.42578125" style="1" customWidth="1"/>
    <col min="8455" max="8455" width="26.5703125" style="1" customWidth="1"/>
    <col min="8456" max="8705" width="9.140625" style="1"/>
    <col min="8706" max="8706" width="7.28515625" style="1" customWidth="1"/>
    <col min="8707" max="8709" width="9.140625" style="1"/>
    <col min="8710" max="8710" width="9.42578125" style="1" customWidth="1"/>
    <col min="8711" max="8711" width="26.5703125" style="1" customWidth="1"/>
    <col min="8712" max="8961" width="9.140625" style="1"/>
    <col min="8962" max="8962" width="7.28515625" style="1" customWidth="1"/>
    <col min="8963" max="8965" width="9.140625" style="1"/>
    <col min="8966" max="8966" width="9.42578125" style="1" customWidth="1"/>
    <col min="8967" max="8967" width="26.5703125" style="1" customWidth="1"/>
    <col min="8968" max="9217" width="9.140625" style="1"/>
    <col min="9218" max="9218" width="7.28515625" style="1" customWidth="1"/>
    <col min="9219" max="9221" width="9.140625" style="1"/>
    <col min="9222" max="9222" width="9.42578125" style="1" customWidth="1"/>
    <col min="9223" max="9223" width="26.5703125" style="1" customWidth="1"/>
    <col min="9224" max="9473" width="9.140625" style="1"/>
    <col min="9474" max="9474" width="7.28515625" style="1" customWidth="1"/>
    <col min="9475" max="9477" width="9.140625" style="1"/>
    <col min="9478" max="9478" width="9.42578125" style="1" customWidth="1"/>
    <col min="9479" max="9479" width="26.5703125" style="1" customWidth="1"/>
    <col min="9480" max="9729" width="9.140625" style="1"/>
    <col min="9730" max="9730" width="7.28515625" style="1" customWidth="1"/>
    <col min="9731" max="9733" width="9.140625" style="1"/>
    <col min="9734" max="9734" width="9.42578125" style="1" customWidth="1"/>
    <col min="9735" max="9735" width="26.5703125" style="1" customWidth="1"/>
    <col min="9736" max="9985" width="9.140625" style="1"/>
    <col min="9986" max="9986" width="7.28515625" style="1" customWidth="1"/>
    <col min="9987" max="9989" width="9.140625" style="1"/>
    <col min="9990" max="9990" width="9.42578125" style="1" customWidth="1"/>
    <col min="9991" max="9991" width="26.5703125" style="1" customWidth="1"/>
    <col min="9992" max="10241" width="9.140625" style="1"/>
    <col min="10242" max="10242" width="7.28515625" style="1" customWidth="1"/>
    <col min="10243" max="10245" width="9.140625" style="1"/>
    <col min="10246" max="10246" width="9.42578125" style="1" customWidth="1"/>
    <col min="10247" max="10247" width="26.5703125" style="1" customWidth="1"/>
    <col min="10248" max="10497" width="9.140625" style="1"/>
    <col min="10498" max="10498" width="7.28515625" style="1" customWidth="1"/>
    <col min="10499" max="10501" width="9.140625" style="1"/>
    <col min="10502" max="10502" width="9.42578125" style="1" customWidth="1"/>
    <col min="10503" max="10503" width="26.5703125" style="1" customWidth="1"/>
    <col min="10504" max="10753" width="9.140625" style="1"/>
    <col min="10754" max="10754" width="7.28515625" style="1" customWidth="1"/>
    <col min="10755" max="10757" width="9.140625" style="1"/>
    <col min="10758" max="10758" width="9.42578125" style="1" customWidth="1"/>
    <col min="10759" max="10759" width="26.5703125" style="1" customWidth="1"/>
    <col min="10760" max="11009" width="9.140625" style="1"/>
    <col min="11010" max="11010" width="7.28515625" style="1" customWidth="1"/>
    <col min="11011" max="11013" width="9.140625" style="1"/>
    <col min="11014" max="11014" width="9.42578125" style="1" customWidth="1"/>
    <col min="11015" max="11015" width="26.5703125" style="1" customWidth="1"/>
    <col min="11016" max="11265" width="9.140625" style="1"/>
    <col min="11266" max="11266" width="7.28515625" style="1" customWidth="1"/>
    <col min="11267" max="11269" width="9.140625" style="1"/>
    <col min="11270" max="11270" width="9.42578125" style="1" customWidth="1"/>
    <col min="11271" max="11271" width="26.5703125" style="1" customWidth="1"/>
    <col min="11272" max="11521" width="9.140625" style="1"/>
    <col min="11522" max="11522" width="7.28515625" style="1" customWidth="1"/>
    <col min="11523" max="11525" width="9.140625" style="1"/>
    <col min="11526" max="11526" width="9.42578125" style="1" customWidth="1"/>
    <col min="11527" max="11527" width="26.5703125" style="1" customWidth="1"/>
    <col min="11528" max="11777" width="9.140625" style="1"/>
    <col min="11778" max="11778" width="7.28515625" style="1" customWidth="1"/>
    <col min="11779" max="11781" width="9.140625" style="1"/>
    <col min="11782" max="11782" width="9.42578125" style="1" customWidth="1"/>
    <col min="11783" max="11783" width="26.5703125" style="1" customWidth="1"/>
    <col min="11784" max="12033" width="9.140625" style="1"/>
    <col min="12034" max="12034" width="7.28515625" style="1" customWidth="1"/>
    <col min="12035" max="12037" width="9.140625" style="1"/>
    <col min="12038" max="12038" width="9.42578125" style="1" customWidth="1"/>
    <col min="12039" max="12039" width="26.5703125" style="1" customWidth="1"/>
    <col min="12040" max="12289" width="9.140625" style="1"/>
    <col min="12290" max="12290" width="7.28515625" style="1" customWidth="1"/>
    <col min="12291" max="12293" width="9.140625" style="1"/>
    <col min="12294" max="12294" width="9.42578125" style="1" customWidth="1"/>
    <col min="12295" max="12295" width="26.5703125" style="1" customWidth="1"/>
    <col min="12296" max="12545" width="9.140625" style="1"/>
    <col min="12546" max="12546" width="7.28515625" style="1" customWidth="1"/>
    <col min="12547" max="12549" width="9.140625" style="1"/>
    <col min="12550" max="12550" width="9.42578125" style="1" customWidth="1"/>
    <col min="12551" max="12551" width="26.5703125" style="1" customWidth="1"/>
    <col min="12552" max="12801" width="9.140625" style="1"/>
    <col min="12802" max="12802" width="7.28515625" style="1" customWidth="1"/>
    <col min="12803" max="12805" width="9.140625" style="1"/>
    <col min="12806" max="12806" width="9.42578125" style="1" customWidth="1"/>
    <col min="12807" max="12807" width="26.5703125" style="1" customWidth="1"/>
    <col min="12808" max="13057" width="9.140625" style="1"/>
    <col min="13058" max="13058" width="7.28515625" style="1" customWidth="1"/>
    <col min="13059" max="13061" width="9.140625" style="1"/>
    <col min="13062" max="13062" width="9.42578125" style="1" customWidth="1"/>
    <col min="13063" max="13063" width="26.5703125" style="1" customWidth="1"/>
    <col min="13064" max="13313" width="9.140625" style="1"/>
    <col min="13314" max="13314" width="7.28515625" style="1" customWidth="1"/>
    <col min="13315" max="13317" width="9.140625" style="1"/>
    <col min="13318" max="13318" width="9.42578125" style="1" customWidth="1"/>
    <col min="13319" max="13319" width="26.5703125" style="1" customWidth="1"/>
    <col min="13320" max="13569" width="9.140625" style="1"/>
    <col min="13570" max="13570" width="7.28515625" style="1" customWidth="1"/>
    <col min="13571" max="13573" width="9.140625" style="1"/>
    <col min="13574" max="13574" width="9.42578125" style="1" customWidth="1"/>
    <col min="13575" max="13575" width="26.5703125" style="1" customWidth="1"/>
    <col min="13576" max="13825" width="9.140625" style="1"/>
    <col min="13826" max="13826" width="7.28515625" style="1" customWidth="1"/>
    <col min="13827" max="13829" width="9.140625" style="1"/>
    <col min="13830" max="13830" width="9.42578125" style="1" customWidth="1"/>
    <col min="13831" max="13831" width="26.5703125" style="1" customWidth="1"/>
    <col min="13832" max="14081" width="9.140625" style="1"/>
    <col min="14082" max="14082" width="7.28515625" style="1" customWidth="1"/>
    <col min="14083" max="14085" width="9.140625" style="1"/>
    <col min="14086" max="14086" width="9.42578125" style="1" customWidth="1"/>
    <col min="14087" max="14087" width="26.5703125" style="1" customWidth="1"/>
    <col min="14088" max="14337" width="9.140625" style="1"/>
    <col min="14338" max="14338" width="7.28515625" style="1" customWidth="1"/>
    <col min="14339" max="14341" width="9.140625" style="1"/>
    <col min="14342" max="14342" width="9.42578125" style="1" customWidth="1"/>
    <col min="14343" max="14343" width="26.5703125" style="1" customWidth="1"/>
    <col min="14344" max="14593" width="9.140625" style="1"/>
    <col min="14594" max="14594" width="7.28515625" style="1" customWidth="1"/>
    <col min="14595" max="14597" width="9.140625" style="1"/>
    <col min="14598" max="14598" width="9.42578125" style="1" customWidth="1"/>
    <col min="14599" max="14599" width="26.5703125" style="1" customWidth="1"/>
    <col min="14600" max="14849" width="9.140625" style="1"/>
    <col min="14850" max="14850" width="7.28515625" style="1" customWidth="1"/>
    <col min="14851" max="14853" width="9.140625" style="1"/>
    <col min="14854" max="14854" width="9.42578125" style="1" customWidth="1"/>
    <col min="14855" max="14855" width="26.5703125" style="1" customWidth="1"/>
    <col min="14856" max="15105" width="9.140625" style="1"/>
    <col min="15106" max="15106" width="7.28515625" style="1" customWidth="1"/>
    <col min="15107" max="15109" width="9.140625" style="1"/>
    <col min="15110" max="15110" width="9.42578125" style="1" customWidth="1"/>
    <col min="15111" max="15111" width="26.5703125" style="1" customWidth="1"/>
    <col min="15112" max="15361" width="9.140625" style="1"/>
    <col min="15362" max="15362" width="7.28515625" style="1" customWidth="1"/>
    <col min="15363" max="15365" width="9.140625" style="1"/>
    <col min="15366" max="15366" width="9.42578125" style="1" customWidth="1"/>
    <col min="15367" max="15367" width="26.5703125" style="1" customWidth="1"/>
    <col min="15368" max="15617" width="9.140625" style="1"/>
    <col min="15618" max="15618" width="7.28515625" style="1" customWidth="1"/>
    <col min="15619" max="15621" width="9.140625" style="1"/>
    <col min="15622" max="15622" width="9.42578125" style="1" customWidth="1"/>
    <col min="15623" max="15623" width="26.5703125" style="1" customWidth="1"/>
    <col min="15624" max="15873" width="9.140625" style="1"/>
    <col min="15874" max="15874" width="7.28515625" style="1" customWidth="1"/>
    <col min="15875" max="15877" width="9.140625" style="1"/>
    <col min="15878" max="15878" width="9.42578125" style="1" customWidth="1"/>
    <col min="15879" max="15879" width="26.5703125" style="1" customWidth="1"/>
    <col min="15880" max="16129" width="9.140625" style="1"/>
    <col min="16130" max="16130" width="7.28515625" style="1" customWidth="1"/>
    <col min="16131" max="16133" width="9.140625" style="1"/>
    <col min="16134" max="16134" width="9.42578125" style="1" customWidth="1"/>
    <col min="16135" max="16135" width="26.5703125" style="1" customWidth="1"/>
    <col min="16136" max="16384" width="9.140625" style="1"/>
  </cols>
  <sheetData>
    <row r="1" spans="2:10" ht="15.75" x14ac:dyDescent="0.25">
      <c r="G1" s="9" t="s">
        <v>37</v>
      </c>
    </row>
    <row r="8" spans="2:10" ht="20.25" x14ac:dyDescent="0.3">
      <c r="C8" s="329" t="s">
        <v>16</v>
      </c>
      <c r="D8" s="330"/>
      <c r="E8" s="330"/>
      <c r="F8" s="330"/>
      <c r="G8" s="330"/>
    </row>
    <row r="9" spans="2:10" ht="18" x14ac:dyDescent="0.25">
      <c r="C9" s="78"/>
      <c r="D9" s="79"/>
      <c r="E9" s="80"/>
      <c r="F9" s="80"/>
      <c r="G9" s="81"/>
    </row>
    <row r="10" spans="2:10" x14ac:dyDescent="0.2">
      <c r="G10" s="82"/>
    </row>
    <row r="11" spans="2:10" ht="15" customHeight="1" x14ac:dyDescent="0.2">
      <c r="B11" s="83" t="s">
        <v>17</v>
      </c>
      <c r="C11" s="331" t="s">
        <v>27</v>
      </c>
      <c r="D11" s="331"/>
      <c r="E11" s="331"/>
      <c r="F11" s="331"/>
      <c r="G11" s="84">
        <f>'Občina Trebnje'!F66</f>
        <v>0</v>
      </c>
    </row>
    <row r="12" spans="2:10" ht="15" x14ac:dyDescent="0.2">
      <c r="B12" s="83"/>
      <c r="C12" s="85"/>
      <c r="D12" s="86"/>
      <c r="E12" s="87"/>
      <c r="F12" s="88"/>
      <c r="G12" s="84"/>
    </row>
    <row r="13" spans="2:10" ht="15" x14ac:dyDescent="0.2">
      <c r="B13" s="85" t="s">
        <v>18</v>
      </c>
      <c r="C13" s="331" t="s">
        <v>26</v>
      </c>
      <c r="D13" s="331"/>
      <c r="E13" s="331"/>
      <c r="F13" s="331"/>
      <c r="G13" s="84">
        <f>'KS Dolenja Nemška vas'!F45</f>
        <v>0</v>
      </c>
      <c r="J13" s="1"/>
    </row>
    <row r="14" spans="2:10" ht="15" x14ac:dyDescent="0.2">
      <c r="B14" s="85"/>
      <c r="C14" s="89"/>
      <c r="D14" s="89"/>
      <c r="E14" s="89"/>
      <c r="F14" s="89"/>
      <c r="G14" s="84"/>
    </row>
    <row r="15" spans="2:10" ht="15" x14ac:dyDescent="0.2">
      <c r="B15" s="85" t="s">
        <v>19</v>
      </c>
      <c r="C15" s="331" t="s">
        <v>35</v>
      </c>
      <c r="D15" s="331"/>
      <c r="E15" s="331"/>
      <c r="F15" s="331"/>
      <c r="G15" s="84">
        <f>'KS Štefan'!G156</f>
        <v>0</v>
      </c>
    </row>
    <row r="16" spans="2:10" ht="15" x14ac:dyDescent="0.2">
      <c r="B16" s="85"/>
      <c r="C16" s="89"/>
      <c r="D16" s="89"/>
      <c r="E16" s="89"/>
      <c r="F16" s="89"/>
      <c r="G16" s="84"/>
    </row>
    <row r="17" spans="2:9" ht="15" x14ac:dyDescent="0.2">
      <c r="B17" s="90" t="s">
        <v>23</v>
      </c>
      <c r="C17" s="333" t="s">
        <v>28</v>
      </c>
      <c r="D17" s="333"/>
      <c r="E17" s="333"/>
      <c r="F17" s="333"/>
      <c r="G17" s="91">
        <f>'KS Dobrnič'!F26</f>
        <v>0</v>
      </c>
    </row>
    <row r="18" spans="2:9" ht="15" x14ac:dyDescent="0.2">
      <c r="B18" s="85"/>
      <c r="C18" s="89"/>
      <c r="D18" s="89"/>
      <c r="E18" s="89"/>
      <c r="F18" s="89"/>
      <c r="G18" s="84"/>
    </row>
    <row r="19" spans="2:9" ht="15.75" thickBot="1" x14ac:dyDescent="0.25">
      <c r="B19" s="92" t="s">
        <v>88</v>
      </c>
      <c r="C19" s="332" t="s">
        <v>89</v>
      </c>
      <c r="D19" s="332"/>
      <c r="E19" s="332"/>
      <c r="F19" s="332"/>
      <c r="G19" s="93">
        <f>'KS Račje selo'!F43</f>
        <v>0</v>
      </c>
    </row>
    <row r="20" spans="2:9" ht="15" x14ac:dyDescent="0.2">
      <c r="B20" s="90"/>
      <c r="C20" s="94"/>
      <c r="D20" s="94"/>
      <c r="E20" s="94"/>
      <c r="F20" s="94"/>
      <c r="G20" s="91"/>
    </row>
    <row r="21" spans="2:9" ht="15.75" x14ac:dyDescent="0.25">
      <c r="C21" s="2" t="s">
        <v>20</v>
      </c>
      <c r="D21" s="3"/>
      <c r="E21" s="3"/>
      <c r="F21" s="3"/>
      <c r="G21" s="4">
        <f>+G11+G13+G15+G19+G17</f>
        <v>0</v>
      </c>
      <c r="I21" s="96"/>
    </row>
    <row r="22" spans="2:9" x14ac:dyDescent="0.2">
      <c r="G22" s="95"/>
    </row>
    <row r="23" spans="2:9" ht="16.5" thickBot="1" x14ac:dyDescent="0.3">
      <c r="C23" s="5" t="s">
        <v>21</v>
      </c>
      <c r="D23" s="6"/>
      <c r="E23" s="6"/>
      <c r="F23" s="6"/>
      <c r="G23" s="7">
        <f>G21*0.22</f>
        <v>0</v>
      </c>
    </row>
    <row r="24" spans="2:9" x14ac:dyDescent="0.2">
      <c r="G24" s="96"/>
    </row>
    <row r="25" spans="2:9" ht="15.75" x14ac:dyDescent="0.25">
      <c r="C25" s="2" t="s">
        <v>22</v>
      </c>
      <c r="D25" s="3"/>
      <c r="E25" s="3"/>
      <c r="F25" s="3"/>
      <c r="G25" s="4">
        <f>G21+G23</f>
        <v>0</v>
      </c>
    </row>
    <row r="29" spans="2:9" x14ac:dyDescent="0.2">
      <c r="B29" s="97"/>
      <c r="C29" s="97"/>
      <c r="D29" s="97"/>
      <c r="E29" s="97"/>
      <c r="F29" s="97"/>
      <c r="G29" s="97"/>
    </row>
  </sheetData>
  <mergeCells count="6">
    <mergeCell ref="C8:G8"/>
    <mergeCell ref="C11:F11"/>
    <mergeCell ref="C13:F13"/>
    <mergeCell ref="C15:F15"/>
    <mergeCell ref="C19:F19"/>
    <mergeCell ref="C17:F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Zeros="0" topLeftCell="A61" zoomScale="90" zoomScaleNormal="90" workbookViewId="0">
      <selection activeCell="E38" sqref="E38:E54"/>
    </sheetView>
  </sheetViews>
  <sheetFormatPr defaultColWidth="9.140625" defaultRowHeight="15" x14ac:dyDescent="0.25"/>
  <cols>
    <col min="1" max="1" width="6.5703125" style="22" customWidth="1"/>
    <col min="2" max="2" width="27.28515625" style="43" customWidth="1"/>
    <col min="3" max="3" width="11" style="22" customWidth="1"/>
    <col min="4" max="4" width="7.140625" style="22" customWidth="1"/>
    <col min="5" max="5" width="13.7109375" style="22" customWidth="1"/>
    <col min="6" max="6" width="15.5703125" style="22" customWidth="1"/>
    <col min="7" max="7" width="13" style="22" customWidth="1"/>
    <col min="8" max="8" width="9.140625" style="22"/>
    <col min="9" max="16384" width="9.140625" style="8"/>
  </cols>
  <sheetData>
    <row r="1" spans="1:8" s="15" customFormat="1" ht="41.25" customHeight="1" x14ac:dyDescent="0.25">
      <c r="A1" s="337" t="s">
        <v>127</v>
      </c>
      <c r="B1" s="338"/>
      <c r="C1" s="338"/>
      <c r="D1" s="338"/>
      <c r="E1" s="338"/>
      <c r="F1" s="338"/>
      <c r="G1" s="76"/>
      <c r="H1" s="76"/>
    </row>
    <row r="2" spans="1:8" ht="30.75" customHeight="1" x14ac:dyDescent="0.25">
      <c r="A2" s="339" t="s">
        <v>25</v>
      </c>
      <c r="B2" s="339"/>
      <c r="C2" s="339"/>
      <c r="D2" s="339"/>
      <c r="E2" s="339"/>
      <c r="F2" s="339"/>
    </row>
    <row r="3" spans="1:8" s="16" customFormat="1" ht="12.75" x14ac:dyDescent="0.2">
      <c r="A3" s="23" t="s">
        <v>0</v>
      </c>
      <c r="B3" s="24" t="s">
        <v>1</v>
      </c>
      <c r="C3" s="25" t="s">
        <v>2</v>
      </c>
      <c r="D3" s="26" t="s">
        <v>3</v>
      </c>
      <c r="E3" s="27" t="s">
        <v>4</v>
      </c>
      <c r="F3" s="28" t="s">
        <v>5</v>
      </c>
      <c r="G3" s="22"/>
      <c r="H3" s="22"/>
    </row>
    <row r="4" spans="1:8" x14ac:dyDescent="0.25">
      <c r="A4" s="29" t="s">
        <v>110</v>
      </c>
      <c r="B4" s="30" t="s">
        <v>6</v>
      </c>
      <c r="C4" s="31"/>
      <c r="D4" s="32"/>
      <c r="E4" s="33"/>
      <c r="F4" s="34"/>
    </row>
    <row r="5" spans="1:8" ht="39" x14ac:dyDescent="0.25">
      <c r="A5" s="35" t="s">
        <v>111</v>
      </c>
      <c r="B5" s="36" t="s">
        <v>114</v>
      </c>
      <c r="C5" s="37">
        <v>100</v>
      </c>
      <c r="D5" s="38" t="s">
        <v>7</v>
      </c>
      <c r="E5" s="39"/>
      <c r="F5" s="40">
        <f>C5*E5</f>
        <v>0</v>
      </c>
    </row>
    <row r="6" spans="1:8" ht="51" x14ac:dyDescent="0.25">
      <c r="A6" s="35" t="s">
        <v>8</v>
      </c>
      <c r="B6" s="41" t="s">
        <v>115</v>
      </c>
      <c r="C6" s="37">
        <v>500</v>
      </c>
      <c r="D6" s="38" t="s">
        <v>7</v>
      </c>
      <c r="E6" s="39"/>
      <c r="F6" s="40">
        <f>C6*E6</f>
        <v>0</v>
      </c>
    </row>
    <row r="7" spans="1:8" ht="38.25" x14ac:dyDescent="0.25">
      <c r="A7" s="35" t="s">
        <v>112</v>
      </c>
      <c r="B7" s="42" t="s">
        <v>116</v>
      </c>
      <c r="C7" s="37">
        <v>500</v>
      </c>
      <c r="D7" s="38" t="s">
        <v>7</v>
      </c>
      <c r="E7" s="39"/>
      <c r="F7" s="40">
        <f>C7*E7</f>
        <v>0</v>
      </c>
    </row>
    <row r="8" spans="1:8" ht="51" x14ac:dyDescent="0.25">
      <c r="A8" s="35" t="s">
        <v>123</v>
      </c>
      <c r="B8" s="42" t="s">
        <v>124</v>
      </c>
      <c r="C8" s="37">
        <v>432</v>
      </c>
      <c r="D8" s="38" t="s">
        <v>104</v>
      </c>
      <c r="E8" s="39"/>
      <c r="F8" s="40">
        <f>C8*E8</f>
        <v>0</v>
      </c>
    </row>
    <row r="9" spans="1:8" ht="24.75" customHeight="1" x14ac:dyDescent="0.25">
      <c r="A9" s="35" t="s">
        <v>125</v>
      </c>
      <c r="B9" s="42" t="s">
        <v>130</v>
      </c>
      <c r="C9" s="37">
        <v>105</v>
      </c>
      <c r="D9" s="38" t="s">
        <v>121</v>
      </c>
      <c r="E9" s="39"/>
      <c r="F9" s="40">
        <f>C9*E9</f>
        <v>0</v>
      </c>
    </row>
    <row r="10" spans="1:8" ht="204.75" x14ac:dyDescent="0.25">
      <c r="A10" s="35" t="s">
        <v>126</v>
      </c>
      <c r="B10" s="36" t="s">
        <v>119</v>
      </c>
      <c r="C10" s="43">
        <v>150</v>
      </c>
      <c r="D10" s="44" t="s">
        <v>104</v>
      </c>
      <c r="E10" s="39"/>
      <c r="F10" s="40">
        <f>E10*C10</f>
        <v>0</v>
      </c>
    </row>
    <row r="11" spans="1:8" x14ac:dyDescent="0.25">
      <c r="A11" s="35"/>
      <c r="B11" s="36"/>
      <c r="C11" s="43"/>
      <c r="D11" s="44"/>
      <c r="E11" s="39"/>
      <c r="F11" s="40"/>
    </row>
    <row r="12" spans="1:8" x14ac:dyDescent="0.25">
      <c r="A12" s="45" t="s">
        <v>113</v>
      </c>
      <c r="B12" s="46" t="s">
        <v>10</v>
      </c>
      <c r="C12" s="31"/>
      <c r="D12" s="47"/>
      <c r="E12" s="48"/>
      <c r="F12" s="49"/>
    </row>
    <row r="13" spans="1:8" ht="51.75" x14ac:dyDescent="0.25">
      <c r="A13" s="35" t="s">
        <v>33</v>
      </c>
      <c r="B13" s="50" t="s">
        <v>128</v>
      </c>
      <c r="C13" s="37">
        <v>484</v>
      </c>
      <c r="D13" s="38" t="s">
        <v>7</v>
      </c>
      <c r="E13" s="39"/>
      <c r="F13" s="40">
        <f>C13*E13</f>
        <v>0</v>
      </c>
    </row>
    <row r="14" spans="1:8" ht="51.75" x14ac:dyDescent="0.25">
      <c r="A14" s="35" t="s">
        <v>34</v>
      </c>
      <c r="B14" s="51" t="s">
        <v>118</v>
      </c>
      <c r="C14" s="52">
        <v>90</v>
      </c>
      <c r="D14" s="53" t="s">
        <v>104</v>
      </c>
      <c r="E14" s="39"/>
      <c r="F14" s="40">
        <f>C14*E14</f>
        <v>0</v>
      </c>
    </row>
    <row r="15" spans="1:8" ht="64.5" x14ac:dyDescent="0.25">
      <c r="A15" s="35" t="s">
        <v>91</v>
      </c>
      <c r="B15" s="54" t="s">
        <v>67</v>
      </c>
      <c r="C15" s="55">
        <v>10</v>
      </c>
      <c r="D15" s="56" t="s">
        <v>60</v>
      </c>
      <c r="E15" s="57"/>
      <c r="F15" s="55">
        <f>C15*E15</f>
        <v>0</v>
      </c>
    </row>
    <row r="16" spans="1:8" x14ac:dyDescent="0.25">
      <c r="A16" s="35"/>
      <c r="B16" s="54"/>
      <c r="C16" s="55"/>
      <c r="D16" s="56"/>
      <c r="E16" s="57"/>
      <c r="F16" s="55"/>
    </row>
    <row r="17" spans="1:6" x14ac:dyDescent="0.25">
      <c r="A17" s="45" t="s">
        <v>9</v>
      </c>
      <c r="B17" s="46" t="s">
        <v>12</v>
      </c>
      <c r="C17" s="31"/>
      <c r="D17" s="47"/>
      <c r="E17" s="48"/>
      <c r="F17" s="49"/>
    </row>
    <row r="18" spans="1:6" ht="51" x14ac:dyDescent="0.25">
      <c r="A18" s="35" t="s">
        <v>11</v>
      </c>
      <c r="B18" s="117" t="s">
        <v>129</v>
      </c>
      <c r="C18" s="58">
        <v>168</v>
      </c>
      <c r="D18" s="56" t="s">
        <v>105</v>
      </c>
      <c r="E18" s="57"/>
      <c r="F18" s="59">
        <f>E18*C18</f>
        <v>0</v>
      </c>
    </row>
    <row r="19" spans="1:6" x14ac:dyDescent="0.25">
      <c r="A19" s="60"/>
      <c r="B19" s="61"/>
      <c r="C19" s="37"/>
      <c r="D19" s="61"/>
      <c r="E19" s="62"/>
      <c r="F19" s="63"/>
    </row>
    <row r="20" spans="1:6" ht="15.75" thickBot="1" x14ac:dyDescent="0.3">
      <c r="A20" s="109"/>
      <c r="B20" s="109"/>
      <c r="C20" s="112"/>
      <c r="D20" s="115"/>
      <c r="E20" s="111"/>
      <c r="F20" s="110"/>
    </row>
    <row r="21" spans="1:6" x14ac:dyDescent="0.25">
      <c r="A21" s="99"/>
      <c r="B21" s="18"/>
      <c r="C21" s="114"/>
      <c r="D21" s="108"/>
      <c r="E21" s="99" t="s">
        <v>14</v>
      </c>
      <c r="F21" s="100">
        <f>SUM(F5:F19)</f>
        <v>0</v>
      </c>
    </row>
    <row r="22" spans="1:6" x14ac:dyDescent="0.25">
      <c r="A22" s="99"/>
      <c r="B22" s="18"/>
      <c r="C22" s="114"/>
      <c r="D22" s="108"/>
      <c r="E22" s="99"/>
      <c r="F22" s="100"/>
    </row>
    <row r="23" spans="1:6" ht="15.75" thickBot="1" x14ac:dyDescent="0.3">
      <c r="A23" s="66"/>
      <c r="B23" s="67" t="s">
        <v>29</v>
      </c>
      <c r="C23" s="68"/>
      <c r="D23" s="67"/>
      <c r="E23" s="67"/>
      <c r="F23" s="105">
        <f>SUM(F21)</f>
        <v>0</v>
      </c>
    </row>
    <row r="24" spans="1:6" x14ac:dyDescent="0.25">
      <c r="A24" s="69"/>
      <c r="B24" s="70" t="s">
        <v>30</v>
      </c>
      <c r="C24" s="31"/>
      <c r="D24" s="70"/>
      <c r="E24" s="70"/>
      <c r="F24" s="71">
        <f>+F23*0.22</f>
        <v>0</v>
      </c>
    </row>
    <row r="25" spans="1:6" ht="17.25" customHeight="1" thickBot="1" x14ac:dyDescent="0.3">
      <c r="A25" s="72"/>
      <c r="B25" s="73" t="s">
        <v>31</v>
      </c>
      <c r="C25" s="74"/>
      <c r="D25" s="73"/>
      <c r="E25" s="73"/>
      <c r="F25" s="75">
        <f>+F24+F23</f>
        <v>0</v>
      </c>
    </row>
    <row r="26" spans="1:6" ht="15.75" thickTop="1" x14ac:dyDescent="0.25">
      <c r="A26" s="99"/>
      <c r="B26" s="18"/>
      <c r="C26" s="114"/>
      <c r="D26" s="108"/>
      <c r="E26" s="99"/>
      <c r="F26" s="100"/>
    </row>
    <row r="28" spans="1:6" ht="18" x14ac:dyDescent="0.25">
      <c r="A28" s="334" t="s">
        <v>142</v>
      </c>
      <c r="B28" s="335"/>
      <c r="C28" s="335"/>
      <c r="D28" s="335"/>
      <c r="E28" s="335"/>
      <c r="F28" s="335"/>
    </row>
    <row r="29" spans="1:6" ht="30" customHeight="1" x14ac:dyDescent="0.25">
      <c r="A29" s="336" t="s">
        <v>25</v>
      </c>
      <c r="B29" s="336"/>
      <c r="C29" s="336"/>
      <c r="D29" s="336"/>
      <c r="E29" s="336"/>
      <c r="F29" s="336"/>
    </row>
    <row r="30" spans="1:6" x14ac:dyDescent="0.25">
      <c r="A30" s="118" t="s">
        <v>0</v>
      </c>
      <c r="B30" s="119" t="s">
        <v>1</v>
      </c>
      <c r="C30" s="25" t="s">
        <v>2</v>
      </c>
      <c r="D30" s="120" t="s">
        <v>3</v>
      </c>
      <c r="E30" s="121" t="s">
        <v>4</v>
      </c>
      <c r="F30" s="122" t="s">
        <v>5</v>
      </c>
    </row>
    <row r="31" spans="1:6" x14ac:dyDescent="0.25">
      <c r="A31" s="123" t="s">
        <v>110</v>
      </c>
      <c r="B31" s="124" t="s">
        <v>6</v>
      </c>
      <c r="C31" s="31"/>
      <c r="D31" s="125"/>
      <c r="E31" s="126"/>
      <c r="F31" s="127"/>
    </row>
    <row r="32" spans="1:6" ht="39" x14ac:dyDescent="0.25">
      <c r="A32" s="128" t="s">
        <v>111</v>
      </c>
      <c r="B32" s="129" t="s">
        <v>114</v>
      </c>
      <c r="C32" s="37">
        <v>100</v>
      </c>
      <c r="D32" s="130" t="s">
        <v>7</v>
      </c>
      <c r="E32" s="131"/>
      <c r="F32" s="132">
        <f>C32*E32</f>
        <v>0</v>
      </c>
    </row>
    <row r="33" spans="1:11" ht="51" x14ac:dyDescent="0.25">
      <c r="A33" s="128" t="s">
        <v>8</v>
      </c>
      <c r="B33" s="133" t="s">
        <v>115</v>
      </c>
      <c r="C33" s="37">
        <v>500</v>
      </c>
      <c r="D33" s="130" t="s">
        <v>7</v>
      </c>
      <c r="E33" s="131"/>
      <c r="F33" s="132">
        <f>C33*E33</f>
        <v>0</v>
      </c>
    </row>
    <row r="34" spans="1:11" ht="38.25" x14ac:dyDescent="0.25">
      <c r="A34" s="128" t="s">
        <v>112</v>
      </c>
      <c r="B34" s="42" t="s">
        <v>116</v>
      </c>
      <c r="C34" s="37">
        <v>500</v>
      </c>
      <c r="D34" s="130" t="s">
        <v>7</v>
      </c>
      <c r="E34" s="131"/>
      <c r="F34" s="132">
        <f>C34*E34</f>
        <v>0</v>
      </c>
    </row>
    <row r="35" spans="1:11" ht="51" x14ac:dyDescent="0.25">
      <c r="A35" s="128" t="s">
        <v>123</v>
      </c>
      <c r="B35" s="42" t="s">
        <v>124</v>
      </c>
      <c r="C35" s="37">
        <v>400</v>
      </c>
      <c r="D35" s="130" t="s">
        <v>104</v>
      </c>
      <c r="E35" s="131"/>
      <c r="F35" s="132">
        <f>C35*E35</f>
        <v>0</v>
      </c>
    </row>
    <row r="36" spans="1:11" ht="25.5" x14ac:dyDescent="0.25">
      <c r="A36" s="128" t="s">
        <v>125</v>
      </c>
      <c r="B36" s="42" t="s">
        <v>130</v>
      </c>
      <c r="C36" s="37">
        <v>160</v>
      </c>
      <c r="D36" s="130" t="s">
        <v>121</v>
      </c>
      <c r="E36" s="131"/>
      <c r="F36" s="132">
        <f>C36*E36</f>
        <v>0</v>
      </c>
    </row>
    <row r="37" spans="1:11" ht="204.75" x14ac:dyDescent="0.25">
      <c r="A37" s="128" t="s">
        <v>126</v>
      </c>
      <c r="B37" s="129" t="s">
        <v>119</v>
      </c>
      <c r="C37" s="43">
        <v>250</v>
      </c>
      <c r="D37" s="134" t="s">
        <v>104</v>
      </c>
      <c r="E37" s="131"/>
      <c r="F37" s="132">
        <f>E37*C37</f>
        <v>0</v>
      </c>
    </row>
    <row r="38" spans="1:11" x14ac:dyDescent="0.25">
      <c r="A38" s="128"/>
      <c r="B38" s="129"/>
      <c r="C38" s="43"/>
      <c r="D38" s="134"/>
      <c r="E38" s="131"/>
      <c r="F38" s="132"/>
    </row>
    <row r="39" spans="1:11" x14ac:dyDescent="0.25">
      <c r="A39" s="123" t="s">
        <v>134</v>
      </c>
      <c r="B39" s="136" t="s">
        <v>135</v>
      </c>
      <c r="C39" s="31"/>
      <c r="D39" s="137"/>
      <c r="E39" s="206"/>
      <c r="F39" s="207"/>
      <c r="I39" s="11"/>
      <c r="J39" s="11"/>
      <c r="K39" s="11"/>
    </row>
    <row r="40" spans="1:11" ht="39" x14ac:dyDescent="0.25">
      <c r="A40" s="128" t="s">
        <v>33</v>
      </c>
      <c r="B40" s="139" t="s">
        <v>136</v>
      </c>
      <c r="C40" s="140">
        <v>10</v>
      </c>
      <c r="D40" s="134" t="s">
        <v>83</v>
      </c>
      <c r="E40" s="131"/>
      <c r="F40" s="132">
        <f>C40*E40</f>
        <v>0</v>
      </c>
      <c r="I40" s="11"/>
      <c r="J40" s="11"/>
      <c r="K40" s="11"/>
    </row>
    <row r="41" spans="1:11" ht="26.25" x14ac:dyDescent="0.25">
      <c r="A41" s="128" t="s">
        <v>34</v>
      </c>
      <c r="B41" s="139" t="s">
        <v>137</v>
      </c>
      <c r="C41" s="140">
        <v>10</v>
      </c>
      <c r="D41" s="134" t="s">
        <v>83</v>
      </c>
      <c r="E41" s="131"/>
      <c r="F41" s="132">
        <f>C41*E41</f>
        <v>0</v>
      </c>
      <c r="I41" s="11"/>
      <c r="J41" s="11"/>
      <c r="K41" s="11"/>
    </row>
    <row r="42" spans="1:11" x14ac:dyDescent="0.25">
      <c r="A42" s="128"/>
      <c r="B42" s="139"/>
      <c r="C42" s="140"/>
      <c r="D42" s="134"/>
      <c r="E42" s="131"/>
      <c r="F42" s="132"/>
      <c r="I42" s="11"/>
      <c r="J42" s="11"/>
      <c r="K42" s="11"/>
    </row>
    <row r="43" spans="1:11" x14ac:dyDescent="0.25">
      <c r="A43" s="135" t="s">
        <v>113</v>
      </c>
      <c r="B43" s="136" t="s">
        <v>10</v>
      </c>
      <c r="C43" s="31"/>
      <c r="D43" s="137"/>
      <c r="E43" s="138"/>
      <c r="F43" s="31"/>
      <c r="G43" s="13"/>
      <c r="H43" s="14"/>
      <c r="I43" s="11"/>
      <c r="J43" s="11"/>
      <c r="K43" s="11"/>
    </row>
    <row r="44" spans="1:11" ht="51.75" x14ac:dyDescent="0.25">
      <c r="A44" s="128" t="s">
        <v>33</v>
      </c>
      <c r="B44" s="141" t="s">
        <v>132</v>
      </c>
      <c r="C44" s="37">
        <v>900</v>
      </c>
      <c r="D44" s="130" t="s">
        <v>7</v>
      </c>
      <c r="E44" s="131"/>
      <c r="F44" s="132">
        <f>C44*E44</f>
        <v>0</v>
      </c>
      <c r="G44" s="13"/>
      <c r="H44" s="13"/>
      <c r="I44" s="11"/>
      <c r="J44" s="11"/>
      <c r="K44" s="11"/>
    </row>
    <row r="45" spans="1:11" ht="51.75" x14ac:dyDescent="0.25">
      <c r="A45" s="128" t="s">
        <v>34</v>
      </c>
      <c r="B45" s="51" t="s">
        <v>118</v>
      </c>
      <c r="C45" s="52">
        <v>150</v>
      </c>
      <c r="D45" s="53" t="s">
        <v>103</v>
      </c>
      <c r="E45" s="131"/>
      <c r="F45" s="132">
        <f>C45*E45</f>
        <v>0</v>
      </c>
      <c r="G45" s="13"/>
      <c r="H45" s="13"/>
    </row>
    <row r="46" spans="1:11" ht="64.5" x14ac:dyDescent="0.25">
      <c r="A46" s="128" t="s">
        <v>91</v>
      </c>
      <c r="B46" s="142" t="s">
        <v>67</v>
      </c>
      <c r="C46" s="143">
        <v>20</v>
      </c>
      <c r="D46" s="144" t="s">
        <v>60</v>
      </c>
      <c r="E46" s="57"/>
      <c r="F46" s="143">
        <f>C46*E46</f>
        <v>0</v>
      </c>
      <c r="G46" s="13"/>
      <c r="H46" s="13"/>
    </row>
    <row r="47" spans="1:11" x14ac:dyDescent="0.25">
      <c r="A47" s="128"/>
      <c r="B47" s="142"/>
      <c r="C47" s="143"/>
      <c r="D47" s="144"/>
      <c r="E47" s="57"/>
      <c r="F47" s="143"/>
      <c r="G47" s="13"/>
      <c r="H47" s="13"/>
    </row>
    <row r="48" spans="1:11" x14ac:dyDescent="0.25">
      <c r="A48" s="135" t="s">
        <v>9</v>
      </c>
      <c r="B48" s="136" t="s">
        <v>12</v>
      </c>
      <c r="C48" s="31"/>
      <c r="D48" s="137"/>
      <c r="E48" s="138"/>
      <c r="F48" s="31"/>
      <c r="G48" s="13"/>
      <c r="H48" s="13"/>
    </row>
    <row r="49" spans="1:9" ht="89.25" x14ac:dyDescent="0.25">
      <c r="A49" s="128" t="s">
        <v>11</v>
      </c>
      <c r="B49" s="145" t="s">
        <v>131</v>
      </c>
      <c r="C49" s="57">
        <v>200</v>
      </c>
      <c r="D49" s="144" t="s">
        <v>105</v>
      </c>
      <c r="E49" s="57"/>
      <c r="F49" s="19">
        <f>E49*C49</f>
        <v>0</v>
      </c>
      <c r="G49" s="14"/>
    </row>
    <row r="50" spans="1:9" ht="56.25" customHeight="1" x14ac:dyDescent="0.25">
      <c r="A50" s="128" t="s">
        <v>24</v>
      </c>
      <c r="B50" s="146" t="s">
        <v>133</v>
      </c>
      <c r="C50" s="57">
        <v>1</v>
      </c>
      <c r="D50" s="144" t="s">
        <v>15</v>
      </c>
      <c r="E50" s="57"/>
      <c r="F50" s="19">
        <f>C50*E50</f>
        <v>0</v>
      </c>
      <c r="G50" s="14"/>
    </row>
    <row r="51" spans="1:9" ht="51.75" x14ac:dyDescent="0.25">
      <c r="A51" s="128" t="s">
        <v>84</v>
      </c>
      <c r="B51" s="139" t="s">
        <v>138</v>
      </c>
      <c r="C51" s="57">
        <v>1</v>
      </c>
      <c r="D51" s="144" t="s">
        <v>15</v>
      </c>
      <c r="E51" s="57"/>
      <c r="F51" s="19">
        <f>C51*E51</f>
        <v>0</v>
      </c>
      <c r="G51" s="14"/>
    </row>
    <row r="52" spans="1:9" ht="39" x14ac:dyDescent="0.25">
      <c r="A52" s="128" t="s">
        <v>86</v>
      </c>
      <c r="B52" s="139" t="s">
        <v>139</v>
      </c>
      <c r="C52" s="140">
        <v>5</v>
      </c>
      <c r="D52" s="140" t="s">
        <v>121</v>
      </c>
      <c r="E52" s="57"/>
      <c r="F52" s="19">
        <f>C52*E52</f>
        <v>0</v>
      </c>
      <c r="G52" s="14"/>
    </row>
    <row r="53" spans="1:9" ht="51.75" x14ac:dyDescent="0.25">
      <c r="A53" s="128" t="s">
        <v>87</v>
      </c>
      <c r="B53" s="139" t="s">
        <v>140</v>
      </c>
      <c r="C53" s="140">
        <v>1</v>
      </c>
      <c r="D53" s="144" t="s">
        <v>15</v>
      </c>
      <c r="E53" s="57"/>
      <c r="F53" s="19">
        <f>C53*E53</f>
        <v>0</v>
      </c>
      <c r="G53" s="14"/>
    </row>
    <row r="54" spans="1:9" ht="77.25" x14ac:dyDescent="0.25">
      <c r="A54" s="60"/>
      <c r="B54" s="139" t="s">
        <v>141</v>
      </c>
      <c r="C54" s="37">
        <v>3</v>
      </c>
      <c r="D54" s="61" t="s">
        <v>104</v>
      </c>
      <c r="E54" s="62"/>
      <c r="F54" s="63">
        <f>C54*E54</f>
        <v>0</v>
      </c>
      <c r="G54" s="14"/>
    </row>
    <row r="55" spans="1:9" x14ac:dyDescent="0.25">
      <c r="A55" s="60"/>
      <c r="B55" s="139"/>
      <c r="C55" s="37"/>
      <c r="D55" s="61"/>
      <c r="E55" s="62"/>
      <c r="F55" s="63"/>
      <c r="G55" s="14"/>
    </row>
    <row r="56" spans="1:9" ht="15.75" thickBot="1" x14ac:dyDescent="0.3">
      <c r="A56" s="210"/>
      <c r="B56" s="215"/>
      <c r="C56" s="156"/>
      <c r="D56" s="211"/>
      <c r="E56" s="216"/>
      <c r="F56" s="217"/>
      <c r="G56" s="14"/>
    </row>
    <row r="57" spans="1:9" x14ac:dyDescent="0.25">
      <c r="A57" s="99"/>
      <c r="B57" s="208"/>
      <c r="C57" s="209"/>
      <c r="D57" s="108"/>
      <c r="E57" s="99" t="s">
        <v>14</v>
      </c>
      <c r="F57" s="100">
        <f>SUM(F32:F54)</f>
        <v>0</v>
      </c>
      <c r="G57" s="14"/>
    </row>
    <row r="58" spans="1:9" x14ac:dyDescent="0.25">
      <c r="A58" s="212"/>
      <c r="B58" s="208"/>
      <c r="C58" s="209"/>
      <c r="D58" s="213"/>
      <c r="E58" s="212"/>
      <c r="F58" s="214"/>
      <c r="G58" s="14"/>
    </row>
    <row r="59" spans="1:9" ht="15.75" thickBot="1" x14ac:dyDescent="0.3">
      <c r="A59" s="147"/>
      <c r="B59" s="157" t="s">
        <v>172</v>
      </c>
      <c r="C59" s="68"/>
      <c r="D59" s="148"/>
      <c r="E59" s="148"/>
      <c r="F59" s="149">
        <f>SUM(F57)</f>
        <v>0</v>
      </c>
      <c r="G59" s="14"/>
      <c r="I59" s="10"/>
    </row>
    <row r="60" spans="1:9" x14ac:dyDescent="0.25">
      <c r="A60" s="150"/>
      <c r="B60" s="151" t="s">
        <v>30</v>
      </c>
      <c r="C60" s="31"/>
      <c r="D60" s="151"/>
      <c r="E60" s="151"/>
      <c r="F60" s="152">
        <f>+F59*0.22</f>
        <v>0</v>
      </c>
      <c r="G60" s="8"/>
    </row>
    <row r="61" spans="1:9" ht="15.75" thickBot="1" x14ac:dyDescent="0.3">
      <c r="A61" s="153"/>
      <c r="B61" s="154" t="s">
        <v>31</v>
      </c>
      <c r="C61" s="74"/>
      <c r="D61" s="154"/>
      <c r="E61" s="154"/>
      <c r="F61" s="155">
        <f>+F60+F59</f>
        <v>0</v>
      </c>
      <c r="G61" s="8"/>
    </row>
    <row r="62" spans="1:9" ht="15.75" thickTop="1" x14ac:dyDescent="0.25">
      <c r="A62" s="60"/>
      <c r="B62" s="61"/>
      <c r="C62" s="37"/>
      <c r="D62" s="61"/>
      <c r="E62" s="61"/>
      <c r="F62" s="218"/>
      <c r="G62" s="8"/>
    </row>
    <row r="63" spans="1:9" x14ac:dyDescent="0.25">
      <c r="A63" s="13"/>
      <c r="B63" s="13"/>
      <c r="C63" s="13"/>
      <c r="D63" s="13"/>
      <c r="E63" s="13"/>
      <c r="F63" s="13"/>
    </row>
    <row r="64" spans="1:9" ht="18" x14ac:dyDescent="0.25">
      <c r="A64" s="101" t="s">
        <v>108</v>
      </c>
      <c r="B64" s="22"/>
      <c r="C64" s="43"/>
    </row>
    <row r="65" spans="1:9" x14ac:dyDescent="0.25">
      <c r="A65" s="65"/>
      <c r="B65" s="22"/>
      <c r="C65" s="43"/>
    </row>
    <row r="66" spans="1:9" ht="15.75" thickBot="1" x14ac:dyDescent="0.3">
      <c r="A66" s="66"/>
      <c r="B66" s="67" t="s">
        <v>29</v>
      </c>
      <c r="C66" s="68"/>
      <c r="D66" s="67"/>
      <c r="E66" s="67"/>
      <c r="F66" s="105">
        <f>SUM(F59,F23)</f>
        <v>0</v>
      </c>
      <c r="I66" s="11"/>
    </row>
    <row r="67" spans="1:9" x14ac:dyDescent="0.25">
      <c r="A67" s="69"/>
      <c r="B67" s="70" t="s">
        <v>30</v>
      </c>
      <c r="C67" s="31"/>
      <c r="D67" s="70"/>
      <c r="E67" s="70"/>
      <c r="F67" s="106">
        <f>+F66*0.22</f>
        <v>0</v>
      </c>
      <c r="I67" s="11"/>
    </row>
    <row r="68" spans="1:9" ht="15.75" thickBot="1" x14ac:dyDescent="0.3">
      <c r="A68" s="72"/>
      <c r="B68" s="73" t="s">
        <v>31</v>
      </c>
      <c r="C68" s="74"/>
      <c r="D68" s="73"/>
      <c r="E68" s="73"/>
      <c r="F68" s="107">
        <f>+F67+F66</f>
        <v>0</v>
      </c>
      <c r="I68" s="11"/>
    </row>
    <row r="69" spans="1:9" ht="15.75" thickTop="1" x14ac:dyDescent="0.25">
      <c r="F69" s="116"/>
    </row>
  </sheetData>
  <mergeCells count="4">
    <mergeCell ref="A28:F28"/>
    <mergeCell ref="A29:F29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90" zoomScaleNormal="90" zoomScaleSheetLayoutView="100" workbookViewId="0">
      <selection activeCell="E33" sqref="E33"/>
    </sheetView>
  </sheetViews>
  <sheetFormatPr defaultRowHeight="15" x14ac:dyDescent="0.25"/>
  <cols>
    <col min="1" max="1" width="4.28515625" style="219" customWidth="1"/>
    <col min="2" max="2" width="39" style="220" customWidth="1"/>
    <col min="3" max="3" width="9.140625" style="220"/>
    <col min="4" max="4" width="8.28515625" style="220" customWidth="1"/>
    <col min="5" max="5" width="14.5703125" style="220" customWidth="1"/>
    <col min="6" max="6" width="14.85546875" style="223" customWidth="1"/>
  </cols>
  <sheetData>
    <row r="1" spans="1:6" ht="18" x14ac:dyDescent="0.25">
      <c r="A1" s="241" t="s">
        <v>149</v>
      </c>
      <c r="C1" s="221"/>
      <c r="D1" s="221"/>
      <c r="E1" s="222"/>
    </row>
    <row r="2" spans="1:6" x14ac:dyDescent="0.25">
      <c r="A2" s="23" t="s">
        <v>0</v>
      </c>
      <c r="B2" s="24" t="s">
        <v>1</v>
      </c>
      <c r="C2" s="227" t="s">
        <v>2</v>
      </c>
      <c r="D2" s="227" t="s">
        <v>3</v>
      </c>
      <c r="E2" s="27" t="s">
        <v>4</v>
      </c>
      <c r="F2" s="28" t="s">
        <v>5</v>
      </c>
    </row>
    <row r="3" spans="1:6" ht="15.75" x14ac:dyDescent="0.25">
      <c r="A3" s="224"/>
      <c r="B3" s="225"/>
      <c r="C3" s="219"/>
      <c r="D3" s="219"/>
      <c r="E3" s="219"/>
    </row>
    <row r="4" spans="1:6" x14ac:dyDescent="0.25">
      <c r="B4" s="228" t="s">
        <v>10</v>
      </c>
      <c r="C4" s="219"/>
      <c r="D4" s="219"/>
      <c r="E4" s="219"/>
    </row>
    <row r="5" spans="1:6" ht="38.25" x14ac:dyDescent="0.25">
      <c r="A5" s="229" t="s">
        <v>143</v>
      </c>
      <c r="B5" s="230" t="s">
        <v>147</v>
      </c>
      <c r="C5" s="232">
        <v>420</v>
      </c>
      <c r="D5" s="64" t="s">
        <v>104</v>
      </c>
      <c r="E5" s="233"/>
      <c r="F5" s="231">
        <f>E5*C5</f>
        <v>0</v>
      </c>
    </row>
    <row r="6" spans="1:6" ht="38.25" x14ac:dyDescent="0.25">
      <c r="A6" s="229" t="s">
        <v>146</v>
      </c>
      <c r="B6" s="230" t="s">
        <v>145</v>
      </c>
      <c r="C6" s="232">
        <v>140</v>
      </c>
      <c r="D6" s="64" t="s">
        <v>105</v>
      </c>
      <c r="E6" s="233"/>
      <c r="F6" s="231">
        <f>E6*C6</f>
        <v>0</v>
      </c>
    </row>
    <row r="7" spans="1:6" x14ac:dyDescent="0.25">
      <c r="A7" s="232"/>
      <c r="B7" s="64"/>
    </row>
    <row r="8" spans="1:6" ht="15.75" thickBot="1" x14ac:dyDescent="0.3">
      <c r="A8" s="238"/>
      <c r="B8" s="239"/>
      <c r="C8" s="239"/>
      <c r="D8" s="239"/>
      <c r="E8" s="239"/>
      <c r="F8" s="240"/>
    </row>
    <row r="9" spans="1:6" x14ac:dyDescent="0.25">
      <c r="A9" s="99"/>
      <c r="B9" s="18"/>
      <c r="C9" s="114"/>
      <c r="D9" s="108"/>
      <c r="E9" s="99" t="s">
        <v>14</v>
      </c>
      <c r="F9" s="100">
        <f>SUM(F5:F6)</f>
        <v>0</v>
      </c>
    </row>
    <row r="10" spans="1:6" x14ac:dyDescent="0.25">
      <c r="A10" s="99"/>
      <c r="B10" s="18"/>
      <c r="C10" s="114"/>
      <c r="D10" s="108"/>
      <c r="E10" s="99"/>
      <c r="F10" s="100"/>
    </row>
    <row r="11" spans="1:6" ht="15.75" thickBot="1" x14ac:dyDescent="0.3">
      <c r="A11" s="66"/>
      <c r="B11" s="67" t="s">
        <v>29</v>
      </c>
      <c r="C11" s="68"/>
      <c r="D11" s="67"/>
      <c r="E11" s="67"/>
      <c r="F11" s="105">
        <f>SUM(F9)</f>
        <v>0</v>
      </c>
    </row>
    <row r="12" spans="1:6" x14ac:dyDescent="0.25">
      <c r="A12" s="69"/>
      <c r="B12" s="70" t="s">
        <v>30</v>
      </c>
      <c r="C12" s="31"/>
      <c r="D12" s="70"/>
      <c r="E12" s="70"/>
      <c r="F12" s="71">
        <f>+F11*0.22</f>
        <v>0</v>
      </c>
    </row>
    <row r="13" spans="1:6" ht="18" customHeight="1" thickBot="1" x14ac:dyDescent="0.3">
      <c r="A13" s="72"/>
      <c r="B13" s="73" t="s">
        <v>31</v>
      </c>
      <c r="C13" s="74"/>
      <c r="D13" s="73"/>
      <c r="E13" s="73"/>
      <c r="F13" s="75">
        <f>+F12+F11</f>
        <v>0</v>
      </c>
    </row>
    <row r="14" spans="1:6" ht="15.75" thickTop="1" x14ac:dyDescent="0.25">
      <c r="A14" s="99"/>
      <c r="B14" s="18"/>
      <c r="C14" s="114"/>
      <c r="D14" s="108"/>
      <c r="E14" s="99"/>
      <c r="F14" s="100"/>
    </row>
    <row r="15" spans="1:6" x14ac:dyDescent="0.25">
      <c r="A15" s="232"/>
      <c r="B15" s="234"/>
      <c r="C15" s="64"/>
      <c r="D15" s="64"/>
      <c r="E15" s="64"/>
      <c r="F15" s="235"/>
    </row>
    <row r="16" spans="1:6" ht="18" x14ac:dyDescent="0.25">
      <c r="A16" s="241" t="s">
        <v>148</v>
      </c>
      <c r="B16" s="64"/>
      <c r="C16" s="236"/>
      <c r="D16" s="236"/>
      <c r="E16" s="158"/>
      <c r="F16" s="231"/>
    </row>
    <row r="17" spans="1:6" x14ac:dyDescent="0.25">
      <c r="A17" s="23" t="s">
        <v>0</v>
      </c>
      <c r="B17" s="24" t="s">
        <v>1</v>
      </c>
      <c r="C17" s="227" t="s">
        <v>2</v>
      </c>
      <c r="D17" s="227" t="s">
        <v>3</v>
      </c>
      <c r="E17" s="27" t="s">
        <v>4</v>
      </c>
      <c r="F17" s="28" t="s">
        <v>5</v>
      </c>
    </row>
    <row r="18" spans="1:6" x14ac:dyDescent="0.25">
      <c r="A18" s="237"/>
      <c r="B18" s="228"/>
      <c r="C18" s="232"/>
      <c r="D18" s="232"/>
      <c r="E18" s="232"/>
      <c r="F18" s="231"/>
    </row>
    <row r="19" spans="1:6" x14ac:dyDescent="0.25">
      <c r="A19" s="232"/>
      <c r="B19" s="228" t="s">
        <v>10</v>
      </c>
      <c r="C19" s="232"/>
      <c r="D19" s="232"/>
      <c r="E19" s="232"/>
      <c r="F19" s="231"/>
    </row>
    <row r="20" spans="1:6" ht="38.25" x14ac:dyDescent="0.25">
      <c r="A20" s="229" t="s">
        <v>143</v>
      </c>
      <c r="B20" s="230" t="s">
        <v>147</v>
      </c>
      <c r="C20" s="232">
        <v>200</v>
      </c>
      <c r="D20" s="64" t="s">
        <v>104</v>
      </c>
      <c r="E20" s="233"/>
      <c r="F20" s="231">
        <f>E20*C20</f>
        <v>0</v>
      </c>
    </row>
    <row r="21" spans="1:6" ht="38.25" x14ac:dyDescent="0.25">
      <c r="A21" s="229" t="s">
        <v>146</v>
      </c>
      <c r="B21" s="230" t="s">
        <v>145</v>
      </c>
      <c r="C21" s="232">
        <v>80</v>
      </c>
      <c r="D21" s="64" t="s">
        <v>105</v>
      </c>
      <c r="E21" s="233"/>
      <c r="F21" s="231">
        <f>E21*C21</f>
        <v>0</v>
      </c>
    </row>
    <row r="22" spans="1:6" x14ac:dyDescent="0.25">
      <c r="A22" s="232"/>
      <c r="B22" s="64"/>
    </row>
    <row r="23" spans="1:6" ht="15.75" customHeight="1" thickBot="1" x14ac:dyDescent="0.3">
      <c r="A23" s="238"/>
      <c r="B23" s="239"/>
      <c r="C23" s="239"/>
      <c r="D23" s="239"/>
      <c r="E23" s="239"/>
      <c r="F23" s="240"/>
    </row>
    <row r="24" spans="1:6" x14ac:dyDescent="0.25">
      <c r="A24" s="232"/>
      <c r="B24" s="234"/>
      <c r="C24" s="64"/>
      <c r="D24" s="64"/>
      <c r="E24" s="99" t="s">
        <v>14</v>
      </c>
      <c r="F24" s="235">
        <f>SUM(F20:F23)</f>
        <v>0</v>
      </c>
    </row>
    <row r="25" spans="1:6" x14ac:dyDescent="0.25">
      <c r="A25" s="232"/>
      <c r="B25" s="234"/>
      <c r="C25" s="64"/>
      <c r="D25" s="64"/>
      <c r="E25" s="64"/>
      <c r="F25" s="235"/>
    </row>
    <row r="26" spans="1:6" ht="15.75" thickBot="1" x14ac:dyDescent="0.3">
      <c r="A26" s="66"/>
      <c r="B26" s="67" t="s">
        <v>29</v>
      </c>
      <c r="C26" s="68"/>
      <c r="D26" s="67"/>
      <c r="E26" s="67"/>
      <c r="F26" s="105">
        <f>SUM(F24)</f>
        <v>0</v>
      </c>
    </row>
    <row r="27" spans="1:6" x14ac:dyDescent="0.25">
      <c r="A27" s="69"/>
      <c r="B27" s="70" t="s">
        <v>30</v>
      </c>
      <c r="C27" s="31"/>
      <c r="D27" s="70"/>
      <c r="E27" s="70"/>
      <c r="F27" s="71">
        <f>+F26*0.22</f>
        <v>0</v>
      </c>
    </row>
    <row r="28" spans="1:6" ht="15.75" thickBot="1" x14ac:dyDescent="0.3">
      <c r="A28" s="72"/>
      <c r="B28" s="73" t="s">
        <v>31</v>
      </c>
      <c r="C28" s="74"/>
      <c r="D28" s="73"/>
      <c r="E28" s="73"/>
      <c r="F28" s="75">
        <f>+F27+F26</f>
        <v>0</v>
      </c>
    </row>
    <row r="29" spans="1:6" ht="15.75" thickTop="1" x14ac:dyDescent="0.25">
      <c r="A29" s="232"/>
      <c r="B29" s="234"/>
      <c r="C29" s="64"/>
      <c r="D29" s="64"/>
      <c r="E29" s="64"/>
      <c r="F29" s="235"/>
    </row>
    <row r="30" spans="1:6" x14ac:dyDescent="0.25">
      <c r="A30" s="232"/>
      <c r="B30" s="234"/>
      <c r="C30" s="64"/>
      <c r="D30" s="64"/>
      <c r="E30" s="64"/>
      <c r="F30" s="235"/>
    </row>
    <row r="31" spans="1:6" ht="18" x14ac:dyDescent="0.25">
      <c r="A31" s="241" t="s">
        <v>144</v>
      </c>
      <c r="B31" s="64"/>
      <c r="C31" s="236"/>
      <c r="D31" s="236"/>
      <c r="E31" s="158"/>
      <c r="F31" s="231"/>
    </row>
    <row r="32" spans="1:6" x14ac:dyDescent="0.25">
      <c r="A32" s="23" t="s">
        <v>0</v>
      </c>
      <c r="B32" s="24" t="s">
        <v>1</v>
      </c>
      <c r="C32" s="227" t="s">
        <v>2</v>
      </c>
      <c r="D32" s="227" t="s">
        <v>3</v>
      </c>
      <c r="E32" s="27" t="s">
        <v>4</v>
      </c>
      <c r="F32" s="28" t="s">
        <v>5</v>
      </c>
    </row>
    <row r="33" spans="1:9" ht="63.75" x14ac:dyDescent="0.25">
      <c r="A33" s="229" t="s">
        <v>143</v>
      </c>
      <c r="B33" s="230" t="s">
        <v>120</v>
      </c>
      <c r="C33" s="232">
        <v>1000</v>
      </c>
      <c r="D33" s="64" t="s">
        <v>105</v>
      </c>
      <c r="E33" s="232"/>
      <c r="F33" s="231">
        <f>E33*C33</f>
        <v>0</v>
      </c>
    </row>
    <row r="34" spans="1:9" x14ac:dyDescent="0.25">
      <c r="A34" s="232"/>
      <c r="B34" s="64"/>
    </row>
    <row r="35" spans="1:9" ht="15.75" thickBot="1" x14ac:dyDescent="0.3">
      <c r="A35" s="238"/>
      <c r="B35" s="239"/>
      <c r="C35" s="239"/>
      <c r="D35" s="239"/>
      <c r="E35" s="239"/>
      <c r="F35" s="240"/>
    </row>
    <row r="36" spans="1:9" x14ac:dyDescent="0.25">
      <c r="A36" s="232"/>
      <c r="B36" s="234"/>
      <c r="C36" s="64"/>
      <c r="D36" s="64"/>
      <c r="E36" s="99" t="s">
        <v>14</v>
      </c>
      <c r="F36" s="235">
        <f>SUM(F33:F35)</f>
        <v>0</v>
      </c>
    </row>
    <row r="37" spans="1:9" x14ac:dyDescent="0.25">
      <c r="A37" s="232"/>
      <c r="B37" s="234"/>
      <c r="C37" s="64"/>
      <c r="D37" s="64"/>
      <c r="E37" s="64"/>
      <c r="F37" s="235"/>
    </row>
    <row r="38" spans="1:9" ht="15.75" thickBot="1" x14ac:dyDescent="0.3">
      <c r="A38" s="66"/>
      <c r="B38" s="67" t="s">
        <v>29</v>
      </c>
      <c r="C38" s="68"/>
      <c r="D38" s="67"/>
      <c r="E38" s="67"/>
      <c r="F38" s="105">
        <f>SUM(F36)</f>
        <v>0</v>
      </c>
    </row>
    <row r="39" spans="1:9" s="17" customFormat="1" ht="12.75" x14ac:dyDescent="0.2">
      <c r="A39" s="69"/>
      <c r="B39" s="70" t="s">
        <v>30</v>
      </c>
      <c r="C39" s="31"/>
      <c r="D39" s="70"/>
      <c r="E39" s="70"/>
      <c r="F39" s="71">
        <f>+F38*0.22</f>
        <v>0</v>
      </c>
      <c r="G39" s="18"/>
      <c r="H39" s="18"/>
    </row>
    <row r="40" spans="1:9" s="17" customFormat="1" ht="13.5" thickBot="1" x14ac:dyDescent="0.25">
      <c r="A40" s="72"/>
      <c r="B40" s="73" t="s">
        <v>31</v>
      </c>
      <c r="C40" s="74"/>
      <c r="D40" s="73"/>
      <c r="E40" s="73"/>
      <c r="F40" s="75">
        <f>+F39+F38</f>
        <v>0</v>
      </c>
      <c r="G40" s="18"/>
      <c r="H40" s="18"/>
    </row>
    <row r="41" spans="1:9" s="17" customFormat="1" thickTop="1" x14ac:dyDescent="0.2">
      <c r="A41" s="219"/>
      <c r="B41" s="220"/>
      <c r="C41" s="220"/>
      <c r="D41" s="220"/>
      <c r="E41" s="220"/>
      <c r="F41" s="223"/>
      <c r="G41" s="18"/>
      <c r="H41" s="18"/>
      <c r="I41" s="18"/>
    </row>
    <row r="42" spans="1:9" s="17" customFormat="1" ht="14.25" x14ac:dyDescent="0.2">
      <c r="A42" s="219"/>
      <c r="B42" s="220"/>
      <c r="C42" s="220"/>
      <c r="D42" s="220"/>
      <c r="E42" s="220"/>
      <c r="F42" s="223"/>
      <c r="G42" s="18"/>
      <c r="H42" s="18"/>
      <c r="I42" s="18"/>
    </row>
    <row r="43" spans="1:9" s="17" customFormat="1" ht="18" x14ac:dyDescent="0.2">
      <c r="A43" s="161" t="s">
        <v>122</v>
      </c>
      <c r="B43" s="20"/>
      <c r="C43" s="160"/>
      <c r="D43" s="160"/>
      <c r="E43" s="159"/>
      <c r="F43" s="158"/>
      <c r="G43" s="18"/>
      <c r="H43" s="18"/>
      <c r="I43" s="18"/>
    </row>
    <row r="44" spans="1:9" x14ac:dyDescent="0.25">
      <c r="A44" s="113"/>
      <c r="B44" s="43"/>
      <c r="C44" s="98"/>
      <c r="D44" s="98"/>
      <c r="E44" s="98"/>
      <c r="F44" s="98"/>
    </row>
    <row r="45" spans="1:9" ht="15.75" thickBot="1" x14ac:dyDescent="0.3">
      <c r="A45" s="147"/>
      <c r="B45" s="148" t="s">
        <v>29</v>
      </c>
      <c r="C45" s="68"/>
      <c r="D45" s="68"/>
      <c r="E45" s="148"/>
      <c r="F45" s="149">
        <f>F38+F26+F11</f>
        <v>0</v>
      </c>
    </row>
    <row r="46" spans="1:9" x14ac:dyDescent="0.25">
      <c r="A46" s="150"/>
      <c r="B46" s="151" t="s">
        <v>30</v>
      </c>
      <c r="C46" s="31"/>
      <c r="D46" s="31"/>
      <c r="E46" s="151"/>
      <c r="F46" s="273">
        <f>F45*0.22</f>
        <v>0</v>
      </c>
    </row>
    <row r="47" spans="1:9" ht="15.75" thickBot="1" x14ac:dyDescent="0.3">
      <c r="A47" s="153"/>
      <c r="B47" s="154" t="s">
        <v>31</v>
      </c>
      <c r="C47" s="74"/>
      <c r="D47" s="74"/>
      <c r="E47" s="154"/>
      <c r="F47" s="274">
        <f>SUM(F45:F46)</f>
        <v>0</v>
      </c>
    </row>
    <row r="48" spans="1:9" ht="15.75" thickTop="1" x14ac:dyDescent="0.25"/>
    <row r="51" spans="5:5" x14ac:dyDescent="0.25">
      <c r="E51" s="226"/>
    </row>
  </sheetData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topLeftCell="A138" zoomScale="90" zoomScaleNormal="90" zoomScaleSheetLayoutView="100" workbookViewId="0">
      <selection activeCell="F86" sqref="F86:F142"/>
    </sheetView>
  </sheetViews>
  <sheetFormatPr defaultColWidth="8.85546875" defaultRowHeight="15.75" x14ac:dyDescent="0.25"/>
  <cols>
    <col min="1" max="1" width="5.5703125" style="162" customWidth="1"/>
    <col min="2" max="2" width="4.7109375" style="162" customWidth="1"/>
    <col min="3" max="3" width="26.140625" style="162" customWidth="1"/>
    <col min="4" max="4" width="9.5703125" style="162" bestFit="1" customWidth="1"/>
    <col min="5" max="5" width="6" style="162" customWidth="1"/>
    <col min="6" max="6" width="13.85546875" style="162" customWidth="1"/>
    <col min="7" max="7" width="12.42578125" style="162" customWidth="1"/>
    <col min="8" max="16384" width="8.85546875" style="162"/>
  </cols>
  <sheetData>
    <row r="1" spans="1:8" ht="18" x14ac:dyDescent="0.25">
      <c r="A1" s="205" t="s">
        <v>173</v>
      </c>
      <c r="B1" s="174"/>
      <c r="D1" s="203"/>
      <c r="E1" s="203"/>
      <c r="F1" s="203"/>
      <c r="G1" s="203"/>
    </row>
    <row r="2" spans="1:8" ht="20.25" x14ac:dyDescent="0.35">
      <c r="A2" s="204" t="s">
        <v>168</v>
      </c>
      <c r="B2" s="174"/>
      <c r="C2" s="204"/>
      <c r="D2" s="174"/>
      <c r="E2" s="174"/>
      <c r="F2" s="174"/>
      <c r="G2" s="174"/>
    </row>
    <row r="3" spans="1:8" ht="46.5" customHeight="1" x14ac:dyDescent="0.25">
      <c r="A3" s="340" t="s">
        <v>174</v>
      </c>
      <c r="B3" s="340"/>
      <c r="C3" s="340"/>
      <c r="D3" s="340"/>
      <c r="E3" s="340"/>
      <c r="F3" s="340"/>
      <c r="G3" s="340"/>
    </row>
    <row r="4" spans="1:8" ht="55.5" customHeight="1" x14ac:dyDescent="0.25">
      <c r="A4" s="340" t="s">
        <v>171</v>
      </c>
      <c r="B4" s="340"/>
      <c r="C4" s="340"/>
      <c r="D4" s="340"/>
      <c r="E4" s="340"/>
      <c r="F4" s="340"/>
      <c r="G4" s="340"/>
    </row>
    <row r="5" spans="1:8" s="12" customFormat="1" ht="30" customHeight="1" x14ac:dyDescent="0.2">
      <c r="A5" s="340" t="s">
        <v>167</v>
      </c>
      <c r="B5" s="340"/>
      <c r="C5" s="340"/>
      <c r="D5" s="340"/>
      <c r="E5" s="340"/>
      <c r="F5" s="340"/>
      <c r="G5" s="340"/>
    </row>
    <row r="6" spans="1:8" s="184" customFormat="1" ht="12.75" x14ac:dyDescent="0.2">
      <c r="A6" s="341" t="s">
        <v>0</v>
      </c>
      <c r="B6" s="342"/>
      <c r="C6" s="24" t="s">
        <v>1</v>
      </c>
      <c r="D6" s="25" t="s">
        <v>2</v>
      </c>
      <c r="E6" s="26" t="s">
        <v>3</v>
      </c>
      <c r="F6" s="27" t="s">
        <v>4</v>
      </c>
      <c r="G6" s="28" t="s">
        <v>5</v>
      </c>
    </row>
    <row r="7" spans="1:8" s="248" customFormat="1" ht="12.75" x14ac:dyDescent="0.2">
      <c r="A7" s="242" t="s">
        <v>17</v>
      </c>
      <c r="B7" s="243"/>
      <c r="C7" s="244" t="s">
        <v>6</v>
      </c>
      <c r="D7" s="245"/>
      <c r="E7" s="246"/>
      <c r="F7" s="245"/>
      <c r="G7" s="247"/>
    </row>
    <row r="8" spans="1:8" s="12" customFormat="1" ht="12.75" x14ac:dyDescent="0.2">
      <c r="A8" s="195" t="s">
        <v>8</v>
      </c>
      <c r="B8" s="170"/>
      <c r="C8" s="194" t="s">
        <v>38</v>
      </c>
      <c r="D8" s="192"/>
      <c r="E8" s="193"/>
      <c r="F8" s="192"/>
      <c r="G8" s="185"/>
    </row>
    <row r="9" spans="1:8" s="250" customFormat="1" ht="15" x14ac:dyDescent="0.2">
      <c r="A9" s="195" t="s">
        <v>39</v>
      </c>
      <c r="B9" s="170"/>
      <c r="C9" s="194" t="s">
        <v>40</v>
      </c>
      <c r="D9" s="192"/>
      <c r="E9" s="193"/>
      <c r="F9" s="192"/>
      <c r="G9" s="185"/>
      <c r="H9" s="249"/>
    </row>
    <row r="10" spans="1:8" s="173" customFormat="1" ht="38.25" x14ac:dyDescent="0.2">
      <c r="A10" s="172">
        <v>12</v>
      </c>
      <c r="B10" s="172">
        <v>315</v>
      </c>
      <c r="C10" s="171" t="s">
        <v>41</v>
      </c>
      <c r="D10" s="169">
        <v>26</v>
      </c>
      <c r="E10" s="168" t="s">
        <v>157</v>
      </c>
      <c r="F10" s="167"/>
      <c r="G10" s="163">
        <f>D10*F10</f>
        <v>0</v>
      </c>
      <c r="H10" s="174"/>
    </row>
    <row r="11" spans="1:8" s="173" customFormat="1" ht="38.25" x14ac:dyDescent="0.2">
      <c r="A11" s="172">
        <v>12</v>
      </c>
      <c r="B11" s="172">
        <v>322</v>
      </c>
      <c r="C11" s="171" t="s">
        <v>42</v>
      </c>
      <c r="D11" s="167">
        <v>100</v>
      </c>
      <c r="E11" s="168" t="s">
        <v>157</v>
      </c>
      <c r="F11" s="167"/>
      <c r="G11" s="163">
        <f>D11*F11</f>
        <v>0</v>
      </c>
      <c r="H11" s="174"/>
    </row>
    <row r="12" spans="1:8" s="12" customFormat="1" ht="38.25" x14ac:dyDescent="0.2">
      <c r="A12" s="172">
        <v>12</v>
      </c>
      <c r="B12" s="172">
        <v>372</v>
      </c>
      <c r="C12" s="171" t="s">
        <v>43</v>
      </c>
      <c r="D12" s="169">
        <v>50</v>
      </c>
      <c r="E12" s="168" t="s">
        <v>157</v>
      </c>
      <c r="F12" s="167"/>
      <c r="G12" s="163">
        <f>D12*F12</f>
        <v>0</v>
      </c>
    </row>
    <row r="13" spans="1:8" s="12" customFormat="1" ht="38.25" x14ac:dyDescent="0.2">
      <c r="A13" s="172">
        <v>12</v>
      </c>
      <c r="B13" s="172">
        <v>382</v>
      </c>
      <c r="C13" s="171" t="s">
        <v>36</v>
      </c>
      <c r="D13" s="169">
        <v>200</v>
      </c>
      <c r="E13" s="168" t="s">
        <v>152</v>
      </c>
      <c r="F13" s="169"/>
      <c r="G13" s="163">
        <f>D13*F13</f>
        <v>0</v>
      </c>
    </row>
    <row r="14" spans="1:8" s="12" customFormat="1" ht="51" x14ac:dyDescent="0.2">
      <c r="A14" s="172">
        <v>12</v>
      </c>
      <c r="B14" s="172" t="s">
        <v>90</v>
      </c>
      <c r="C14" s="202" t="s">
        <v>166</v>
      </c>
      <c r="D14" s="169">
        <v>7</v>
      </c>
      <c r="E14" s="168" t="s">
        <v>152</v>
      </c>
      <c r="F14" s="169"/>
      <c r="G14" s="163">
        <f>D14*F14</f>
        <v>0</v>
      </c>
    </row>
    <row r="15" spans="1:8" s="12" customFormat="1" ht="12.75" x14ac:dyDescent="0.2">
      <c r="A15" s="172"/>
      <c r="B15" s="172"/>
      <c r="C15" s="171"/>
      <c r="D15" s="169"/>
      <c r="E15" s="168"/>
      <c r="F15" s="169"/>
      <c r="G15" s="163"/>
    </row>
    <row r="16" spans="1:8" s="250" customFormat="1" ht="14.25" customHeight="1" x14ac:dyDescent="0.2">
      <c r="A16" s="195" t="s">
        <v>44</v>
      </c>
      <c r="B16" s="170"/>
      <c r="C16" s="194" t="s">
        <v>45</v>
      </c>
      <c r="D16" s="192"/>
      <c r="E16" s="193"/>
      <c r="F16" s="192"/>
      <c r="G16" s="185"/>
      <c r="H16" s="249"/>
    </row>
    <row r="17" spans="1:8" s="12" customFormat="1" ht="51" x14ac:dyDescent="0.2">
      <c r="A17" s="172">
        <v>13</v>
      </c>
      <c r="B17" s="172">
        <v>112</v>
      </c>
      <c r="C17" s="171" t="s">
        <v>46</v>
      </c>
      <c r="D17" s="169">
        <v>5</v>
      </c>
      <c r="E17" s="168" t="s">
        <v>47</v>
      </c>
      <c r="F17" s="167"/>
      <c r="G17" s="163">
        <f>D17*F17</f>
        <v>0</v>
      </c>
    </row>
    <row r="18" spans="1:8" s="12" customFormat="1" ht="12.75" x14ac:dyDescent="0.2">
      <c r="A18" s="172"/>
      <c r="B18" s="172"/>
      <c r="C18" s="171"/>
      <c r="D18" s="169"/>
      <c r="E18" s="168"/>
      <c r="F18" s="169"/>
      <c r="G18" s="163"/>
    </row>
    <row r="19" spans="1:8" s="250" customFormat="1" ht="15" x14ac:dyDescent="0.2">
      <c r="A19" s="195" t="s">
        <v>165</v>
      </c>
      <c r="B19" s="170"/>
      <c r="C19" s="194" t="s">
        <v>164</v>
      </c>
      <c r="D19" s="192"/>
      <c r="E19" s="193"/>
      <c r="F19" s="192"/>
      <c r="G19" s="185"/>
      <c r="H19" s="249"/>
    </row>
    <row r="20" spans="1:8" s="12" customFormat="1" ht="89.25" x14ac:dyDescent="0.2">
      <c r="A20" s="172">
        <v>14</v>
      </c>
      <c r="B20" s="172">
        <v>824</v>
      </c>
      <c r="C20" s="177" t="s">
        <v>163</v>
      </c>
      <c r="D20" s="169">
        <v>1</v>
      </c>
      <c r="E20" s="168" t="s">
        <v>15</v>
      </c>
      <c r="F20" s="167"/>
      <c r="G20" s="163">
        <f>D20*F20</f>
        <v>0</v>
      </c>
    </row>
    <row r="21" spans="1:8" s="12" customFormat="1" ht="12.75" x14ac:dyDescent="0.2">
      <c r="A21" s="172"/>
      <c r="B21" s="172"/>
      <c r="C21" s="171"/>
      <c r="D21" s="169"/>
      <c r="E21" s="168"/>
      <c r="F21" s="167"/>
      <c r="G21" s="163"/>
    </row>
    <row r="22" spans="1:8" s="12" customFormat="1" ht="12.75" x14ac:dyDescent="0.2">
      <c r="A22" s="251" t="s">
        <v>18</v>
      </c>
      <c r="B22" s="252"/>
      <c r="C22" s="253" t="s">
        <v>32</v>
      </c>
      <c r="D22" s="254"/>
      <c r="E22" s="255"/>
      <c r="F22" s="254"/>
      <c r="G22" s="256"/>
    </row>
    <row r="23" spans="1:8" s="12" customFormat="1" ht="16.5" customHeight="1" x14ac:dyDescent="0.2">
      <c r="A23" s="195" t="s">
        <v>33</v>
      </c>
      <c r="B23" s="170"/>
      <c r="C23" s="194" t="s">
        <v>48</v>
      </c>
      <c r="D23" s="192"/>
      <c r="E23" s="193"/>
      <c r="F23" s="192"/>
      <c r="G23" s="185"/>
    </row>
    <row r="24" spans="1:8" s="12" customFormat="1" ht="51" x14ac:dyDescent="0.2">
      <c r="A24" s="172">
        <v>21</v>
      </c>
      <c r="B24" s="172">
        <v>234</v>
      </c>
      <c r="C24" s="257" t="s">
        <v>162</v>
      </c>
      <c r="D24" s="185">
        <v>50</v>
      </c>
      <c r="E24" s="168" t="s">
        <v>156</v>
      </c>
      <c r="F24" s="169"/>
      <c r="G24" s="185">
        <f>D24*F24</f>
        <v>0</v>
      </c>
    </row>
    <row r="25" spans="1:8" s="12" customFormat="1" ht="51" x14ac:dyDescent="0.25">
      <c r="A25" s="172">
        <v>21</v>
      </c>
      <c r="B25" s="172">
        <v>752</v>
      </c>
      <c r="C25" s="171" t="s">
        <v>50</v>
      </c>
      <c r="D25" s="175">
        <v>5</v>
      </c>
      <c r="E25" s="168" t="s">
        <v>161</v>
      </c>
      <c r="F25" s="175"/>
      <c r="G25" s="185">
        <f>D25*F25</f>
        <v>0</v>
      </c>
    </row>
    <row r="26" spans="1:8" s="12" customFormat="1" ht="12.75" x14ac:dyDescent="0.2">
      <c r="A26" s="172"/>
      <c r="B26" s="172"/>
      <c r="C26" s="171"/>
      <c r="D26" s="163"/>
      <c r="E26" s="168"/>
      <c r="F26" s="175"/>
      <c r="G26" s="185"/>
    </row>
    <row r="27" spans="1:8" s="258" customFormat="1" ht="12.75" x14ac:dyDescent="0.2">
      <c r="A27" s="195" t="s">
        <v>34</v>
      </c>
      <c r="B27" s="170"/>
      <c r="C27" s="194" t="s">
        <v>51</v>
      </c>
      <c r="D27" s="185"/>
      <c r="E27" s="193"/>
      <c r="F27" s="192"/>
      <c r="G27" s="185"/>
    </row>
    <row r="28" spans="1:8" s="12" customFormat="1" ht="38.25" x14ac:dyDescent="0.2">
      <c r="A28" s="172">
        <v>22</v>
      </c>
      <c r="B28" s="172">
        <v>113</v>
      </c>
      <c r="C28" s="171" t="s">
        <v>52</v>
      </c>
      <c r="D28" s="163">
        <v>100</v>
      </c>
      <c r="E28" s="168" t="s">
        <v>157</v>
      </c>
      <c r="F28" s="175"/>
      <c r="G28" s="185">
        <f>D28*F28</f>
        <v>0</v>
      </c>
    </row>
    <row r="29" spans="1:8" s="12" customFormat="1" ht="12.75" x14ac:dyDescent="0.2">
      <c r="A29" s="172"/>
      <c r="B29" s="172"/>
      <c r="C29" s="171"/>
      <c r="D29" s="163"/>
      <c r="E29" s="168"/>
      <c r="F29" s="175"/>
      <c r="G29" s="185"/>
    </row>
    <row r="30" spans="1:8" s="258" customFormat="1" ht="12.75" x14ac:dyDescent="0.2">
      <c r="A30" s="195" t="s">
        <v>91</v>
      </c>
      <c r="B30" s="170"/>
      <c r="C30" s="194" t="s">
        <v>92</v>
      </c>
      <c r="D30" s="185"/>
      <c r="E30" s="193"/>
      <c r="F30" s="192"/>
      <c r="G30" s="185"/>
    </row>
    <row r="31" spans="1:8" s="12" customFormat="1" ht="52.5" x14ac:dyDescent="0.2">
      <c r="A31" s="172">
        <v>23</v>
      </c>
      <c r="B31" s="172">
        <v>313</v>
      </c>
      <c r="C31" s="171" t="s">
        <v>160</v>
      </c>
      <c r="D31" s="163">
        <v>100</v>
      </c>
      <c r="E31" s="168" t="s">
        <v>157</v>
      </c>
      <c r="F31" s="186"/>
      <c r="G31" s="185">
        <f>D31*F31</f>
        <v>0</v>
      </c>
    </row>
    <row r="32" spans="1:8" s="12" customFormat="1" ht="12.75" x14ac:dyDescent="0.2">
      <c r="A32" s="172"/>
      <c r="B32" s="172"/>
      <c r="C32" s="171"/>
      <c r="D32" s="163"/>
      <c r="E32" s="168"/>
      <c r="F32" s="175"/>
      <c r="G32" s="185"/>
    </row>
    <row r="33" spans="1:7" s="258" customFormat="1" ht="12.75" x14ac:dyDescent="0.2">
      <c r="A33" s="195" t="s">
        <v>93</v>
      </c>
      <c r="B33" s="170"/>
      <c r="C33" s="194" t="s">
        <v>94</v>
      </c>
      <c r="D33" s="185"/>
      <c r="E33" s="193"/>
      <c r="F33" s="192"/>
      <c r="G33" s="185"/>
    </row>
    <row r="34" spans="1:7" s="12" customFormat="1" ht="38.25" x14ac:dyDescent="0.2">
      <c r="A34" s="172">
        <v>24</v>
      </c>
      <c r="B34" s="172">
        <v>475</v>
      </c>
      <c r="C34" s="171" t="s">
        <v>95</v>
      </c>
      <c r="D34" s="163">
        <v>30</v>
      </c>
      <c r="E34" s="168" t="s">
        <v>156</v>
      </c>
      <c r="F34" s="175"/>
      <c r="G34" s="185">
        <f>D34*F34</f>
        <v>0</v>
      </c>
    </row>
    <row r="35" spans="1:7" s="12" customFormat="1" ht="12.75" x14ac:dyDescent="0.2">
      <c r="A35" s="172"/>
      <c r="B35" s="172"/>
      <c r="C35" s="171"/>
      <c r="D35" s="163"/>
      <c r="E35" s="168"/>
      <c r="F35" s="175"/>
      <c r="G35" s="185"/>
    </row>
    <row r="36" spans="1:7" s="258" customFormat="1" ht="12.75" x14ac:dyDescent="0.2">
      <c r="A36" s="195" t="s">
        <v>57</v>
      </c>
      <c r="B36" s="170"/>
      <c r="C36" s="194" t="s">
        <v>58</v>
      </c>
      <c r="D36" s="185"/>
      <c r="E36" s="193"/>
      <c r="F36" s="192"/>
      <c r="G36" s="185"/>
    </row>
    <row r="37" spans="1:7" s="12" customFormat="1" ht="38.25" x14ac:dyDescent="0.2">
      <c r="A37" s="172">
        <v>29</v>
      </c>
      <c r="B37" s="172">
        <v>115</v>
      </c>
      <c r="C37" s="171" t="s">
        <v>59</v>
      </c>
      <c r="D37" s="163">
        <v>45</v>
      </c>
      <c r="E37" s="168" t="s">
        <v>60</v>
      </c>
      <c r="F37" s="175"/>
      <c r="G37" s="185">
        <f>D37*F37</f>
        <v>0</v>
      </c>
    </row>
    <row r="38" spans="1:7" s="12" customFormat="1" ht="30" customHeight="1" x14ac:dyDescent="0.2">
      <c r="A38" s="172">
        <v>29</v>
      </c>
      <c r="B38" s="172">
        <v>134</v>
      </c>
      <c r="C38" s="171" t="s">
        <v>61</v>
      </c>
      <c r="D38" s="163">
        <v>24</v>
      </c>
      <c r="E38" s="168" t="s">
        <v>156</v>
      </c>
      <c r="F38" s="175"/>
      <c r="G38" s="185">
        <f>D38*F38</f>
        <v>0</v>
      </c>
    </row>
    <row r="39" spans="1:7" s="184" customFormat="1" ht="12.75" x14ac:dyDescent="0.2">
      <c r="A39" s="166"/>
      <c r="B39" s="166"/>
      <c r="C39" s="164"/>
      <c r="D39" s="164"/>
      <c r="E39" s="165"/>
      <c r="F39" s="164"/>
      <c r="G39" s="163"/>
    </row>
    <row r="40" spans="1:7" s="12" customFormat="1" ht="12.75" x14ac:dyDescent="0.2">
      <c r="A40" s="251" t="s">
        <v>19</v>
      </c>
      <c r="B40" s="252"/>
      <c r="C40" s="253" t="s">
        <v>10</v>
      </c>
      <c r="D40" s="254"/>
      <c r="E40" s="255"/>
      <c r="F40" s="254"/>
      <c r="G40" s="256"/>
    </row>
    <row r="41" spans="1:7" s="12" customFormat="1" ht="12.75" x14ac:dyDescent="0.2">
      <c r="A41" s="195" t="s">
        <v>11</v>
      </c>
      <c r="B41" s="170"/>
      <c r="C41" s="194" t="s">
        <v>62</v>
      </c>
      <c r="D41" s="192"/>
      <c r="E41" s="193"/>
      <c r="F41" s="192"/>
      <c r="G41" s="185"/>
    </row>
    <row r="42" spans="1:7" s="258" customFormat="1" ht="12.75" x14ac:dyDescent="0.2">
      <c r="A42" s="195" t="s">
        <v>63</v>
      </c>
      <c r="B42" s="170"/>
      <c r="C42" s="194" t="s">
        <v>64</v>
      </c>
      <c r="D42" s="192"/>
      <c r="E42" s="193"/>
      <c r="F42" s="192"/>
      <c r="G42" s="185"/>
    </row>
    <row r="43" spans="1:7" s="12" customFormat="1" ht="63.75" x14ac:dyDescent="0.2">
      <c r="A43" s="172">
        <v>31</v>
      </c>
      <c r="B43" s="172">
        <v>131</v>
      </c>
      <c r="C43" s="187" t="s">
        <v>159</v>
      </c>
      <c r="D43" s="169">
        <v>20</v>
      </c>
      <c r="E43" s="168" t="s">
        <v>156</v>
      </c>
      <c r="F43" s="167"/>
      <c r="G43" s="185">
        <f>D43*F43</f>
        <v>0</v>
      </c>
    </row>
    <row r="44" spans="1:7" s="12" customFormat="1" ht="12.75" x14ac:dyDescent="0.2">
      <c r="A44" s="172"/>
      <c r="B44" s="172"/>
      <c r="C44" s="187"/>
      <c r="D44" s="169"/>
      <c r="E44" s="168"/>
      <c r="F44" s="167"/>
      <c r="G44" s="185"/>
    </row>
    <row r="45" spans="1:7" s="258" customFormat="1" ht="12.75" x14ac:dyDescent="0.2">
      <c r="A45" s="195" t="s">
        <v>65</v>
      </c>
      <c r="B45" s="170"/>
      <c r="C45" s="194" t="s">
        <v>66</v>
      </c>
      <c r="D45" s="192"/>
      <c r="E45" s="193"/>
      <c r="F45" s="192"/>
      <c r="G45" s="185"/>
    </row>
    <row r="46" spans="1:7" s="12" customFormat="1" ht="63.75" x14ac:dyDescent="0.2">
      <c r="A46" s="172">
        <v>31</v>
      </c>
      <c r="B46" s="172">
        <v>342</v>
      </c>
      <c r="C46" s="187" t="s">
        <v>158</v>
      </c>
      <c r="D46" s="185">
        <v>100</v>
      </c>
      <c r="E46" s="168" t="s">
        <v>157</v>
      </c>
      <c r="F46" s="167"/>
      <c r="G46" s="185">
        <f>D46*F46</f>
        <v>0</v>
      </c>
    </row>
    <row r="47" spans="1:7" s="12" customFormat="1" ht="63.75" x14ac:dyDescent="0.2">
      <c r="A47" s="172">
        <v>31</v>
      </c>
      <c r="B47" s="172">
        <v>337</v>
      </c>
      <c r="C47" s="177" t="s">
        <v>67</v>
      </c>
      <c r="D47" s="185">
        <v>5</v>
      </c>
      <c r="E47" s="168" t="s">
        <v>60</v>
      </c>
      <c r="F47" s="167"/>
      <c r="G47" s="185">
        <f>D47*F47</f>
        <v>0</v>
      </c>
    </row>
    <row r="48" spans="1:7" s="12" customFormat="1" ht="12.75" x14ac:dyDescent="0.2">
      <c r="A48" s="172"/>
      <c r="B48" s="172"/>
      <c r="C48" s="187"/>
      <c r="D48" s="163"/>
      <c r="E48" s="168"/>
      <c r="F48" s="175"/>
      <c r="G48" s="185"/>
    </row>
    <row r="49" spans="1:8" s="12" customFormat="1" ht="12.75" x14ac:dyDescent="0.2">
      <c r="A49" s="195" t="s">
        <v>24</v>
      </c>
      <c r="B49" s="170"/>
      <c r="C49" s="194" t="s">
        <v>68</v>
      </c>
      <c r="D49" s="185"/>
      <c r="E49" s="193"/>
      <c r="F49" s="192"/>
      <c r="G49" s="185"/>
    </row>
    <row r="50" spans="1:8" s="264" customFormat="1" ht="14.25" customHeight="1" x14ac:dyDescent="0.2">
      <c r="A50" s="262" t="s">
        <v>69</v>
      </c>
      <c r="B50" s="259"/>
      <c r="C50" s="263" t="s">
        <v>70</v>
      </c>
      <c r="D50" s="196"/>
      <c r="E50" s="261"/>
      <c r="F50" s="260"/>
      <c r="G50" s="196"/>
    </row>
    <row r="51" spans="1:8" s="173" customFormat="1" ht="89.25" x14ac:dyDescent="0.2">
      <c r="A51" s="172">
        <v>32</v>
      </c>
      <c r="B51" s="172">
        <v>261</v>
      </c>
      <c r="C51" s="187" t="s">
        <v>96</v>
      </c>
      <c r="D51" s="163">
        <v>485</v>
      </c>
      <c r="E51" s="168" t="s">
        <v>157</v>
      </c>
      <c r="F51" s="186"/>
      <c r="G51" s="185">
        <f>D51*F51</f>
        <v>0</v>
      </c>
    </row>
    <row r="52" spans="1:8" s="173" customFormat="1" ht="12.75" x14ac:dyDescent="0.2">
      <c r="A52" s="199"/>
      <c r="B52" s="199"/>
      <c r="C52" s="198"/>
      <c r="D52" s="186"/>
      <c r="E52" s="197"/>
      <c r="F52" s="186"/>
      <c r="G52" s="196"/>
    </row>
    <row r="53" spans="1:8" s="250" customFormat="1" ht="12.75" x14ac:dyDescent="0.2">
      <c r="A53" s="262" t="s">
        <v>71</v>
      </c>
      <c r="B53" s="265"/>
      <c r="C53" s="263" t="s">
        <v>72</v>
      </c>
      <c r="D53" s="266"/>
      <c r="E53" s="267"/>
      <c r="F53" s="266"/>
      <c r="G53" s="268"/>
    </row>
    <row r="54" spans="1:8" s="173" customFormat="1" ht="38.25" x14ac:dyDescent="0.2">
      <c r="A54" s="199">
        <v>32</v>
      </c>
      <c r="B54" s="199">
        <v>562</v>
      </c>
      <c r="C54" s="198" t="s">
        <v>73</v>
      </c>
      <c r="D54" s="196">
        <v>485</v>
      </c>
      <c r="E54" s="197" t="s">
        <v>157</v>
      </c>
      <c r="F54" s="167"/>
      <c r="G54" s="196">
        <f>D54*F54</f>
        <v>0</v>
      </c>
    </row>
    <row r="55" spans="1:8" s="173" customFormat="1" ht="51" x14ac:dyDescent="0.2">
      <c r="A55" s="199" t="s">
        <v>74</v>
      </c>
      <c r="B55" s="200" t="s">
        <v>75</v>
      </c>
      <c r="C55" s="198" t="s">
        <v>76</v>
      </c>
      <c r="D55" s="196">
        <v>200</v>
      </c>
      <c r="E55" s="197" t="s">
        <v>152</v>
      </c>
      <c r="F55" s="167"/>
      <c r="G55" s="196">
        <f>D55*F55</f>
        <v>0</v>
      </c>
    </row>
    <row r="56" spans="1:8" s="12" customFormat="1" ht="38.25" x14ac:dyDescent="0.2">
      <c r="A56" s="199">
        <v>32</v>
      </c>
      <c r="B56" s="199">
        <v>591</v>
      </c>
      <c r="C56" s="198" t="s">
        <v>77</v>
      </c>
      <c r="D56" s="196">
        <v>485</v>
      </c>
      <c r="E56" s="197" t="s">
        <v>157</v>
      </c>
      <c r="F56" s="167"/>
      <c r="G56" s="196">
        <f>D56*F56</f>
        <v>0</v>
      </c>
    </row>
    <row r="57" spans="1:8" s="12" customFormat="1" ht="12.75" x14ac:dyDescent="0.2">
      <c r="A57" s="172"/>
      <c r="B57" s="172"/>
      <c r="C57" s="187"/>
      <c r="D57" s="175"/>
      <c r="E57" s="168"/>
      <c r="F57" s="186"/>
      <c r="G57" s="185"/>
    </row>
    <row r="58" spans="1:8" s="12" customFormat="1" ht="12.75" x14ac:dyDescent="0.2">
      <c r="A58" s="195" t="s">
        <v>78</v>
      </c>
      <c r="B58" s="170"/>
      <c r="C58" s="194" t="s">
        <v>79</v>
      </c>
      <c r="D58" s="185"/>
      <c r="E58" s="193"/>
      <c r="F58" s="192"/>
      <c r="G58" s="185"/>
    </row>
    <row r="59" spans="1:8" s="12" customFormat="1" ht="63.75" x14ac:dyDescent="0.2">
      <c r="A59" s="172">
        <v>36</v>
      </c>
      <c r="B59" s="172">
        <v>111</v>
      </c>
      <c r="C59" s="187" t="s">
        <v>80</v>
      </c>
      <c r="D59" s="175">
        <v>5</v>
      </c>
      <c r="E59" s="168" t="s">
        <v>156</v>
      </c>
      <c r="F59" s="186"/>
      <c r="G59" s="185">
        <f>D59*F59</f>
        <v>0</v>
      </c>
    </row>
    <row r="60" spans="1:8" s="184" customFormat="1" ht="12.75" x14ac:dyDescent="0.2">
      <c r="A60" s="172"/>
      <c r="B60" s="172"/>
      <c r="C60" s="187"/>
      <c r="D60" s="175"/>
      <c r="E60" s="168"/>
      <c r="F60" s="186"/>
      <c r="G60" s="185"/>
    </row>
    <row r="61" spans="1:8" s="12" customFormat="1" ht="12.75" x14ac:dyDescent="0.2">
      <c r="A61" s="251" t="s">
        <v>23</v>
      </c>
      <c r="B61" s="252"/>
      <c r="C61" s="253" t="s">
        <v>12</v>
      </c>
      <c r="D61" s="254"/>
      <c r="E61" s="255"/>
      <c r="F61" s="254"/>
      <c r="G61" s="256"/>
    </row>
    <row r="62" spans="1:8" s="173" customFormat="1" ht="18" customHeight="1" x14ac:dyDescent="0.2">
      <c r="A62" s="195" t="s">
        <v>13</v>
      </c>
      <c r="B62" s="170"/>
      <c r="C62" s="194" t="s">
        <v>81</v>
      </c>
      <c r="D62" s="192"/>
      <c r="E62" s="193"/>
      <c r="F62" s="192"/>
      <c r="G62" s="185"/>
      <c r="H62" s="174"/>
    </row>
    <row r="63" spans="1:8" s="258" customFormat="1" ht="102" x14ac:dyDescent="0.2">
      <c r="A63" s="172">
        <v>41</v>
      </c>
      <c r="B63" s="172">
        <v>421</v>
      </c>
      <c r="C63" s="171" t="s">
        <v>82</v>
      </c>
      <c r="D63" s="169">
        <v>95</v>
      </c>
      <c r="E63" s="168" t="s">
        <v>152</v>
      </c>
      <c r="F63" s="167"/>
      <c r="G63" s="185">
        <f>D63*F63</f>
        <v>0</v>
      </c>
    </row>
    <row r="64" spans="1:8" s="12" customFormat="1" ht="63.75" x14ac:dyDescent="0.2">
      <c r="A64" s="172">
        <v>43</v>
      </c>
      <c r="B64" s="172">
        <v>231</v>
      </c>
      <c r="C64" s="177" t="s">
        <v>155</v>
      </c>
      <c r="D64" s="169">
        <v>4</v>
      </c>
      <c r="E64" s="168" t="s">
        <v>152</v>
      </c>
      <c r="F64" s="167"/>
      <c r="G64" s="163">
        <f>D64*F64</f>
        <v>0</v>
      </c>
    </row>
    <row r="65" spans="1:7" s="12" customFormat="1" ht="51" x14ac:dyDescent="0.2">
      <c r="A65" s="172">
        <v>43</v>
      </c>
      <c r="B65" s="172">
        <v>271</v>
      </c>
      <c r="C65" s="177" t="s">
        <v>154</v>
      </c>
      <c r="D65" s="169">
        <v>4</v>
      </c>
      <c r="E65" s="168" t="s">
        <v>152</v>
      </c>
      <c r="F65" s="167"/>
      <c r="G65" s="163">
        <f>D65*F65</f>
        <v>0</v>
      </c>
    </row>
    <row r="66" spans="1:7" s="12" customFormat="1" ht="63.75" x14ac:dyDescent="0.2">
      <c r="A66" s="172">
        <v>43</v>
      </c>
      <c r="B66" s="172">
        <v>822</v>
      </c>
      <c r="C66" s="176" t="s">
        <v>153</v>
      </c>
      <c r="D66" s="169">
        <v>13</v>
      </c>
      <c r="E66" s="168" t="s">
        <v>152</v>
      </c>
      <c r="F66" s="167"/>
      <c r="G66" s="163">
        <f>D66*F66</f>
        <v>0</v>
      </c>
    </row>
    <row r="67" spans="1:7" s="12" customFormat="1" ht="76.5" x14ac:dyDescent="0.2">
      <c r="A67" s="172">
        <v>44</v>
      </c>
      <c r="B67" s="172" t="s">
        <v>90</v>
      </c>
      <c r="C67" s="171" t="s">
        <v>151</v>
      </c>
      <c r="D67" s="169">
        <v>2</v>
      </c>
      <c r="E67" s="168" t="s">
        <v>15</v>
      </c>
      <c r="F67" s="167"/>
      <c r="G67" s="163">
        <f>D67*F67</f>
        <v>0</v>
      </c>
    </row>
    <row r="68" spans="1:7" s="12" customFormat="1" ht="12.75" x14ac:dyDescent="0.2">
      <c r="A68" s="166"/>
      <c r="B68" s="166"/>
      <c r="C68" s="164"/>
      <c r="D68" s="164"/>
      <c r="E68" s="165"/>
      <c r="F68" s="164"/>
      <c r="G68" s="163"/>
    </row>
    <row r="69" spans="1:7" ht="16.5" thickBot="1" x14ac:dyDescent="0.3">
      <c r="A69" s="191"/>
      <c r="B69" s="191"/>
      <c r="C69" s="189"/>
      <c r="D69" s="189"/>
      <c r="E69" s="190"/>
      <c r="F69" s="189"/>
      <c r="G69" s="188"/>
    </row>
    <row r="70" spans="1:7" x14ac:dyDescent="0.25">
      <c r="A70" s="99"/>
      <c r="B70" s="99"/>
      <c r="C70" s="18"/>
      <c r="D70" s="114"/>
      <c r="E70" s="108"/>
      <c r="F70" s="99" t="s">
        <v>14</v>
      </c>
      <c r="G70" s="100">
        <f>SUM(G10:G68)</f>
        <v>0</v>
      </c>
    </row>
    <row r="71" spans="1:7" x14ac:dyDescent="0.25">
      <c r="A71" s="99"/>
      <c r="B71" s="99"/>
      <c r="C71" s="18"/>
      <c r="D71" s="114"/>
      <c r="E71" s="108"/>
      <c r="F71" s="99"/>
      <c r="G71" s="100"/>
    </row>
    <row r="72" spans="1:7" ht="16.5" thickBot="1" x14ac:dyDescent="0.3">
      <c r="A72" s="66"/>
      <c r="B72" s="66"/>
      <c r="C72" s="67" t="s">
        <v>29</v>
      </c>
      <c r="D72" s="68"/>
      <c r="E72" s="67"/>
      <c r="F72" s="67"/>
      <c r="G72" s="105">
        <f>SUM(G70)</f>
        <v>0</v>
      </c>
    </row>
    <row r="73" spans="1:7" x14ac:dyDescent="0.25">
      <c r="A73" s="69"/>
      <c r="B73" s="69"/>
      <c r="C73" s="70" t="s">
        <v>30</v>
      </c>
      <c r="D73" s="31"/>
      <c r="E73" s="70"/>
      <c r="F73" s="70"/>
      <c r="G73" s="71">
        <f>+G72*0.22</f>
        <v>0</v>
      </c>
    </row>
    <row r="74" spans="1:7" ht="16.5" thickBot="1" x14ac:dyDescent="0.3">
      <c r="A74" s="72"/>
      <c r="B74" s="72"/>
      <c r="C74" s="73" t="s">
        <v>31</v>
      </c>
      <c r="D74" s="74"/>
      <c r="E74" s="73"/>
      <c r="F74" s="73"/>
      <c r="G74" s="75">
        <f>+G73+G72</f>
        <v>0</v>
      </c>
    </row>
    <row r="75" spans="1:7" ht="16.5" thickTop="1" x14ac:dyDescent="0.25"/>
    <row r="77" spans="1:7" ht="18" x14ac:dyDescent="0.25">
      <c r="A77" s="205" t="s">
        <v>176</v>
      </c>
      <c r="B77" s="164"/>
      <c r="C77" s="201"/>
      <c r="D77" s="205"/>
      <c r="E77" s="205"/>
      <c r="F77" s="201"/>
      <c r="G77" s="201"/>
    </row>
    <row r="78" spans="1:7" ht="22.5" x14ac:dyDescent="0.35">
      <c r="A78" s="269" t="s">
        <v>175</v>
      </c>
      <c r="B78" s="164"/>
      <c r="C78" s="164"/>
      <c r="D78" s="201"/>
      <c r="E78" s="204"/>
      <c r="F78" s="204"/>
      <c r="G78" s="164"/>
    </row>
    <row r="79" spans="1:7" ht="44.25" customHeight="1" x14ac:dyDescent="0.25">
      <c r="A79" s="340" t="s">
        <v>174</v>
      </c>
      <c r="B79" s="340"/>
      <c r="C79" s="340"/>
      <c r="D79" s="340"/>
      <c r="E79" s="340"/>
      <c r="F79" s="340"/>
      <c r="G79" s="340"/>
    </row>
    <row r="80" spans="1:7" ht="54" customHeight="1" x14ac:dyDescent="0.25">
      <c r="A80" s="340" t="s">
        <v>171</v>
      </c>
      <c r="B80" s="340"/>
      <c r="C80" s="340"/>
      <c r="D80" s="340"/>
      <c r="E80" s="340"/>
      <c r="F80" s="340"/>
      <c r="G80" s="340"/>
    </row>
    <row r="81" spans="1:7" ht="28.5" customHeight="1" x14ac:dyDescent="0.25">
      <c r="A81" s="340" t="s">
        <v>167</v>
      </c>
      <c r="B81" s="340"/>
      <c r="C81" s="340"/>
      <c r="D81" s="340"/>
      <c r="E81" s="340"/>
      <c r="F81" s="340"/>
      <c r="G81" s="340"/>
    </row>
    <row r="82" spans="1:7" x14ac:dyDescent="0.25">
      <c r="A82" s="341" t="s">
        <v>0</v>
      </c>
      <c r="B82" s="342"/>
      <c r="C82" s="24" t="s">
        <v>1</v>
      </c>
      <c r="D82" s="25" t="s">
        <v>2</v>
      </c>
      <c r="E82" s="26" t="s">
        <v>3</v>
      </c>
      <c r="F82" s="27" t="s">
        <v>4</v>
      </c>
      <c r="G82" s="28" t="s">
        <v>5</v>
      </c>
    </row>
    <row r="83" spans="1:7" x14ac:dyDescent="0.25">
      <c r="A83" s="242" t="s">
        <v>17</v>
      </c>
      <c r="B83" s="243"/>
      <c r="C83" s="244" t="s">
        <v>6</v>
      </c>
      <c r="D83" s="245"/>
      <c r="E83" s="246"/>
      <c r="F83" s="245"/>
      <c r="G83" s="247"/>
    </row>
    <row r="84" spans="1:7" x14ac:dyDescent="0.25">
      <c r="A84" s="195" t="s">
        <v>8</v>
      </c>
      <c r="B84" s="170"/>
      <c r="C84" s="194" t="s">
        <v>38</v>
      </c>
      <c r="D84" s="192"/>
      <c r="E84" s="193"/>
      <c r="F84" s="192"/>
      <c r="G84" s="185"/>
    </row>
    <row r="85" spans="1:7" s="270" customFormat="1" x14ac:dyDescent="0.25">
      <c r="A85" s="195" t="s">
        <v>39</v>
      </c>
      <c r="B85" s="170"/>
      <c r="C85" s="194" t="s">
        <v>40</v>
      </c>
      <c r="D85" s="192"/>
      <c r="E85" s="193"/>
      <c r="F85" s="192"/>
      <c r="G85" s="185"/>
    </row>
    <row r="86" spans="1:7" ht="38.25" x14ac:dyDescent="0.25">
      <c r="A86" s="172">
        <v>12</v>
      </c>
      <c r="B86" s="172">
        <v>315</v>
      </c>
      <c r="C86" s="171" t="s">
        <v>41</v>
      </c>
      <c r="D86" s="169">
        <v>100</v>
      </c>
      <c r="E86" s="168" t="s">
        <v>157</v>
      </c>
      <c r="F86" s="167"/>
      <c r="G86" s="163">
        <f>D86*F86</f>
        <v>0</v>
      </c>
    </row>
    <row r="87" spans="1:7" ht="38.25" x14ac:dyDescent="0.25">
      <c r="A87" s="172">
        <v>12</v>
      </c>
      <c r="B87" s="172">
        <v>322</v>
      </c>
      <c r="C87" s="171" t="s">
        <v>42</v>
      </c>
      <c r="D87" s="167">
        <v>100</v>
      </c>
      <c r="E87" s="168" t="s">
        <v>157</v>
      </c>
      <c r="F87" s="167"/>
      <c r="G87" s="163">
        <f>D87*F87</f>
        <v>0</v>
      </c>
    </row>
    <row r="88" spans="1:7" ht="38.25" x14ac:dyDescent="0.25">
      <c r="A88" s="172">
        <v>12</v>
      </c>
      <c r="B88" s="172">
        <v>372</v>
      </c>
      <c r="C88" s="171" t="s">
        <v>43</v>
      </c>
      <c r="D88" s="169">
        <v>100</v>
      </c>
      <c r="E88" s="168" t="s">
        <v>157</v>
      </c>
      <c r="F88" s="167"/>
      <c r="G88" s="163">
        <f>D88*F88</f>
        <v>0</v>
      </c>
    </row>
    <row r="89" spans="1:7" ht="38.25" x14ac:dyDescent="0.25">
      <c r="A89" s="172">
        <v>12</v>
      </c>
      <c r="B89" s="172">
        <v>382</v>
      </c>
      <c r="C89" s="171" t="s">
        <v>36</v>
      </c>
      <c r="D89" s="169">
        <v>150</v>
      </c>
      <c r="E89" s="168" t="s">
        <v>152</v>
      </c>
      <c r="F89" s="169"/>
      <c r="G89" s="163">
        <f>D89*F89</f>
        <v>0</v>
      </c>
    </row>
    <row r="90" spans="1:7" x14ac:dyDescent="0.25">
      <c r="A90" s="172"/>
      <c r="B90" s="172"/>
      <c r="C90" s="171"/>
      <c r="D90" s="169"/>
      <c r="E90" s="168"/>
      <c r="F90" s="169"/>
      <c r="G90" s="163"/>
    </row>
    <row r="91" spans="1:7" x14ac:dyDescent="0.25">
      <c r="A91" s="183" t="s">
        <v>44</v>
      </c>
      <c r="B91" s="182"/>
      <c r="C91" s="181" t="s">
        <v>45</v>
      </c>
      <c r="D91" s="179"/>
      <c r="E91" s="180"/>
      <c r="F91" s="179"/>
      <c r="G91" s="178"/>
    </row>
    <row r="92" spans="1:7" ht="51" x14ac:dyDescent="0.25">
      <c r="A92" s="172">
        <v>13</v>
      </c>
      <c r="B92" s="172">
        <v>112</v>
      </c>
      <c r="C92" s="171" t="s">
        <v>46</v>
      </c>
      <c r="D92" s="169">
        <v>6</v>
      </c>
      <c r="E92" s="168" t="s">
        <v>47</v>
      </c>
      <c r="F92" s="167"/>
      <c r="G92" s="163">
        <f>D92*F92</f>
        <v>0</v>
      </c>
    </row>
    <row r="93" spans="1:7" x14ac:dyDescent="0.25">
      <c r="A93" s="172"/>
      <c r="B93" s="172"/>
      <c r="C93" s="171"/>
      <c r="D93" s="169"/>
      <c r="E93" s="168"/>
      <c r="F93" s="169"/>
      <c r="G93" s="185"/>
    </row>
    <row r="94" spans="1:7" x14ac:dyDescent="0.25">
      <c r="A94" s="251" t="s">
        <v>18</v>
      </c>
      <c r="B94" s="252"/>
      <c r="C94" s="253" t="s">
        <v>32</v>
      </c>
      <c r="D94" s="254"/>
      <c r="E94" s="255"/>
      <c r="F94" s="254"/>
      <c r="G94" s="256"/>
    </row>
    <row r="95" spans="1:7" x14ac:dyDescent="0.25">
      <c r="A95" s="195" t="s">
        <v>33</v>
      </c>
      <c r="B95" s="170"/>
      <c r="C95" s="194" t="s">
        <v>48</v>
      </c>
      <c r="D95" s="192"/>
      <c r="E95" s="193"/>
      <c r="F95" s="192"/>
      <c r="G95" s="185"/>
    </row>
    <row r="96" spans="1:7" s="270" customFormat="1" ht="38.25" x14ac:dyDescent="0.25">
      <c r="A96" s="172">
        <v>21</v>
      </c>
      <c r="B96" s="172">
        <v>234</v>
      </c>
      <c r="C96" s="171" t="s">
        <v>49</v>
      </c>
      <c r="D96" s="169">
        <v>75</v>
      </c>
      <c r="E96" s="168" t="s">
        <v>161</v>
      </c>
      <c r="F96" s="167"/>
      <c r="G96" s="185">
        <f>D96*F96</f>
        <v>0</v>
      </c>
    </row>
    <row r="97" spans="1:7" ht="51" x14ac:dyDescent="0.25">
      <c r="A97" s="172">
        <v>21</v>
      </c>
      <c r="B97" s="172">
        <v>752</v>
      </c>
      <c r="C97" s="171" t="s">
        <v>50</v>
      </c>
      <c r="D97" s="175">
        <v>10</v>
      </c>
      <c r="E97" s="168" t="s">
        <v>161</v>
      </c>
      <c r="F97" s="175"/>
      <c r="G97" s="185">
        <f>D97*F97</f>
        <v>0</v>
      </c>
    </row>
    <row r="98" spans="1:7" x14ac:dyDescent="0.25">
      <c r="A98" s="172"/>
      <c r="B98" s="172"/>
      <c r="C98" s="171"/>
      <c r="D98" s="175"/>
      <c r="E98" s="168"/>
      <c r="F98" s="175"/>
      <c r="G98" s="185"/>
    </row>
    <row r="99" spans="1:7" s="270" customFormat="1" x14ac:dyDescent="0.25">
      <c r="A99" s="195" t="s">
        <v>34</v>
      </c>
      <c r="B99" s="170"/>
      <c r="C99" s="194" t="s">
        <v>51</v>
      </c>
      <c r="D99" s="192"/>
      <c r="E99" s="193"/>
      <c r="F99" s="192"/>
      <c r="G99" s="185"/>
    </row>
    <row r="100" spans="1:7" ht="38.25" x14ac:dyDescent="0.25">
      <c r="A100" s="172">
        <v>22</v>
      </c>
      <c r="B100" s="172">
        <v>113</v>
      </c>
      <c r="C100" s="171" t="s">
        <v>52</v>
      </c>
      <c r="D100" s="163">
        <v>90</v>
      </c>
      <c r="E100" s="168" t="s">
        <v>169</v>
      </c>
      <c r="F100" s="175"/>
      <c r="G100" s="185">
        <f>D100*F100</f>
        <v>0</v>
      </c>
    </row>
    <row r="101" spans="1:7" x14ac:dyDescent="0.25">
      <c r="A101" s="172"/>
      <c r="B101" s="172"/>
      <c r="C101" s="171"/>
      <c r="D101" s="163"/>
      <c r="E101" s="168"/>
      <c r="F101" s="175"/>
      <c r="G101" s="185"/>
    </row>
    <row r="102" spans="1:7" s="270" customFormat="1" x14ac:dyDescent="0.25">
      <c r="A102" s="195" t="s">
        <v>91</v>
      </c>
      <c r="B102" s="170"/>
      <c r="C102" s="194" t="s">
        <v>92</v>
      </c>
      <c r="D102" s="185"/>
      <c r="E102" s="193"/>
      <c r="F102" s="192"/>
      <c r="G102" s="185"/>
    </row>
    <row r="103" spans="1:7" ht="55.5" x14ac:dyDescent="0.25">
      <c r="A103" s="172">
        <v>23</v>
      </c>
      <c r="B103" s="172">
        <v>313</v>
      </c>
      <c r="C103" s="171" t="s">
        <v>170</v>
      </c>
      <c r="D103" s="163">
        <v>100</v>
      </c>
      <c r="E103" s="168" t="s">
        <v>169</v>
      </c>
      <c r="F103" s="186"/>
      <c r="G103" s="185">
        <f>D103*F103</f>
        <v>0</v>
      </c>
    </row>
    <row r="104" spans="1:7" x14ac:dyDescent="0.25">
      <c r="A104" s="172"/>
      <c r="B104" s="172"/>
      <c r="C104" s="171"/>
      <c r="D104" s="163"/>
      <c r="E104" s="168"/>
      <c r="F104" s="175"/>
      <c r="G104" s="185"/>
    </row>
    <row r="105" spans="1:7" s="270" customFormat="1" x14ac:dyDescent="0.25">
      <c r="A105" s="195" t="s">
        <v>93</v>
      </c>
      <c r="B105" s="170"/>
      <c r="C105" s="194" t="s">
        <v>94</v>
      </c>
      <c r="D105" s="185"/>
      <c r="E105" s="193"/>
      <c r="F105" s="192"/>
      <c r="G105" s="185"/>
    </row>
    <row r="106" spans="1:7" ht="38.25" x14ac:dyDescent="0.25">
      <c r="A106" s="172">
        <v>24</v>
      </c>
      <c r="B106" s="172">
        <v>475</v>
      </c>
      <c r="C106" s="171" t="s">
        <v>95</v>
      </c>
      <c r="D106" s="163">
        <v>40</v>
      </c>
      <c r="E106" s="168" t="s">
        <v>156</v>
      </c>
      <c r="F106" s="175"/>
      <c r="G106" s="185">
        <f>D106*F106</f>
        <v>0</v>
      </c>
    </row>
    <row r="107" spans="1:7" x14ac:dyDescent="0.25">
      <c r="A107" s="172"/>
      <c r="B107" s="172"/>
      <c r="C107" s="171"/>
      <c r="D107" s="163"/>
      <c r="E107" s="168"/>
      <c r="F107" s="175"/>
      <c r="G107" s="185"/>
    </row>
    <row r="108" spans="1:7" s="270" customFormat="1" x14ac:dyDescent="0.25">
      <c r="A108" s="195" t="s">
        <v>53</v>
      </c>
      <c r="B108" s="170"/>
      <c r="C108" s="194" t="s">
        <v>54</v>
      </c>
      <c r="D108" s="185"/>
      <c r="E108" s="193"/>
      <c r="F108" s="192"/>
      <c r="G108" s="185"/>
    </row>
    <row r="109" spans="1:7" s="270" customFormat="1" ht="38.25" x14ac:dyDescent="0.25">
      <c r="A109" s="172">
        <v>25</v>
      </c>
      <c r="B109" s="172">
        <v>116</v>
      </c>
      <c r="C109" s="171" t="s">
        <v>55</v>
      </c>
      <c r="D109" s="185">
        <v>100</v>
      </c>
      <c r="E109" s="168" t="s">
        <v>157</v>
      </c>
      <c r="F109" s="169"/>
      <c r="G109" s="185">
        <f>D109*F109</f>
        <v>0</v>
      </c>
    </row>
    <row r="110" spans="1:7" s="270" customFormat="1" ht="17.25" x14ac:dyDescent="0.25">
      <c r="A110" s="172">
        <v>25</v>
      </c>
      <c r="B110" s="172">
        <v>151</v>
      </c>
      <c r="C110" s="271" t="s">
        <v>56</v>
      </c>
      <c r="D110" s="185">
        <f>D109</f>
        <v>100</v>
      </c>
      <c r="E110" s="168" t="s">
        <v>169</v>
      </c>
      <c r="F110" s="167"/>
      <c r="G110" s="185">
        <f>D110*F110</f>
        <v>0</v>
      </c>
    </row>
    <row r="111" spans="1:7" s="270" customFormat="1" x14ac:dyDescent="0.25">
      <c r="A111" s="172"/>
      <c r="B111" s="172"/>
      <c r="C111" s="171"/>
      <c r="D111" s="169"/>
      <c r="E111" s="168"/>
      <c r="F111" s="169"/>
      <c r="G111" s="185"/>
    </row>
    <row r="112" spans="1:7" s="270" customFormat="1" x14ac:dyDescent="0.25">
      <c r="A112" s="195" t="s">
        <v>57</v>
      </c>
      <c r="B112" s="170"/>
      <c r="C112" s="194" t="s">
        <v>58</v>
      </c>
      <c r="D112" s="192"/>
      <c r="E112" s="193"/>
      <c r="F112" s="192"/>
      <c r="G112" s="185"/>
    </row>
    <row r="113" spans="1:7" ht="38.25" x14ac:dyDescent="0.25">
      <c r="A113" s="172">
        <v>29</v>
      </c>
      <c r="B113" s="172">
        <v>115</v>
      </c>
      <c r="C113" s="171" t="s">
        <v>59</v>
      </c>
      <c r="D113" s="163">
        <v>200</v>
      </c>
      <c r="E113" s="168" t="s">
        <v>60</v>
      </c>
      <c r="F113" s="175"/>
      <c r="G113" s="185">
        <f>D113*F113</f>
        <v>0</v>
      </c>
    </row>
    <row r="114" spans="1:7" ht="38.25" x14ac:dyDescent="0.25">
      <c r="A114" s="172">
        <v>29</v>
      </c>
      <c r="B114" s="172">
        <v>134</v>
      </c>
      <c r="C114" s="171" t="s">
        <v>61</v>
      </c>
      <c r="D114" s="163">
        <v>120</v>
      </c>
      <c r="E114" s="168" t="s">
        <v>156</v>
      </c>
      <c r="F114" s="175"/>
      <c r="G114" s="185">
        <f>D114*F114</f>
        <v>0</v>
      </c>
    </row>
    <row r="115" spans="1:7" x14ac:dyDescent="0.25">
      <c r="A115" s="166"/>
      <c r="B115" s="166"/>
      <c r="C115" s="164"/>
      <c r="D115" s="164"/>
      <c r="E115" s="165"/>
      <c r="F115" s="164"/>
      <c r="G115" s="163"/>
    </row>
    <row r="116" spans="1:7" x14ac:dyDescent="0.25">
      <c r="A116" s="251" t="s">
        <v>19</v>
      </c>
      <c r="B116" s="252"/>
      <c r="C116" s="253" t="s">
        <v>10</v>
      </c>
      <c r="D116" s="254"/>
      <c r="E116" s="255"/>
      <c r="F116" s="254"/>
      <c r="G116" s="256"/>
    </row>
    <row r="117" spans="1:7" x14ac:dyDescent="0.25">
      <c r="A117" s="195" t="s">
        <v>11</v>
      </c>
      <c r="B117" s="170"/>
      <c r="C117" s="194" t="s">
        <v>62</v>
      </c>
      <c r="D117" s="192"/>
      <c r="E117" s="193"/>
      <c r="F117" s="192"/>
      <c r="G117" s="185"/>
    </row>
    <row r="118" spans="1:7" s="270" customFormat="1" x14ac:dyDescent="0.25">
      <c r="A118" s="195" t="s">
        <v>63</v>
      </c>
      <c r="B118" s="170"/>
      <c r="C118" s="194" t="s">
        <v>64</v>
      </c>
      <c r="D118" s="192"/>
      <c r="E118" s="193"/>
      <c r="F118" s="192"/>
      <c r="G118" s="185"/>
    </row>
    <row r="119" spans="1:7" ht="39" x14ac:dyDescent="0.25">
      <c r="A119" s="172">
        <v>31</v>
      </c>
      <c r="B119" s="172">
        <v>112</v>
      </c>
      <c r="C119" s="177" t="s">
        <v>97</v>
      </c>
      <c r="D119" s="169">
        <v>40</v>
      </c>
      <c r="E119" s="168" t="s">
        <v>156</v>
      </c>
      <c r="F119" s="167"/>
      <c r="G119" s="185">
        <f>D119*F119</f>
        <v>0</v>
      </c>
    </row>
    <row r="120" spans="1:7" ht="76.5" x14ac:dyDescent="0.25">
      <c r="A120" s="172">
        <v>31</v>
      </c>
      <c r="B120" s="172">
        <v>131</v>
      </c>
      <c r="C120" s="187" t="s">
        <v>98</v>
      </c>
      <c r="D120" s="169">
        <v>30</v>
      </c>
      <c r="E120" s="168" t="s">
        <v>156</v>
      </c>
      <c r="F120" s="167"/>
      <c r="G120" s="185">
        <f>D120*F120</f>
        <v>0</v>
      </c>
    </row>
    <row r="121" spans="1:7" ht="76.5" x14ac:dyDescent="0.25">
      <c r="A121" s="172">
        <v>31</v>
      </c>
      <c r="B121" s="172">
        <v>131</v>
      </c>
      <c r="C121" s="187" t="s">
        <v>99</v>
      </c>
      <c r="D121" s="169">
        <v>10</v>
      </c>
      <c r="E121" s="168" t="s">
        <v>156</v>
      </c>
      <c r="F121" s="167"/>
      <c r="G121" s="185">
        <f>D121*F121</f>
        <v>0</v>
      </c>
    </row>
    <row r="122" spans="1:7" x14ac:dyDescent="0.25">
      <c r="A122" s="172"/>
      <c r="B122" s="172"/>
      <c r="C122" s="187"/>
      <c r="D122" s="169"/>
      <c r="E122" s="168"/>
      <c r="F122" s="167"/>
      <c r="G122" s="185"/>
    </row>
    <row r="123" spans="1:7" s="270" customFormat="1" x14ac:dyDescent="0.25">
      <c r="A123" s="195" t="s">
        <v>65</v>
      </c>
      <c r="B123" s="170"/>
      <c r="C123" s="194" t="s">
        <v>66</v>
      </c>
      <c r="D123" s="192"/>
      <c r="E123" s="193"/>
      <c r="F123" s="192"/>
      <c r="G123" s="185"/>
    </row>
    <row r="124" spans="1:7" ht="63.75" x14ac:dyDescent="0.25">
      <c r="A124" s="172">
        <v>31</v>
      </c>
      <c r="B124" s="172">
        <v>342</v>
      </c>
      <c r="C124" s="187" t="s">
        <v>100</v>
      </c>
      <c r="D124" s="185">
        <v>200</v>
      </c>
      <c r="E124" s="168" t="s">
        <v>157</v>
      </c>
      <c r="F124" s="167"/>
      <c r="G124" s="185">
        <f>D124*F124</f>
        <v>0</v>
      </c>
    </row>
    <row r="125" spans="1:7" ht="64.5" x14ac:dyDescent="0.25">
      <c r="A125" s="172">
        <v>31</v>
      </c>
      <c r="B125" s="172">
        <v>337</v>
      </c>
      <c r="C125" s="177" t="s">
        <v>67</v>
      </c>
      <c r="D125" s="185">
        <v>20</v>
      </c>
      <c r="E125" s="168" t="s">
        <v>60</v>
      </c>
      <c r="F125" s="167"/>
      <c r="G125" s="185">
        <f>D125*F125</f>
        <v>0</v>
      </c>
    </row>
    <row r="126" spans="1:7" x14ac:dyDescent="0.25">
      <c r="A126" s="172"/>
      <c r="B126" s="172"/>
      <c r="C126" s="187"/>
      <c r="D126" s="175"/>
      <c r="E126" s="168"/>
      <c r="F126" s="175"/>
      <c r="G126" s="185"/>
    </row>
    <row r="127" spans="1:7" x14ac:dyDescent="0.25">
      <c r="A127" s="195" t="s">
        <v>24</v>
      </c>
      <c r="B127" s="170"/>
      <c r="C127" s="194" t="s">
        <v>68</v>
      </c>
      <c r="D127" s="192"/>
      <c r="E127" s="193"/>
      <c r="F127" s="192"/>
      <c r="G127" s="185"/>
    </row>
    <row r="128" spans="1:7" x14ac:dyDescent="0.25">
      <c r="A128" s="183" t="s">
        <v>69</v>
      </c>
      <c r="B128" s="182"/>
      <c r="C128" s="181" t="s">
        <v>70</v>
      </c>
      <c r="D128" s="179"/>
      <c r="E128" s="180"/>
      <c r="F128" s="179"/>
      <c r="G128" s="178"/>
    </row>
    <row r="129" spans="1:7" ht="89.25" x14ac:dyDescent="0.25">
      <c r="A129" s="172">
        <v>32</v>
      </c>
      <c r="B129" s="172">
        <v>261</v>
      </c>
      <c r="C129" s="187" t="s">
        <v>96</v>
      </c>
      <c r="D129" s="163">
        <v>400</v>
      </c>
      <c r="E129" s="168" t="s">
        <v>157</v>
      </c>
      <c r="F129" s="186"/>
      <c r="G129" s="185">
        <f>D129*F129</f>
        <v>0</v>
      </c>
    </row>
    <row r="130" spans="1:7" x14ac:dyDescent="0.25">
      <c r="A130" s="199"/>
      <c r="B130" s="199"/>
      <c r="C130" s="198"/>
      <c r="D130" s="196"/>
      <c r="E130" s="197"/>
      <c r="F130" s="167"/>
      <c r="G130" s="196"/>
    </row>
    <row r="131" spans="1:7" s="272" customFormat="1" x14ac:dyDescent="0.25">
      <c r="A131" s="262" t="s">
        <v>71</v>
      </c>
      <c r="B131" s="265"/>
      <c r="C131" s="263" t="s">
        <v>72</v>
      </c>
      <c r="D131" s="266"/>
      <c r="E131" s="267"/>
      <c r="F131" s="266"/>
      <c r="G131" s="268"/>
    </row>
    <row r="132" spans="1:7" ht="38.25" x14ac:dyDescent="0.25">
      <c r="A132" s="199">
        <v>32</v>
      </c>
      <c r="B132" s="199">
        <v>562</v>
      </c>
      <c r="C132" s="198" t="s">
        <v>73</v>
      </c>
      <c r="D132" s="196">
        <v>400</v>
      </c>
      <c r="E132" s="197" t="s">
        <v>157</v>
      </c>
      <c r="F132" s="167"/>
      <c r="G132" s="196">
        <f>D132*F132</f>
        <v>0</v>
      </c>
    </row>
    <row r="133" spans="1:7" ht="51" x14ac:dyDescent="0.25">
      <c r="A133" s="199" t="s">
        <v>74</v>
      </c>
      <c r="B133" s="200" t="s">
        <v>75</v>
      </c>
      <c r="C133" s="198" t="s">
        <v>76</v>
      </c>
      <c r="D133" s="196">
        <v>150</v>
      </c>
      <c r="E133" s="197" t="s">
        <v>152</v>
      </c>
      <c r="F133" s="167"/>
      <c r="G133" s="196">
        <f>D133*F133</f>
        <v>0</v>
      </c>
    </row>
    <row r="134" spans="1:7" ht="38.25" x14ac:dyDescent="0.25">
      <c r="A134" s="199">
        <v>32</v>
      </c>
      <c r="B134" s="199">
        <v>591</v>
      </c>
      <c r="C134" s="198" t="s">
        <v>77</v>
      </c>
      <c r="D134" s="196">
        <v>400</v>
      </c>
      <c r="E134" s="197" t="s">
        <v>157</v>
      </c>
      <c r="F134" s="167"/>
      <c r="G134" s="196">
        <f>D134*F134</f>
        <v>0</v>
      </c>
    </row>
    <row r="135" spans="1:7" x14ac:dyDescent="0.25">
      <c r="A135" s="172"/>
      <c r="B135" s="172"/>
      <c r="C135" s="187"/>
      <c r="D135" s="175"/>
      <c r="E135" s="168"/>
      <c r="F135" s="186"/>
      <c r="G135" s="185"/>
    </row>
    <row r="136" spans="1:7" x14ac:dyDescent="0.25">
      <c r="A136" s="195" t="s">
        <v>78</v>
      </c>
      <c r="B136" s="170"/>
      <c r="C136" s="194" t="s">
        <v>79</v>
      </c>
      <c r="D136" s="185"/>
      <c r="E136" s="193"/>
      <c r="F136" s="192"/>
      <c r="G136" s="185"/>
    </row>
    <row r="137" spans="1:7" ht="63.75" x14ac:dyDescent="0.25">
      <c r="A137" s="172">
        <v>36</v>
      </c>
      <c r="B137" s="172">
        <v>111</v>
      </c>
      <c r="C137" s="187" t="s">
        <v>80</v>
      </c>
      <c r="D137" s="175">
        <v>3</v>
      </c>
      <c r="E137" s="168" t="s">
        <v>156</v>
      </c>
      <c r="F137" s="186"/>
      <c r="G137" s="185">
        <f>D137*F137</f>
        <v>0</v>
      </c>
    </row>
    <row r="138" spans="1:7" x14ac:dyDescent="0.25">
      <c r="A138" s="172"/>
      <c r="B138" s="172"/>
      <c r="C138" s="187"/>
      <c r="D138" s="169"/>
      <c r="E138" s="168"/>
      <c r="F138" s="167"/>
      <c r="G138" s="185"/>
    </row>
    <row r="139" spans="1:7" x14ac:dyDescent="0.25">
      <c r="A139" s="251" t="s">
        <v>23</v>
      </c>
      <c r="B139" s="252"/>
      <c r="C139" s="253" t="s">
        <v>12</v>
      </c>
      <c r="D139" s="254"/>
      <c r="E139" s="255"/>
      <c r="F139" s="254"/>
      <c r="G139" s="256"/>
    </row>
    <row r="140" spans="1:7" x14ac:dyDescent="0.25">
      <c r="A140" s="195" t="s">
        <v>13</v>
      </c>
      <c r="B140" s="170"/>
      <c r="C140" s="194" t="s">
        <v>81</v>
      </c>
      <c r="D140" s="192"/>
      <c r="E140" s="193"/>
      <c r="F140" s="192"/>
      <c r="G140" s="185"/>
    </row>
    <row r="141" spans="1:7" s="270" customFormat="1" ht="102" x14ac:dyDescent="0.25">
      <c r="A141" s="172">
        <v>41</v>
      </c>
      <c r="B141" s="172">
        <v>421</v>
      </c>
      <c r="C141" s="171" t="s">
        <v>82</v>
      </c>
      <c r="D141" s="169">
        <v>150</v>
      </c>
      <c r="E141" s="168" t="s">
        <v>152</v>
      </c>
      <c r="F141" s="167"/>
      <c r="G141" s="185">
        <f>D141*F141</f>
        <v>0</v>
      </c>
    </row>
    <row r="142" spans="1:7" ht="51" x14ac:dyDescent="0.25">
      <c r="A142" s="172">
        <v>44</v>
      </c>
      <c r="B142" s="172" t="s">
        <v>90</v>
      </c>
      <c r="C142" s="171" t="s">
        <v>101</v>
      </c>
      <c r="D142" s="169">
        <v>0</v>
      </c>
      <c r="E142" s="168" t="s">
        <v>15</v>
      </c>
      <c r="F142" s="167"/>
      <c r="G142" s="163">
        <f>D142*F142</f>
        <v>0</v>
      </c>
    </row>
    <row r="143" spans="1:7" s="270" customFormat="1" x14ac:dyDescent="0.25">
      <c r="A143" s="166"/>
      <c r="B143" s="166"/>
      <c r="C143" s="164"/>
      <c r="D143" s="164"/>
      <c r="E143" s="165"/>
      <c r="F143" s="164"/>
      <c r="G143" s="163"/>
    </row>
    <row r="144" spans="1:7" ht="16.5" thickBot="1" x14ac:dyDescent="0.3">
      <c r="A144" s="191"/>
      <c r="B144" s="191"/>
      <c r="C144" s="189"/>
      <c r="D144" s="189"/>
      <c r="E144" s="190"/>
      <c r="F144" s="189"/>
      <c r="G144" s="188"/>
    </row>
    <row r="145" spans="1:7" x14ac:dyDescent="0.25">
      <c r="A145" s="99"/>
      <c r="B145" s="99"/>
      <c r="C145" s="18"/>
      <c r="D145" s="114"/>
      <c r="E145" s="108"/>
      <c r="F145" s="99" t="s">
        <v>14</v>
      </c>
      <c r="G145" s="100">
        <f>SUM(G86:G143)</f>
        <v>0</v>
      </c>
    </row>
    <row r="146" spans="1:7" x14ac:dyDescent="0.25">
      <c r="A146" s="99"/>
      <c r="B146" s="99"/>
      <c r="C146" s="18"/>
      <c r="D146" s="114"/>
      <c r="E146" s="108"/>
      <c r="F146" s="99"/>
      <c r="G146" s="100"/>
    </row>
    <row r="147" spans="1:7" ht="16.5" thickBot="1" x14ac:dyDescent="0.3">
      <c r="A147" s="66"/>
      <c r="B147" s="66"/>
      <c r="C147" s="67" t="s">
        <v>29</v>
      </c>
      <c r="D147" s="68"/>
      <c r="E147" s="67"/>
      <c r="F147" s="67"/>
      <c r="G147" s="105">
        <f>SUM(G145)</f>
        <v>0</v>
      </c>
    </row>
    <row r="148" spans="1:7" x14ac:dyDescent="0.25">
      <c r="A148" s="69"/>
      <c r="B148" s="69"/>
      <c r="C148" s="70" t="s">
        <v>30</v>
      </c>
      <c r="D148" s="31"/>
      <c r="E148" s="70"/>
      <c r="F148" s="70"/>
      <c r="G148" s="71">
        <f>+G147*0.22</f>
        <v>0</v>
      </c>
    </row>
    <row r="149" spans="1:7" ht="16.5" thickBot="1" x14ac:dyDescent="0.3">
      <c r="A149" s="72"/>
      <c r="B149" s="72"/>
      <c r="C149" s="73" t="s">
        <v>31</v>
      </c>
      <c r="D149" s="74"/>
      <c r="E149" s="73"/>
      <c r="F149" s="73"/>
      <c r="G149" s="75">
        <f>+G148+G147</f>
        <v>0</v>
      </c>
    </row>
    <row r="150" spans="1:7" ht="16.5" thickTop="1" x14ac:dyDescent="0.25">
      <c r="A150" s="60"/>
      <c r="B150" s="61"/>
      <c r="C150" s="37"/>
      <c r="D150" s="61"/>
      <c r="E150" s="61"/>
      <c r="F150" s="218"/>
    </row>
    <row r="151" spans="1:7" x14ac:dyDescent="0.25">
      <c r="A151" s="13"/>
      <c r="B151" s="13"/>
      <c r="C151" s="13"/>
      <c r="D151" s="13"/>
      <c r="E151" s="13"/>
      <c r="F151" s="13"/>
    </row>
    <row r="152" spans="1:7" ht="18" x14ac:dyDescent="0.25">
      <c r="A152" s="101" t="s">
        <v>177</v>
      </c>
      <c r="B152" s="22"/>
      <c r="C152" s="43"/>
      <c r="D152" s="22"/>
      <c r="E152" s="22"/>
      <c r="F152" s="22"/>
    </row>
    <row r="153" spans="1:7" x14ac:dyDescent="0.25">
      <c r="A153" s="65"/>
      <c r="B153" s="65"/>
      <c r="C153" s="43"/>
      <c r="D153" s="22"/>
      <c r="E153" s="22"/>
      <c r="F153" s="22"/>
    </row>
    <row r="154" spans="1:7" ht="16.5" thickBot="1" x14ac:dyDescent="0.3">
      <c r="A154" s="66"/>
      <c r="B154" s="66"/>
      <c r="C154" s="67" t="s">
        <v>29</v>
      </c>
      <c r="D154" s="68"/>
      <c r="E154" s="67"/>
      <c r="F154" s="67"/>
      <c r="G154" s="105">
        <f>SUM(G147,G72,)</f>
        <v>0</v>
      </c>
    </row>
    <row r="155" spans="1:7" x14ac:dyDescent="0.25">
      <c r="A155" s="275"/>
      <c r="B155" s="275"/>
      <c r="C155" s="276" t="s">
        <v>178</v>
      </c>
      <c r="D155" s="37"/>
      <c r="E155" s="276"/>
      <c r="F155" s="276"/>
      <c r="G155" s="280">
        <f>0.05*G154</f>
        <v>0</v>
      </c>
    </row>
    <row r="156" spans="1:7" ht="16.5" thickBot="1" x14ac:dyDescent="0.3">
      <c r="A156" s="277"/>
      <c r="B156" s="277"/>
      <c r="C156" s="278" t="s">
        <v>150</v>
      </c>
      <c r="D156" s="156"/>
      <c r="E156" s="278"/>
      <c r="F156" s="278"/>
      <c r="G156" s="279">
        <f>SUM(G154:G155)</f>
        <v>0</v>
      </c>
    </row>
    <row r="157" spans="1:7" x14ac:dyDescent="0.25">
      <c r="A157" s="69"/>
      <c r="B157" s="69"/>
      <c r="C157" s="70" t="s">
        <v>30</v>
      </c>
      <c r="D157" s="31"/>
      <c r="E157" s="70"/>
      <c r="F157" s="70"/>
      <c r="G157" s="106">
        <f>+G156*0.22</f>
        <v>0</v>
      </c>
    </row>
    <row r="158" spans="1:7" ht="16.5" thickBot="1" x14ac:dyDescent="0.3">
      <c r="A158" s="72"/>
      <c r="B158" s="72"/>
      <c r="C158" s="73" t="s">
        <v>31</v>
      </c>
      <c r="D158" s="74"/>
      <c r="E158" s="73"/>
      <c r="F158" s="73"/>
      <c r="G158" s="107">
        <f>+G157+G156</f>
        <v>0</v>
      </c>
    </row>
    <row r="159" spans="1:7" ht="16.5" thickTop="1" x14ac:dyDescent="0.25"/>
  </sheetData>
  <mergeCells count="8">
    <mergeCell ref="A80:G80"/>
    <mergeCell ref="A81:G81"/>
    <mergeCell ref="A82:B82"/>
    <mergeCell ref="A3:G3"/>
    <mergeCell ref="A4:G4"/>
    <mergeCell ref="A5:G5"/>
    <mergeCell ref="A6:B6"/>
    <mergeCell ref="A79:G79"/>
  </mergeCells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Zeros="0" zoomScale="90" zoomScaleNormal="90" workbookViewId="0">
      <selection activeCell="E16" sqref="E16"/>
    </sheetView>
  </sheetViews>
  <sheetFormatPr defaultColWidth="9.140625" defaultRowHeight="15" x14ac:dyDescent="0.25"/>
  <cols>
    <col min="1" max="1" width="6.7109375" style="21" customWidth="1"/>
    <col min="2" max="2" width="28.85546875" style="22" customWidth="1"/>
    <col min="3" max="3" width="9.140625" style="43"/>
    <col min="4" max="4" width="7.28515625" style="22" customWidth="1"/>
    <col min="5" max="5" width="13.28515625" style="22" customWidth="1"/>
    <col min="6" max="6" width="16.42578125" style="22" customWidth="1"/>
    <col min="7" max="9" width="9.140625" style="22"/>
    <col min="10" max="16384" width="9.140625" style="8"/>
  </cols>
  <sheetData>
    <row r="1" spans="1:9" ht="18" x14ac:dyDescent="0.25">
      <c r="A1" s="343" t="s">
        <v>179</v>
      </c>
      <c r="B1" s="344"/>
      <c r="C1" s="344"/>
      <c r="D1" s="344"/>
      <c r="E1" s="344"/>
      <c r="F1" s="344"/>
    </row>
    <row r="2" spans="1:9" ht="30.75" customHeight="1" x14ac:dyDescent="0.25">
      <c r="A2" s="345" t="s">
        <v>25</v>
      </c>
      <c r="B2" s="345"/>
      <c r="C2" s="345"/>
      <c r="D2" s="345"/>
      <c r="E2" s="345"/>
      <c r="F2" s="345"/>
    </row>
    <row r="3" spans="1:9" x14ac:dyDescent="0.25">
      <c r="A3" s="281" t="s">
        <v>0</v>
      </c>
      <c r="B3" s="282" t="s">
        <v>1</v>
      </c>
      <c r="C3" s="283" t="s">
        <v>2</v>
      </c>
      <c r="D3" s="284" t="s">
        <v>3</v>
      </c>
      <c r="E3" s="121" t="s">
        <v>4</v>
      </c>
      <c r="F3" s="285" t="s">
        <v>5</v>
      </c>
    </row>
    <row r="4" spans="1:9" x14ac:dyDescent="0.25">
      <c r="A4" s="286" t="s">
        <v>9</v>
      </c>
      <c r="B4" s="287" t="s">
        <v>10</v>
      </c>
      <c r="C4" s="288"/>
      <c r="D4" s="289"/>
      <c r="E4" s="138"/>
      <c r="F4" s="288"/>
      <c r="I4" s="102"/>
    </row>
    <row r="5" spans="1:9" ht="39" x14ac:dyDescent="0.25">
      <c r="A5" s="290" t="s">
        <v>11</v>
      </c>
      <c r="B5" s="291" t="s">
        <v>85</v>
      </c>
      <c r="C5" s="292">
        <v>900</v>
      </c>
      <c r="D5" s="293" t="s">
        <v>7</v>
      </c>
      <c r="E5" s="294"/>
      <c r="F5" s="295">
        <f>C5*E5</f>
        <v>0</v>
      </c>
    </row>
    <row r="6" spans="1:9" x14ac:dyDescent="0.25">
      <c r="A6" s="296"/>
      <c r="B6" s="297"/>
      <c r="C6" s="292"/>
      <c r="D6" s="297"/>
      <c r="E6" s="298"/>
      <c r="F6" s="299"/>
    </row>
    <row r="7" spans="1:9" ht="15.75" thickBot="1" x14ac:dyDescent="0.3">
      <c r="A7" s="147"/>
      <c r="B7" s="148" t="s">
        <v>29</v>
      </c>
      <c r="C7" s="68"/>
      <c r="D7" s="148"/>
      <c r="E7" s="148"/>
      <c r="F7" s="149">
        <f>SUM(F5)</f>
        <v>0</v>
      </c>
    </row>
    <row r="8" spans="1:9" x14ac:dyDescent="0.25">
      <c r="A8" s="150"/>
      <c r="B8" s="151" t="s">
        <v>30</v>
      </c>
      <c r="C8" s="31"/>
      <c r="D8" s="151"/>
      <c r="E8" s="151"/>
      <c r="F8" s="152">
        <f>+F7*0.22</f>
        <v>0</v>
      </c>
    </row>
    <row r="9" spans="1:9" ht="15.75" thickBot="1" x14ac:dyDescent="0.3">
      <c r="A9" s="153"/>
      <c r="B9" s="154" t="s">
        <v>31</v>
      </c>
      <c r="C9" s="74"/>
      <c r="D9" s="154"/>
      <c r="E9" s="154"/>
      <c r="F9" s="155">
        <f>+F8+F7</f>
        <v>0</v>
      </c>
    </row>
    <row r="10" spans="1:9" ht="15.75" thickTop="1" x14ac:dyDescent="0.25">
      <c r="A10" s="60"/>
      <c r="B10" s="61"/>
      <c r="C10" s="37"/>
      <c r="D10" s="61"/>
      <c r="E10" s="61"/>
      <c r="F10" s="218"/>
    </row>
    <row r="11" spans="1:9" x14ac:dyDescent="0.25">
      <c r="A11" s="60"/>
      <c r="B11" s="61"/>
      <c r="C11" s="37"/>
      <c r="D11" s="61"/>
      <c r="E11" s="61"/>
      <c r="F11" s="218"/>
    </row>
    <row r="12" spans="1:9" ht="18" x14ac:dyDescent="0.25">
      <c r="A12" s="343" t="s">
        <v>180</v>
      </c>
      <c r="B12" s="344"/>
      <c r="C12" s="344"/>
      <c r="D12" s="344"/>
      <c r="E12" s="344"/>
      <c r="F12" s="344"/>
    </row>
    <row r="13" spans="1:9" ht="29.25" customHeight="1" x14ac:dyDescent="0.25">
      <c r="A13" s="345" t="s">
        <v>25</v>
      </c>
      <c r="B13" s="345"/>
      <c r="C13" s="345"/>
      <c r="D13" s="345"/>
      <c r="E13" s="345"/>
      <c r="F13" s="345"/>
    </row>
    <row r="14" spans="1:9" x14ac:dyDescent="0.25">
      <c r="A14" s="281" t="s">
        <v>0</v>
      </c>
      <c r="B14" s="282" t="s">
        <v>1</v>
      </c>
      <c r="C14" s="283" t="s">
        <v>2</v>
      </c>
      <c r="D14" s="284" t="s">
        <v>3</v>
      </c>
      <c r="E14" s="121" t="s">
        <v>4</v>
      </c>
      <c r="F14" s="285" t="s">
        <v>5</v>
      </c>
    </row>
    <row r="15" spans="1:9" x14ac:dyDescent="0.25">
      <c r="A15" s="286" t="s">
        <v>9</v>
      </c>
      <c r="B15" s="287" t="s">
        <v>10</v>
      </c>
      <c r="C15" s="288"/>
      <c r="D15" s="289"/>
      <c r="E15" s="138"/>
      <c r="F15" s="288"/>
    </row>
    <row r="16" spans="1:9" ht="39" x14ac:dyDescent="0.25">
      <c r="A16" s="290" t="s">
        <v>11</v>
      </c>
      <c r="B16" s="291" t="s">
        <v>102</v>
      </c>
      <c r="C16" s="292">
        <v>900</v>
      </c>
      <c r="D16" s="293" t="s">
        <v>7</v>
      </c>
      <c r="E16" s="294"/>
      <c r="F16" s="295">
        <f>C16*E16</f>
        <v>0</v>
      </c>
    </row>
    <row r="17" spans="1:6" x14ac:dyDescent="0.25">
      <c r="A17" s="290"/>
      <c r="B17" s="300"/>
      <c r="C17" s="292"/>
      <c r="D17" s="293"/>
      <c r="E17" s="294"/>
      <c r="F17" s="295"/>
    </row>
    <row r="18" spans="1:6" ht="15.75" thickBot="1" x14ac:dyDescent="0.3">
      <c r="A18" s="147"/>
      <c r="B18" s="148" t="s">
        <v>29</v>
      </c>
      <c r="C18" s="68"/>
      <c r="D18" s="148"/>
      <c r="E18" s="148"/>
      <c r="F18" s="149">
        <f>SUM(F16)</f>
        <v>0</v>
      </c>
    </row>
    <row r="19" spans="1:6" x14ac:dyDescent="0.25">
      <c r="A19" s="150"/>
      <c r="B19" s="151" t="s">
        <v>30</v>
      </c>
      <c r="C19" s="31"/>
      <c r="D19" s="151"/>
      <c r="E19" s="151"/>
      <c r="F19" s="152">
        <f>+F18*0.22</f>
        <v>0</v>
      </c>
    </row>
    <row r="20" spans="1:6" ht="15.75" thickBot="1" x14ac:dyDescent="0.3">
      <c r="A20" s="153"/>
      <c r="B20" s="154" t="s">
        <v>31</v>
      </c>
      <c r="C20" s="74"/>
      <c r="D20" s="154"/>
      <c r="E20" s="154"/>
      <c r="F20" s="155">
        <f>+F19+F18</f>
        <v>0</v>
      </c>
    </row>
    <row r="21" spans="1:6" ht="15.75" thickTop="1" x14ac:dyDescent="0.25">
      <c r="A21" s="301"/>
      <c r="B21" s="302"/>
      <c r="C21" s="303"/>
      <c r="D21" s="304"/>
      <c r="E21" s="305"/>
      <c r="F21" s="306"/>
    </row>
    <row r="22" spans="1:6" x14ac:dyDescent="0.25">
      <c r="A22" s="307"/>
      <c r="B22" s="308"/>
      <c r="C22" s="309"/>
      <c r="D22" s="310"/>
      <c r="E22" s="311"/>
      <c r="F22" s="312"/>
    </row>
    <row r="23" spans="1:6" x14ac:dyDescent="0.25">
      <c r="A23" s="297"/>
      <c r="B23" s="297"/>
      <c r="C23" s="297"/>
      <c r="D23" s="297"/>
      <c r="E23" s="297"/>
      <c r="F23" s="297"/>
    </row>
    <row r="24" spans="1:6" ht="18" x14ac:dyDescent="0.25">
      <c r="A24" s="313" t="s">
        <v>109</v>
      </c>
      <c r="B24" s="314"/>
      <c r="C24" s="314"/>
      <c r="D24" s="314"/>
      <c r="E24" s="314"/>
      <c r="F24" s="314"/>
    </row>
    <row r="25" spans="1:6" x14ac:dyDescent="0.25">
      <c r="A25" s="296"/>
      <c r="B25" s="297"/>
      <c r="C25" s="292"/>
      <c r="D25" s="297"/>
      <c r="E25" s="297"/>
      <c r="F25" s="297"/>
    </row>
    <row r="26" spans="1:6" ht="15.75" thickBot="1" x14ac:dyDescent="0.3">
      <c r="A26" s="315"/>
      <c r="B26" s="316" t="s">
        <v>29</v>
      </c>
      <c r="C26" s="317"/>
      <c r="D26" s="316"/>
      <c r="E26" s="316"/>
      <c r="F26" s="318">
        <f>SUM(F7,F18,)</f>
        <v>0</v>
      </c>
    </row>
    <row r="27" spans="1:6" x14ac:dyDescent="0.25">
      <c r="A27" s="319"/>
      <c r="B27" s="320" t="s">
        <v>30</v>
      </c>
      <c r="C27" s="288"/>
      <c r="D27" s="320"/>
      <c r="E27" s="320"/>
      <c r="F27" s="321">
        <f>F26*0.22</f>
        <v>0</v>
      </c>
    </row>
    <row r="28" spans="1:6" ht="15.75" thickBot="1" x14ac:dyDescent="0.3">
      <c r="A28" s="322"/>
      <c r="B28" s="322" t="s">
        <v>20</v>
      </c>
      <c r="C28" s="322"/>
      <c r="D28" s="322"/>
      <c r="E28" s="322"/>
      <c r="F28" s="323">
        <f>SUM(F26:F27)</f>
        <v>0</v>
      </c>
    </row>
    <row r="29" spans="1:6" ht="15.75" thickTop="1" x14ac:dyDescent="0.25">
      <c r="A29" s="104"/>
      <c r="B29" s="64"/>
      <c r="C29" s="103"/>
      <c r="D29" s="64"/>
      <c r="E29" s="64"/>
      <c r="F29" s="64"/>
    </row>
    <row r="30" spans="1:6" x14ac:dyDescent="0.25">
      <c r="A30" s="104"/>
      <c r="B30" s="64"/>
      <c r="C30" s="103"/>
      <c r="D30" s="64"/>
      <c r="E30" s="64"/>
      <c r="F30" s="64"/>
    </row>
    <row r="31" spans="1:6" x14ac:dyDescent="0.25">
      <c r="A31" s="104"/>
      <c r="B31" s="64"/>
      <c r="C31" s="103"/>
      <c r="D31" s="64"/>
      <c r="E31" s="64"/>
      <c r="F31" s="64"/>
    </row>
  </sheetData>
  <mergeCells count="4">
    <mergeCell ref="A1:F1"/>
    <mergeCell ref="A2:F2"/>
    <mergeCell ref="A12:F12"/>
    <mergeCell ref="A13:F13"/>
  </mergeCells>
  <pageMargins left="0.7" right="0.7" top="0.75" bottom="0.75" header="0.3" footer="0.3"/>
  <pageSetup paperSize="9" orientation="portrait" r:id="rId1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Zeros="0" topLeftCell="A31" zoomScale="90" zoomScaleNormal="90" workbookViewId="0">
      <selection activeCell="E33" sqref="E33:E34"/>
    </sheetView>
  </sheetViews>
  <sheetFormatPr defaultColWidth="9.140625" defaultRowHeight="15" x14ac:dyDescent="0.25"/>
  <cols>
    <col min="1" max="1" width="6.7109375" style="21" customWidth="1"/>
    <col min="2" max="2" width="29" style="22" customWidth="1"/>
    <col min="3" max="3" width="8.140625" style="43" customWidth="1"/>
    <col min="4" max="4" width="6.42578125" style="22" customWidth="1"/>
    <col min="5" max="5" width="13" style="22" customWidth="1"/>
    <col min="6" max="6" width="16.42578125" style="22" customWidth="1"/>
    <col min="7" max="7" width="9.140625" style="22" customWidth="1"/>
    <col min="8" max="9" width="9.140625" style="22"/>
    <col min="10" max="16384" width="9.140625" style="8"/>
  </cols>
  <sheetData>
    <row r="1" spans="1:9" s="15" customFormat="1" ht="18" x14ac:dyDescent="0.25">
      <c r="A1" s="324" t="s">
        <v>181</v>
      </c>
      <c r="B1" s="325"/>
      <c r="C1" s="325"/>
      <c r="D1" s="325"/>
      <c r="E1" s="325"/>
      <c r="F1" s="325"/>
      <c r="G1" s="76"/>
      <c r="H1" s="76"/>
      <c r="I1" s="76"/>
    </row>
    <row r="2" spans="1:9" s="15" customFormat="1" x14ac:dyDescent="0.25">
      <c r="A2" s="325"/>
      <c r="B2" s="325"/>
      <c r="C2" s="325"/>
      <c r="D2" s="325"/>
      <c r="E2" s="325"/>
      <c r="F2" s="325"/>
      <c r="G2" s="76"/>
      <c r="H2" s="76"/>
      <c r="I2" s="76"/>
    </row>
    <row r="3" spans="1:9" ht="33" customHeight="1" x14ac:dyDescent="0.25">
      <c r="A3" s="336" t="s">
        <v>25</v>
      </c>
      <c r="B3" s="336"/>
      <c r="C3" s="336"/>
      <c r="D3" s="336"/>
      <c r="E3" s="336"/>
      <c r="F3" s="336"/>
    </row>
    <row r="4" spans="1:9" x14ac:dyDescent="0.25">
      <c r="A4" s="118" t="s">
        <v>0</v>
      </c>
      <c r="B4" s="119" t="s">
        <v>1</v>
      </c>
      <c r="C4" s="25" t="s">
        <v>2</v>
      </c>
      <c r="D4" s="120" t="s">
        <v>3</v>
      </c>
      <c r="E4" s="121" t="s">
        <v>4</v>
      </c>
      <c r="F4" s="122" t="s">
        <v>5</v>
      </c>
    </row>
    <row r="5" spans="1:9" x14ac:dyDescent="0.25">
      <c r="A5" s="135" t="s">
        <v>113</v>
      </c>
      <c r="B5" s="136" t="s">
        <v>10</v>
      </c>
      <c r="C5" s="31"/>
      <c r="D5" s="137"/>
      <c r="E5" s="138"/>
      <c r="F5" s="31"/>
    </row>
    <row r="6" spans="1:9" ht="39.75" customHeight="1" x14ac:dyDescent="0.25">
      <c r="A6" s="128" t="s">
        <v>33</v>
      </c>
      <c r="B6" s="141" t="s">
        <v>117</v>
      </c>
      <c r="C6" s="37">
        <v>500</v>
      </c>
      <c r="D6" s="130" t="s">
        <v>7</v>
      </c>
      <c r="E6" s="131"/>
      <c r="F6" s="132">
        <f>C6*E6</f>
        <v>0</v>
      </c>
    </row>
    <row r="7" spans="1:9" ht="39" x14ac:dyDescent="0.25">
      <c r="A7" s="128" t="s">
        <v>34</v>
      </c>
      <c r="B7" s="326" t="s">
        <v>118</v>
      </c>
      <c r="C7" s="52">
        <v>100</v>
      </c>
      <c r="D7" s="53" t="s">
        <v>7</v>
      </c>
      <c r="E7" s="131"/>
      <c r="F7" s="132">
        <f>C7*E7</f>
        <v>0</v>
      </c>
    </row>
    <row r="8" spans="1:9" x14ac:dyDescent="0.25">
      <c r="A8" s="128"/>
      <c r="B8" s="51"/>
      <c r="C8" s="52"/>
      <c r="D8" s="53"/>
      <c r="E8" s="131"/>
      <c r="F8" s="132"/>
    </row>
    <row r="9" spans="1:9" ht="15.75" thickBot="1" x14ac:dyDescent="0.3">
      <c r="A9" s="147"/>
      <c r="B9" s="148" t="s">
        <v>29</v>
      </c>
      <c r="C9" s="68"/>
      <c r="D9" s="148"/>
      <c r="E9" s="148"/>
      <c r="F9" s="149">
        <f>SUM(F6:F7)</f>
        <v>0</v>
      </c>
    </row>
    <row r="10" spans="1:9" x14ac:dyDescent="0.25">
      <c r="A10" s="150"/>
      <c r="B10" s="151" t="s">
        <v>30</v>
      </c>
      <c r="C10" s="31"/>
      <c r="D10" s="151"/>
      <c r="E10" s="151"/>
      <c r="F10" s="152">
        <f>+F9*0.22</f>
        <v>0</v>
      </c>
    </row>
    <row r="11" spans="1:9" ht="15.75" thickBot="1" x14ac:dyDescent="0.3">
      <c r="A11" s="153"/>
      <c r="B11" s="154" t="s">
        <v>31</v>
      </c>
      <c r="C11" s="74"/>
      <c r="D11" s="154"/>
      <c r="E11" s="154"/>
      <c r="F11" s="155">
        <f>+F10+F9</f>
        <v>0</v>
      </c>
    </row>
    <row r="12" spans="1:9" ht="15.75" thickTop="1" x14ac:dyDescent="0.25">
      <c r="A12" s="60"/>
      <c r="B12" s="61"/>
      <c r="C12" s="37"/>
      <c r="D12" s="61"/>
      <c r="E12" s="61"/>
      <c r="F12" s="218"/>
    </row>
    <row r="13" spans="1:9" x14ac:dyDescent="0.25">
      <c r="A13" s="113"/>
      <c r="B13" s="98"/>
      <c r="D13" s="98"/>
      <c r="E13" s="98"/>
      <c r="F13" s="98"/>
    </row>
    <row r="14" spans="1:9" s="15" customFormat="1" ht="18" x14ac:dyDescent="0.25">
      <c r="A14" s="324" t="s">
        <v>107</v>
      </c>
      <c r="B14" s="325"/>
      <c r="C14" s="325"/>
      <c r="D14" s="325"/>
      <c r="E14" s="325"/>
      <c r="F14" s="325"/>
      <c r="G14" s="76"/>
      <c r="H14" s="76"/>
      <c r="I14" s="76"/>
    </row>
    <row r="15" spans="1:9" s="15" customFormat="1" x14ac:dyDescent="0.25">
      <c r="A15" s="325"/>
      <c r="B15" s="325"/>
      <c r="C15" s="325"/>
      <c r="D15" s="325"/>
      <c r="E15" s="325"/>
      <c r="F15" s="325"/>
      <c r="G15" s="76"/>
      <c r="H15" s="76"/>
      <c r="I15" s="76"/>
    </row>
    <row r="16" spans="1:9" ht="31.5" customHeight="1" x14ac:dyDescent="0.25">
      <c r="A16" s="336" t="s">
        <v>25</v>
      </c>
      <c r="B16" s="336"/>
      <c r="C16" s="336"/>
      <c r="D16" s="336"/>
      <c r="E16" s="336"/>
      <c r="F16" s="336"/>
    </row>
    <row r="17" spans="1:6" x14ac:dyDescent="0.25">
      <c r="A17" s="118" t="s">
        <v>0</v>
      </c>
      <c r="B17" s="119" t="s">
        <v>1</v>
      </c>
      <c r="C17" s="25" t="s">
        <v>2</v>
      </c>
      <c r="D17" s="120" t="s">
        <v>3</v>
      </c>
      <c r="E17" s="121" t="s">
        <v>4</v>
      </c>
      <c r="F17" s="122" t="s">
        <v>5</v>
      </c>
    </row>
    <row r="18" spans="1:6" x14ac:dyDescent="0.25">
      <c r="A18" s="135" t="s">
        <v>113</v>
      </c>
      <c r="B18" s="136" t="s">
        <v>10</v>
      </c>
      <c r="C18" s="31"/>
      <c r="D18" s="137"/>
      <c r="E18" s="138"/>
      <c r="F18" s="31"/>
    </row>
    <row r="19" spans="1:6" ht="41.25" customHeight="1" x14ac:dyDescent="0.25">
      <c r="A19" s="128" t="s">
        <v>33</v>
      </c>
      <c r="B19" s="141" t="s">
        <v>117</v>
      </c>
      <c r="C19" s="37">
        <v>255</v>
      </c>
      <c r="D19" s="130" t="s">
        <v>104</v>
      </c>
      <c r="E19" s="131"/>
      <c r="F19" s="132">
        <f>C19*E19</f>
        <v>0</v>
      </c>
    </row>
    <row r="20" spans="1:6" ht="39" x14ac:dyDescent="0.25">
      <c r="A20" s="128" t="s">
        <v>34</v>
      </c>
      <c r="B20" s="326" t="s">
        <v>118</v>
      </c>
      <c r="C20" s="52">
        <v>170</v>
      </c>
      <c r="D20" s="53" t="s">
        <v>104</v>
      </c>
      <c r="E20" s="131"/>
      <c r="F20" s="132">
        <f>C20*E20</f>
        <v>0</v>
      </c>
    </row>
    <row r="21" spans="1:6" x14ac:dyDescent="0.25">
      <c r="A21" s="135" t="s">
        <v>9</v>
      </c>
      <c r="B21" s="136" t="s">
        <v>12</v>
      </c>
      <c r="C21" s="31"/>
      <c r="D21" s="137"/>
      <c r="E21" s="138"/>
      <c r="F21" s="31"/>
    </row>
    <row r="22" spans="1:6" ht="89.25" x14ac:dyDescent="0.25">
      <c r="A22" s="128" t="s">
        <v>11</v>
      </c>
      <c r="B22" s="145" t="s">
        <v>183</v>
      </c>
      <c r="C22" s="57">
        <v>20</v>
      </c>
      <c r="D22" s="144" t="s">
        <v>105</v>
      </c>
      <c r="E22" s="57"/>
      <c r="F22" s="19">
        <f>E22*C22</f>
        <v>0</v>
      </c>
    </row>
    <row r="23" spans="1:6" x14ac:dyDescent="0.25">
      <c r="A23" s="128"/>
      <c r="B23" s="326"/>
      <c r="C23" s="52"/>
      <c r="D23" s="53"/>
      <c r="E23" s="131"/>
      <c r="F23" s="132"/>
    </row>
    <row r="24" spans="1:6" ht="15.75" thickBot="1" x14ac:dyDescent="0.3">
      <c r="A24" s="147"/>
      <c r="B24" s="148" t="s">
        <v>29</v>
      </c>
      <c r="C24" s="68"/>
      <c r="D24" s="148"/>
      <c r="E24" s="148"/>
      <c r="F24" s="149">
        <f>SUM(F19:F20)</f>
        <v>0</v>
      </c>
    </row>
    <row r="25" spans="1:6" x14ac:dyDescent="0.25">
      <c r="A25" s="150"/>
      <c r="B25" s="151" t="s">
        <v>30</v>
      </c>
      <c r="C25" s="31"/>
      <c r="D25" s="151"/>
      <c r="E25" s="151"/>
      <c r="F25" s="152">
        <f>+F24*0.22</f>
        <v>0</v>
      </c>
    </row>
    <row r="26" spans="1:6" ht="15.75" thickBot="1" x14ac:dyDescent="0.3">
      <c r="A26" s="153"/>
      <c r="B26" s="154" t="s">
        <v>31</v>
      </c>
      <c r="C26" s="74"/>
      <c r="D26" s="154"/>
      <c r="E26" s="154"/>
      <c r="F26" s="155">
        <f>+F25+F24</f>
        <v>0</v>
      </c>
    </row>
    <row r="27" spans="1:6" ht="15.75" thickTop="1" x14ac:dyDescent="0.25">
      <c r="A27" s="113"/>
      <c r="B27" s="98"/>
      <c r="D27" s="98"/>
      <c r="E27" s="98"/>
      <c r="F27" s="98"/>
    </row>
    <row r="28" spans="1:6" ht="18" x14ac:dyDescent="0.25">
      <c r="A28" s="324" t="s">
        <v>182</v>
      </c>
      <c r="B28" s="325"/>
      <c r="C28" s="325"/>
      <c r="D28" s="325"/>
      <c r="E28" s="325"/>
      <c r="F28" s="325"/>
    </row>
    <row r="29" spans="1:6" x14ac:dyDescent="0.25">
      <c r="A29" s="325"/>
      <c r="B29" s="325"/>
      <c r="C29" s="325"/>
      <c r="D29" s="325"/>
      <c r="E29" s="325"/>
      <c r="F29" s="325"/>
    </row>
    <row r="30" spans="1:6" x14ac:dyDescent="0.25">
      <c r="A30" s="336" t="s">
        <v>25</v>
      </c>
      <c r="B30" s="336"/>
      <c r="C30" s="336"/>
      <c r="D30" s="336"/>
      <c r="E30" s="336"/>
      <c r="F30" s="336"/>
    </row>
    <row r="31" spans="1:6" x14ac:dyDescent="0.25">
      <c r="A31" s="118" t="s">
        <v>0</v>
      </c>
      <c r="B31" s="119" t="s">
        <v>1</v>
      </c>
      <c r="C31" s="25" t="s">
        <v>2</v>
      </c>
      <c r="D31" s="120" t="s">
        <v>3</v>
      </c>
      <c r="E31" s="121" t="s">
        <v>4</v>
      </c>
      <c r="F31" s="122" t="s">
        <v>5</v>
      </c>
    </row>
    <row r="32" spans="1:6" x14ac:dyDescent="0.25">
      <c r="A32" s="135" t="s">
        <v>113</v>
      </c>
      <c r="B32" s="136" t="s">
        <v>10</v>
      </c>
      <c r="C32" s="31"/>
      <c r="D32" s="137"/>
      <c r="E32" s="138"/>
      <c r="F32" s="31"/>
    </row>
    <row r="33" spans="1:6" ht="51.75" x14ac:dyDescent="0.25">
      <c r="A33" s="128" t="s">
        <v>33</v>
      </c>
      <c r="B33" s="141" t="s">
        <v>117</v>
      </c>
      <c r="C33" s="37">
        <v>450</v>
      </c>
      <c r="D33" s="130" t="s">
        <v>104</v>
      </c>
      <c r="E33" s="131"/>
      <c r="F33" s="132">
        <f>C33*E33</f>
        <v>0</v>
      </c>
    </row>
    <row r="34" spans="1:6" ht="56.25" customHeight="1" x14ac:dyDescent="0.25">
      <c r="A34" s="128" t="s">
        <v>34</v>
      </c>
      <c r="B34" s="326" t="s">
        <v>118</v>
      </c>
      <c r="C34" s="52">
        <v>300</v>
      </c>
      <c r="D34" s="53" t="s">
        <v>104</v>
      </c>
      <c r="E34" s="131"/>
      <c r="F34" s="132">
        <f>C34*E34</f>
        <v>0</v>
      </c>
    </row>
    <row r="35" spans="1:6" x14ac:dyDescent="0.25">
      <c r="A35" s="128"/>
      <c r="B35" s="51"/>
      <c r="C35" s="52"/>
      <c r="D35" s="53"/>
      <c r="E35" s="131"/>
      <c r="F35" s="132"/>
    </row>
    <row r="36" spans="1:6" ht="15.75" thickBot="1" x14ac:dyDescent="0.3">
      <c r="A36" s="147"/>
      <c r="B36" s="148" t="s">
        <v>29</v>
      </c>
      <c r="C36" s="68"/>
      <c r="D36" s="148"/>
      <c r="E36" s="148"/>
      <c r="F36" s="149">
        <f>SUM(F33:F34)</f>
        <v>0</v>
      </c>
    </row>
    <row r="37" spans="1:6" x14ac:dyDescent="0.25">
      <c r="A37" s="150"/>
      <c r="B37" s="151" t="s">
        <v>30</v>
      </c>
      <c r="C37" s="31"/>
      <c r="D37" s="151"/>
      <c r="E37" s="151"/>
      <c r="F37" s="152">
        <f>+F36*0.22</f>
        <v>0</v>
      </c>
    </row>
    <row r="38" spans="1:6" ht="15.75" thickBot="1" x14ac:dyDescent="0.3">
      <c r="A38" s="153"/>
      <c r="B38" s="154" t="s">
        <v>31</v>
      </c>
      <c r="C38" s="74"/>
      <c r="D38" s="154"/>
      <c r="E38" s="154"/>
      <c r="F38" s="155">
        <f>+F37+F36</f>
        <v>0</v>
      </c>
    </row>
    <row r="39" spans="1:6" ht="15.75" thickTop="1" x14ac:dyDescent="0.25">
      <c r="A39" s="113"/>
      <c r="B39" s="98"/>
      <c r="D39" s="98"/>
      <c r="E39" s="98"/>
      <c r="F39" s="98"/>
    </row>
    <row r="40" spans="1:6" x14ac:dyDescent="0.25">
      <c r="A40" s="113"/>
      <c r="B40" s="98"/>
      <c r="D40" s="98"/>
      <c r="E40" s="98"/>
      <c r="F40" s="98"/>
    </row>
    <row r="41" spans="1:6" ht="18" x14ac:dyDescent="0.25">
      <c r="A41" s="327" t="s">
        <v>106</v>
      </c>
      <c r="B41" s="98"/>
      <c r="D41" s="98"/>
      <c r="E41" s="98"/>
      <c r="F41" s="98"/>
    </row>
    <row r="42" spans="1:6" x14ac:dyDescent="0.25">
      <c r="A42" s="328"/>
      <c r="B42" s="98"/>
      <c r="D42" s="98"/>
      <c r="E42" s="98"/>
      <c r="F42" s="98"/>
    </row>
    <row r="43" spans="1:6" ht="15.75" thickBot="1" x14ac:dyDescent="0.3">
      <c r="A43" s="147"/>
      <c r="B43" s="148" t="s">
        <v>29</v>
      </c>
      <c r="C43" s="68"/>
      <c r="D43" s="148"/>
      <c r="E43" s="148"/>
      <c r="F43" s="149">
        <f>SUM(F9,F24,F36)</f>
        <v>0</v>
      </c>
    </row>
    <row r="44" spans="1:6" x14ac:dyDescent="0.25">
      <c r="A44" s="150"/>
      <c r="B44" s="151" t="s">
        <v>30</v>
      </c>
      <c r="C44" s="31"/>
      <c r="D44" s="151"/>
      <c r="E44" s="151"/>
      <c r="F44" s="273">
        <f>+F43*0.22</f>
        <v>0</v>
      </c>
    </row>
    <row r="45" spans="1:6" ht="15.75" thickBot="1" x14ac:dyDescent="0.3">
      <c r="A45" s="153"/>
      <c r="B45" s="154" t="s">
        <v>31</v>
      </c>
      <c r="C45" s="74"/>
      <c r="D45" s="154"/>
      <c r="E45" s="154"/>
      <c r="F45" s="274">
        <f>+F44+F43</f>
        <v>0</v>
      </c>
    </row>
    <row r="46" spans="1:6" ht="15.75" thickTop="1" x14ac:dyDescent="0.25"/>
  </sheetData>
  <mergeCells count="3">
    <mergeCell ref="A3:F3"/>
    <mergeCell ref="A16:F16"/>
    <mergeCell ref="A30:F30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rekapitulacija</vt:lpstr>
      <vt:lpstr>Občina Trebnje</vt:lpstr>
      <vt:lpstr>KS Dolenja Nemška vas</vt:lpstr>
      <vt:lpstr>KS Štefan</vt:lpstr>
      <vt:lpstr>KS Dobrnič</vt:lpstr>
      <vt:lpstr>KS Račje selo</vt:lpstr>
      <vt:lpstr>'KS Dobrnič'!Področje_tiskanja</vt:lpstr>
      <vt:lpstr>'KS Dolenja Nemška vas'!Področje_tiskanja</vt:lpstr>
      <vt:lpstr>'KS Račje selo'!Področje_tiskanja</vt:lpstr>
      <vt:lpstr>'Občina Trebnje'!Področje_tiskanja</vt:lpstr>
      <vt:lpstr>rekapitulacija!Področje_tiskanja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Starbek</dc:creator>
  <cp:lastModifiedBy>Janja Fink</cp:lastModifiedBy>
  <cp:lastPrinted>2015-06-18T09:45:06Z</cp:lastPrinted>
  <dcterms:created xsi:type="dcterms:W3CDTF">2015-06-17T14:11:22Z</dcterms:created>
  <dcterms:modified xsi:type="dcterms:W3CDTF">2021-06-10T08:53:25Z</dcterms:modified>
</cp:coreProperties>
</file>