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bcina9\Documents\JANJA\RAZPISI\2020\Preplastitve\"/>
    </mc:Choice>
  </mc:AlternateContent>
  <bookViews>
    <workbookView xWindow="0" yWindow="0" windowWidth="7470" windowHeight="2760" tabRatio="860" activeTab="6"/>
  </bookViews>
  <sheets>
    <sheet name="rekapitulacija" sheetId="2" r:id="rId1"/>
    <sheet name="Občina Trebnje" sheetId="1" r:id="rId2"/>
    <sheet name="KS Dolenja Nemška vas" sheetId="15" r:id="rId3"/>
    <sheet name="KS Štefan" sheetId="11" r:id="rId4"/>
    <sheet name="KS Svetinja" sheetId="14" r:id="rId5"/>
    <sheet name="KS Dobrnič" sheetId="6" r:id="rId6"/>
    <sheet name="KS Račje selo" sheetId="13" r:id="rId7"/>
  </sheets>
  <definedNames>
    <definedName name="_xlnm.Print_Area" localSheetId="5">'KS Dobrnič'!$A$1:$F$37</definedName>
    <definedName name="_xlnm.Print_Area" localSheetId="6">'KS Račje selo'!$A$1:$G$35</definedName>
    <definedName name="_xlnm.Print_Area" localSheetId="3">'KS Štefan'!$A$1:$G$160</definedName>
    <definedName name="_xlnm.Print_Area" localSheetId="1">'Občina Trebnje'!$A$1:$F$206</definedName>
    <definedName name="_xlnm.Print_Area" localSheetId="0">rekapitulacija!$B$1:$G$31</definedName>
    <definedName name="_xlnm.Recorder" localSheetId="6">#REF!</definedName>
    <definedName name="_xlnm.Recorder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46" i="11" l="1"/>
  <c r="G148" i="11" s="1"/>
  <c r="G145" i="11"/>
  <c r="G139" i="11"/>
  <c r="G136" i="11"/>
  <c r="G135" i="11"/>
  <c r="G134" i="11"/>
  <c r="G131" i="11"/>
  <c r="G127" i="11"/>
  <c r="G126" i="11"/>
  <c r="G123" i="11"/>
  <c r="G122" i="11"/>
  <c r="G121" i="11"/>
  <c r="G114" i="11"/>
  <c r="G113" i="11"/>
  <c r="D110" i="11"/>
  <c r="G110" i="11" s="1"/>
  <c r="G109" i="11"/>
  <c r="G106" i="11"/>
  <c r="G103" i="11"/>
  <c r="G100" i="11"/>
  <c r="G97" i="11"/>
  <c r="G96" i="11"/>
  <c r="G90" i="11"/>
  <c r="G87" i="11"/>
  <c r="G86" i="11"/>
  <c r="G85" i="11"/>
  <c r="G84" i="11"/>
  <c r="G116" i="11" l="1"/>
  <c r="G141" i="11"/>
  <c r="G92" i="11"/>
  <c r="G150" i="11" l="1"/>
  <c r="G151" i="11" s="1"/>
  <c r="G152" i="11" s="1"/>
  <c r="F7" i="13" l="1"/>
  <c r="F6" i="13"/>
  <c r="F20" i="13"/>
  <c r="F19" i="13"/>
  <c r="F46" i="6"/>
  <c r="F12" i="14" l="1"/>
  <c r="F11" i="14"/>
  <c r="F10" i="14"/>
  <c r="F8" i="14"/>
  <c r="F7" i="14"/>
  <c r="F6" i="14"/>
  <c r="F14" i="14" l="1"/>
  <c r="F22" i="14" s="1"/>
  <c r="F15" i="14"/>
  <c r="F16" i="14" s="1"/>
  <c r="F80" i="15" l="1"/>
  <c r="F82" i="15" s="1"/>
  <c r="F83" i="15" s="1"/>
  <c r="F84" i="15" s="1"/>
  <c r="F12" i="1" l="1"/>
  <c r="F35" i="1"/>
  <c r="F14" i="1"/>
  <c r="F37" i="1"/>
  <c r="F34" i="1" l="1"/>
  <c r="F33" i="1"/>
  <c r="F31" i="1"/>
  <c r="F8" i="1"/>
  <c r="F30" i="1"/>
  <c r="F29" i="1"/>
  <c r="F28" i="1"/>
  <c r="F11" i="1"/>
  <c r="F10" i="1"/>
  <c r="F7" i="1"/>
  <c r="F6" i="1"/>
  <c r="F5" i="1"/>
  <c r="F40" i="1" l="1"/>
  <c r="F42" i="1" s="1"/>
  <c r="F17" i="1"/>
  <c r="F19" i="1" s="1"/>
  <c r="F20" i="1" s="1"/>
  <c r="F21" i="1" s="1"/>
  <c r="F7" i="15"/>
  <c r="F8" i="15"/>
  <c r="F9" i="15"/>
  <c r="F10" i="15"/>
  <c r="F13" i="15"/>
  <c r="F19" i="15"/>
  <c r="F20" i="15"/>
  <c r="F23" i="15"/>
  <c r="F26" i="15"/>
  <c r="F27" i="15"/>
  <c r="C31" i="15"/>
  <c r="F31" i="15" s="1"/>
  <c r="F38" i="15"/>
  <c r="F44" i="15"/>
  <c r="F46" i="15"/>
  <c r="F49" i="15"/>
  <c r="F52" i="15"/>
  <c r="F53" i="15"/>
  <c r="F54" i="15"/>
  <c r="F57" i="15"/>
  <c r="F63" i="15"/>
  <c r="F64" i="15"/>
  <c r="F65" i="15"/>
  <c r="F68" i="15"/>
  <c r="F69" i="15"/>
  <c r="F43" i="1" l="1"/>
  <c r="F44" i="1" s="1"/>
  <c r="F71" i="15"/>
  <c r="F59" i="15"/>
  <c r="F33" i="15"/>
  <c r="F15" i="15"/>
  <c r="F73" i="15" l="1"/>
  <c r="F74" i="15" s="1"/>
  <c r="F75" i="15" s="1"/>
  <c r="F191" i="1"/>
  <c r="F186" i="1"/>
  <c r="F183" i="1"/>
  <c r="F179" i="1"/>
  <c r="F174" i="1"/>
  <c r="F171" i="1"/>
  <c r="F164" i="1"/>
  <c r="F156" i="1"/>
  <c r="F151" i="1"/>
  <c r="F148" i="1"/>
  <c r="F145" i="1"/>
  <c r="F140" i="1"/>
  <c r="F138" i="1"/>
  <c r="C128" i="1"/>
  <c r="C126" i="1"/>
  <c r="F126" i="1" s="1"/>
  <c r="F122" i="1"/>
  <c r="F118" i="1"/>
  <c r="F113" i="1"/>
  <c r="F109" i="1"/>
  <c r="F104" i="1"/>
  <c r="F102" i="1"/>
  <c r="F98" i="1"/>
  <c r="F96" i="1"/>
  <c r="F94" i="1"/>
  <c r="F85" i="1"/>
  <c r="F81" i="1"/>
  <c r="F78" i="1"/>
  <c r="F76" i="1"/>
  <c r="F73" i="1"/>
  <c r="F71" i="1"/>
  <c r="F68" i="1"/>
  <c r="F66" i="1"/>
  <c r="F63" i="1"/>
  <c r="F60" i="1"/>
  <c r="F55" i="1"/>
  <c r="F52" i="1"/>
  <c r="F90" i="15" l="1"/>
  <c r="F91" i="15" s="1"/>
  <c r="F92" i="15" s="1"/>
  <c r="G13" i="2"/>
  <c r="F194" i="1"/>
  <c r="F158" i="1"/>
  <c r="F88" i="1"/>
  <c r="F22" i="13"/>
  <c r="F23" i="13" s="1"/>
  <c r="F24" i="13" s="1"/>
  <c r="C130" i="1"/>
  <c r="F130" i="1" s="1"/>
  <c r="F128" i="1"/>
  <c r="F132" i="1" s="1"/>
  <c r="F45" i="6"/>
  <c r="F44" i="6"/>
  <c r="F43" i="6"/>
  <c r="F42" i="6"/>
  <c r="F31" i="6"/>
  <c r="F30" i="6"/>
  <c r="F29" i="6"/>
  <c r="F28" i="6"/>
  <c r="F27" i="6"/>
  <c r="F33" i="6" s="1"/>
  <c r="F16" i="6"/>
  <c r="F18" i="6" s="1"/>
  <c r="F5" i="6"/>
  <c r="F7" i="6" s="1"/>
  <c r="F196" i="1" l="1"/>
  <c r="F204" i="1" s="1"/>
  <c r="G11" i="2" s="1"/>
  <c r="F8" i="6"/>
  <c r="F9" i="6" s="1"/>
  <c r="F19" i="6"/>
  <c r="F20" i="6" s="1"/>
  <c r="F48" i="6"/>
  <c r="F49" i="6" s="1"/>
  <c r="F50" i="6" s="1"/>
  <c r="F34" i="6"/>
  <c r="F35" i="6" s="1"/>
  <c r="F197" i="1" l="1"/>
  <c r="F198" i="1" s="1"/>
  <c r="F56" i="6"/>
  <c r="F57" i="6" s="1"/>
  <c r="F58" i="6" s="1"/>
  <c r="G19" i="2" l="1"/>
  <c r="F205" i="1"/>
  <c r="F206" i="1" s="1"/>
  <c r="G69" i="11"/>
  <c r="G68" i="11"/>
  <c r="G62" i="11"/>
  <c r="G59" i="11"/>
  <c r="G58" i="11"/>
  <c r="G57" i="11"/>
  <c r="G54" i="11"/>
  <c r="G50" i="11"/>
  <c r="G49" i="11"/>
  <c r="G46" i="11"/>
  <c r="G45" i="11"/>
  <c r="G44" i="11"/>
  <c r="G37" i="11"/>
  <c r="G36" i="11"/>
  <c r="D33" i="11"/>
  <c r="G33" i="11" s="1"/>
  <c r="G32" i="11"/>
  <c r="G29" i="11"/>
  <c r="G26" i="11"/>
  <c r="G23" i="11"/>
  <c r="G20" i="11"/>
  <c r="G19" i="11"/>
  <c r="G13" i="11"/>
  <c r="G10" i="11"/>
  <c r="G9" i="11"/>
  <c r="G8" i="11"/>
  <c r="G7" i="11"/>
  <c r="G15" i="11" l="1"/>
  <c r="G71" i="11"/>
  <c r="G39" i="11"/>
  <c r="G64" i="11"/>
  <c r="G73" i="11" l="1"/>
  <c r="G158" i="11" s="1"/>
  <c r="G159" i="11" l="1"/>
  <c r="G160" i="11" s="1"/>
  <c r="G15" i="2"/>
  <c r="G74" i="11"/>
  <c r="G75" i="11" s="1"/>
  <c r="G17" i="2"/>
  <c r="F23" i="14"/>
  <c r="F24" i="14" s="1"/>
  <c r="F9" i="13" l="1"/>
  <c r="F30" i="13" s="1"/>
  <c r="F31" i="13" l="1"/>
  <c r="F32" i="13" s="1"/>
  <c r="G21" i="2"/>
  <c r="G23" i="2" s="1"/>
  <c r="F10" i="13"/>
  <c r="F11" i="13" s="1"/>
  <c r="G25" i="2" l="1"/>
  <c r="G27" i="2" s="1"/>
</calcChain>
</file>

<file path=xl/sharedStrings.xml><?xml version="1.0" encoding="utf-8"?>
<sst xmlns="http://schemas.openxmlformats.org/spreadsheetml/2006/main" count="828" uniqueCount="318">
  <si>
    <t>št.:</t>
  </si>
  <si>
    <t>Opis postavke:</t>
  </si>
  <si>
    <t>količina</t>
  </si>
  <si>
    <t>enota</t>
  </si>
  <si>
    <t>cena na enoto</t>
  </si>
  <si>
    <t>skupaj - EUR</t>
  </si>
  <si>
    <t>PREDDELA</t>
  </si>
  <si>
    <t xml:space="preserve">m2  </t>
  </si>
  <si>
    <t>1.2</t>
  </si>
  <si>
    <t>3.0</t>
  </si>
  <si>
    <t>VOZIŠČNE KONSTRUKCIJE</t>
  </si>
  <si>
    <t>3.1</t>
  </si>
  <si>
    <t>ODVODNJAVANJE</t>
  </si>
  <si>
    <t>4.1</t>
  </si>
  <si>
    <t>Skupaj:</t>
  </si>
  <si>
    <t>kos</t>
  </si>
  <si>
    <t>REKAPITULACIJA</t>
  </si>
  <si>
    <t>1.</t>
  </si>
  <si>
    <t>2.</t>
  </si>
  <si>
    <t>3.</t>
  </si>
  <si>
    <t>SKUPAJ:</t>
  </si>
  <si>
    <t>DDV 22%:</t>
  </si>
  <si>
    <t>SKUPAJ z DDV-jem:</t>
  </si>
  <si>
    <t>4.</t>
  </si>
  <si>
    <t>3.2</t>
  </si>
  <si>
    <t>V ceno na enoto se upoštevajo stroški dobave, postavitve in vzdrževanja prometne signalizacije za zaporo v času gradnje.</t>
  </si>
  <si>
    <t>Krajevna skupnost Dolenja Nemška vas</t>
  </si>
  <si>
    <t>Občina Trebnje</t>
  </si>
  <si>
    <t>Krajevna skupnost Dobrnič</t>
  </si>
  <si>
    <t>Skupaj (brez DDV):</t>
  </si>
  <si>
    <t>DDV (22 %)</t>
  </si>
  <si>
    <t>Skupaj (z DDV):</t>
  </si>
  <si>
    <t>ŠAHOVEC</t>
  </si>
  <si>
    <t>ZEMELJSKA DELA</t>
  </si>
  <si>
    <t>2.1</t>
  </si>
  <si>
    <t>2.2</t>
  </si>
  <si>
    <t>Krajevna skupnost Štefan</t>
  </si>
  <si>
    <t>Rezanje asfaltne plasti s talno diamantno žago, debele 6 do 10 cm</t>
  </si>
  <si>
    <t>ČIŠČENJE TERENA</t>
  </si>
  <si>
    <t>1.2.3</t>
  </si>
  <si>
    <t>Porušitev in odstranitev voziščnih konstrukcij</t>
  </si>
  <si>
    <t>Odkop humuzirane/zatravljene bankine, široke do 0,50 m</t>
  </si>
  <si>
    <t>Porušitev in odstranitev asfaltne plasti v debelini 6 do 10 cm</t>
  </si>
  <si>
    <t xml:space="preserve">Rezkanje in odvoz asfaltne krovne plasti v debelini 4 do 7 cm </t>
  </si>
  <si>
    <t>1.3.1</t>
  </si>
  <si>
    <t>Omejitve prometa</t>
  </si>
  <si>
    <t xml:space="preserve">Zavarovanje gradbišča v času gradnje s polovično zaporo prometa in ročnim usmerjanjem </t>
  </si>
  <si>
    <t>dan</t>
  </si>
  <si>
    <t>IZKOPI</t>
  </si>
  <si>
    <t>Široki izkop zrnate kamnine - 3.kategorije - strojno z nakladanjem</t>
  </si>
  <si>
    <t>Izkop vezljive/zrnate kamnine - 3. ktg za odvodne jarke in koritnice (mulde) - strojno z nakladanjem</t>
  </si>
  <si>
    <t>PLANUM TEMELJNIH TAL</t>
  </si>
  <si>
    <t>Ureditev planuma temeljnih tal zrnate kamnine – 3. kategorije</t>
  </si>
  <si>
    <t>2.5</t>
  </si>
  <si>
    <t>BREŽINE IN ZELENICE</t>
  </si>
  <si>
    <t>Humuziranje brežine brez valjanja, v debelini do 15 cm - ročno</t>
  </si>
  <si>
    <t>Doplačilo za zatravitev s semenom</t>
  </si>
  <si>
    <t>2.9</t>
  </si>
  <si>
    <t>PREVOZI, RAZPROSTIRANJE IN UREDITEV DEPONIJ MATERIALA</t>
  </si>
  <si>
    <t>Prevoz materiala na razdaljo nad 2000 do 3000 m - uradna deponija z evidenčniomi listi</t>
  </si>
  <si>
    <t>t</t>
  </si>
  <si>
    <t>Razprostiranje odvečne zrnate kamnine – 3. kategorije</t>
  </si>
  <si>
    <t>NOSILNE PLASTI</t>
  </si>
  <si>
    <t>3.1.1</t>
  </si>
  <si>
    <t>Nevezane nosilne plasti</t>
  </si>
  <si>
    <t>3.1.3</t>
  </si>
  <si>
    <t>Asfaltne spodnje nosilne plasti  z bitumenskimi vezivi (AC base, stab)</t>
  </si>
  <si>
    <t>Izravnava asfaltne podlage z bituminiziranim drobljencem AC 22 base, stab B50/70 A5 zrnavosti 0/22 mm (lokalne izravnave)</t>
  </si>
  <si>
    <t>OBRABNE PLASTI</t>
  </si>
  <si>
    <t>3.2.2</t>
  </si>
  <si>
    <t>Asfaltne obrabne in zaporne plasti (AC surf)</t>
  </si>
  <si>
    <t>3.2.5</t>
  </si>
  <si>
    <t>Vezane asfaltne obrabne plasti</t>
  </si>
  <si>
    <t>Pobrizg podlage z bitumensko emulzijo 0,4 kg/m2</t>
  </si>
  <si>
    <t>N33</t>
  </si>
  <si>
    <t>001</t>
  </si>
  <si>
    <t>Premaz stikov obstoječ / novi asfalt z bitumenskim materialom kot npr.: Dilaplast.</t>
  </si>
  <si>
    <t>Čiščenje površine podlage pred pobrizgom z bitumenskim vezivom</t>
  </si>
  <si>
    <t>3.6</t>
  </si>
  <si>
    <t>BANKINE</t>
  </si>
  <si>
    <t>Izdelava bankine iz gramoza ali naravno zdrobljenega kamnitega materiala, široke do 0,50 m, debeline 10 - 20cm</t>
  </si>
  <si>
    <t>POVRŠINSKO ODVODNJAVANJE</t>
  </si>
  <si>
    <t>Zavarovanje dna kadunjastega jarka (mulde) s plastjo bitumenskega betona iz zmesi zrn iz karbonatnih kamnin in cestogradbenega bitumna AC 11 surf B 50/70 A4 v debelini 5 cm, široko 50 cm</t>
  </si>
  <si>
    <t>3.1.</t>
  </si>
  <si>
    <t xml:space="preserve">m  </t>
  </si>
  <si>
    <t>m3</t>
  </si>
  <si>
    <t>Izdelava obrabne in zaporne plasti bitumizirane zmesi AC 11 surf v debelini 4 cm</t>
  </si>
  <si>
    <t>3.3</t>
  </si>
  <si>
    <t>Izdelava obrabnonosilne plasti bitumizirane zmesi AC 16 surf B 70/100 A4 Z3 v debelini 6 cm</t>
  </si>
  <si>
    <t>3.4</t>
  </si>
  <si>
    <t xml:space="preserve">Strojno odpiranje robov vozišča </t>
  </si>
  <si>
    <t>Rezkanje in odvoz asfaltne zmesi na klančini 0-4 cm</t>
  </si>
  <si>
    <t>Čiščenje utrjene odrezkane površine pred pobrizgavanjem</t>
  </si>
  <si>
    <t>3.2.</t>
  </si>
  <si>
    <t>Pobrizg z emulzijo</t>
  </si>
  <si>
    <t>3.5</t>
  </si>
  <si>
    <t>5.</t>
  </si>
  <si>
    <t>Krajevna skupnost Svetinja</t>
  </si>
  <si>
    <t>Krajevna skupnost Račje selo</t>
  </si>
  <si>
    <t>N01</t>
  </si>
  <si>
    <t>2.3</t>
  </si>
  <si>
    <t>LOČILNE IN FILTRSKE PLASTI</t>
  </si>
  <si>
    <t>2.4</t>
  </si>
  <si>
    <t>NASIPI, ZASIPI, KLINI, POSTELJICA IN GLINASTI NABOJ</t>
  </si>
  <si>
    <t>Izdelava posteljice iz drobljenih kamnitih zrn v debelini 30cm (0/100mm)</t>
  </si>
  <si>
    <t>Izdelava obrabne in zaporne ali zaščitne plasti bitumenskega betona iz zmesi zrn iz karbonatnih kamnin in cestogradbenega bitumna AC 11 surf B 50/70 A4 v debelini 3 cm</t>
  </si>
  <si>
    <t>Izdelava nevezane nosilne plasti gramoza v debelini 21 do 30 cm</t>
  </si>
  <si>
    <t>Izdelava nevezane nosilne plasti enakomerno zrnatega drobljenca iz kamnine v debelini do 20 cm (0/32mm) - lokalne sanacije in podaljšanje JP</t>
  </si>
  <si>
    <t>Izdelava nevezane nosilne plasti enakomerno zrnatega drobljenca iz kamnine v debelini do 20 cm (0/32mm) - priprava planuma za mulde v širini 0,50m, dolžine 20m</t>
  </si>
  <si>
    <t>Izdelava spodnje nosilne plasti bitumizirane zmesi AC 22 base, stab B50/70 A5 v debelini 6 cm (lokalne sanacije in podaljšanje JP)</t>
  </si>
  <si>
    <t>Dvig pokrova jaška  na ustrezno višino neposredno pred izvedbo asfalterskih del - preplastitvijo - 3cm.</t>
  </si>
  <si>
    <t>LOKVE PRI DOBRNIČU</t>
  </si>
  <si>
    <t>LISEC - Zagoriška Pot</t>
  </si>
  <si>
    <t>Izdelava orabnonosilne plasti bitumizirane zmesi AC 16 surf B 70/100 A4 Z3 v debelini 6 cm</t>
  </si>
  <si>
    <t>GORENJA VAS</t>
  </si>
  <si>
    <t>GEODETSKA DELA</t>
  </si>
  <si>
    <t>11 122</t>
  </si>
  <si>
    <t xml:space="preserve">Obnovitev in zavarovanje zakoličbe osi trase </t>
  </si>
  <si>
    <t>ostale javne ceste v gričevnatem terenu</t>
  </si>
  <si>
    <t xml:space="preserve">km </t>
  </si>
  <si>
    <t>11 222</t>
  </si>
  <si>
    <t>Postavitev in zavarovanje prečnega profila</t>
  </si>
  <si>
    <t>12 131</t>
  </si>
  <si>
    <t xml:space="preserve">Odstranitev grmovja in dreves z debli premera </t>
  </si>
  <si>
    <t>do 10 cm ter vej na redko porasli površini - strojno</t>
  </si>
  <si>
    <r>
      <t>m</t>
    </r>
    <r>
      <rPr>
        <vertAlign val="superscript"/>
        <sz val="10"/>
        <rFont val="Arial CE"/>
        <charset val="238"/>
      </rPr>
      <t>2</t>
    </r>
  </si>
  <si>
    <t>12 141</t>
  </si>
  <si>
    <t>do 10 cm ter vej na gosto porasli površini - strojno</t>
  </si>
  <si>
    <t>12 323</t>
  </si>
  <si>
    <t>Porušitev in odstranitev asfaltne plasti v debelini</t>
  </si>
  <si>
    <t>do 7 cm z odvozom ruševin na stalno deponijo</t>
  </si>
  <si>
    <t>(asfaltna mulda)</t>
  </si>
  <si>
    <t>m2</t>
  </si>
  <si>
    <t>Rezanje asfaltnega asfalta do debeline 7 cm</t>
  </si>
  <si>
    <t>m1</t>
  </si>
  <si>
    <t>gobinske sanacije</t>
  </si>
  <si>
    <t>globinske sanacije</t>
  </si>
  <si>
    <t>Porušuitev obstoječega vtočnega jaška fi 60</t>
  </si>
  <si>
    <t>z odvozom ruševin na stalno deponijo</t>
  </si>
  <si>
    <t>na območju novega prepusta</t>
  </si>
  <si>
    <t>OSTALA PREDELA</t>
  </si>
  <si>
    <t>13 141</t>
  </si>
  <si>
    <t>Ureditev prometne zapore na odseku delovišča</t>
  </si>
  <si>
    <t>ZEMELJSKA DELA IN TEMELJENJE</t>
  </si>
  <si>
    <t>21 114</t>
  </si>
  <si>
    <t xml:space="preserve">Površinski izkopi plodne zemlje ( humusa ) </t>
  </si>
  <si>
    <t>21 224</t>
  </si>
  <si>
    <t>Široki izkop vezljive zemljine - 3 kategorije</t>
  </si>
  <si>
    <t>strojno z nakladanjem</t>
  </si>
  <si>
    <t>21 225</t>
  </si>
  <si>
    <t>Ročni izkop vezljive zemljine - 3 kategorije</t>
  </si>
  <si>
    <t>v območju obstoječga TV voda</t>
  </si>
  <si>
    <t>21 228</t>
  </si>
  <si>
    <t>na območju globinske sanacije vozišča</t>
  </si>
  <si>
    <t>21 243</t>
  </si>
  <si>
    <t>Široki izkop mehke kamenine - 4 kategorije</t>
  </si>
  <si>
    <t>21 313</t>
  </si>
  <si>
    <t xml:space="preserve">Izkop vezljive zemljine/zrnate kamenine </t>
  </si>
  <si>
    <t xml:space="preserve">3 kategorije za temelje, kanalske rove, prepuste, jaške </t>
  </si>
  <si>
    <t>in drenaže, širine 1,0 m in globine do 1,0 m</t>
  </si>
  <si>
    <t>strojno , planiranje dna ročno</t>
  </si>
  <si>
    <t>22 112</t>
  </si>
  <si>
    <t>Ureditev planuma temeljnih tal vezljive zemljine</t>
  </si>
  <si>
    <t>3 kategorije</t>
  </si>
  <si>
    <t>NASIPI , KLINI, ZASIPI, POSTELJICA IN GLINASTI NABOJ</t>
  </si>
  <si>
    <t>24 113</t>
  </si>
  <si>
    <t>Vgrajevanje nasipa z mehke kamenine 4 kategorije</t>
  </si>
  <si>
    <t>kamnita greda v debelini min. 30 cm.</t>
  </si>
  <si>
    <t>PREVOZI, RAZPROSTIRANJE IN UREJANJE DEPONIJ MATERIALA</t>
  </si>
  <si>
    <t>29 133</t>
  </si>
  <si>
    <t>Razprostiranje odvečne vezljive zemljine 3 kategorije</t>
  </si>
  <si>
    <t>29 135</t>
  </si>
  <si>
    <t>Razprostiranje odvečne mehke kamenine 4 kategorije</t>
  </si>
  <si>
    <t>29 131</t>
  </si>
  <si>
    <t>Odvoz izkopane zemljine na stalno deponijo</t>
  </si>
  <si>
    <t>NEVEZANE NOSILNE PLASTI</t>
  </si>
  <si>
    <t>31 112</t>
  </si>
  <si>
    <t>Izdelava nevezane nosilne plasti gramoza v 21 do 25 cm</t>
  </si>
  <si>
    <t>31 113</t>
  </si>
  <si>
    <t>ASFALTNE OBRABNE IN ZAPORNE PLASTI</t>
  </si>
  <si>
    <t>VEZANE OBRABNE IN ZAPORNE PLASTI-BITUMENSKI BETONI</t>
  </si>
  <si>
    <t>31 844</t>
  </si>
  <si>
    <t xml:space="preserve">Izdelava obrabnonosilne plasti bituminizirane zmesi AC 16 surf </t>
  </si>
  <si>
    <t>B 50/70 A4 Z3 v debelini 7 cm</t>
  </si>
  <si>
    <t>na mestu novega prepusta</t>
  </si>
  <si>
    <t>36 112</t>
  </si>
  <si>
    <t xml:space="preserve">Izdelava bankine iz gramoza ali naravno zdrobljenega </t>
  </si>
  <si>
    <t>kamnitega meteriala, široke od 0,50 do 0,75 m</t>
  </si>
  <si>
    <t>4.0</t>
  </si>
  <si>
    <t xml:space="preserve">ODVODNJAVANJE </t>
  </si>
  <si>
    <t>41 237</t>
  </si>
  <si>
    <t>Izdelava muld iz bitumenskega drobljenca debeline</t>
  </si>
  <si>
    <t>7 cm iz zmesi zrn</t>
  </si>
  <si>
    <t>drobljenca, širine 50 cm</t>
  </si>
  <si>
    <t>GLOBINSKO ODVODNJAVANJE - KANALIZACIJA</t>
  </si>
  <si>
    <t>4.3.</t>
  </si>
  <si>
    <t>KANALIZACIJA</t>
  </si>
  <si>
    <t>4.4.</t>
  </si>
  <si>
    <t>JAŠKI</t>
  </si>
  <si>
    <t>44 142</t>
  </si>
  <si>
    <t>Izdelava jaška iz cementnega betona</t>
  </si>
  <si>
    <t>1,0 do 1,5 m.</t>
  </si>
  <si>
    <t>44 960</t>
  </si>
  <si>
    <t>Dobava in vgraditev pokrova iz LTŽ z</t>
  </si>
  <si>
    <t>nosilnostjo 250 kN, krožnega prereza s premerom</t>
  </si>
  <si>
    <t>600 mm.</t>
  </si>
  <si>
    <t>PREPUSTI</t>
  </si>
  <si>
    <t>45 112</t>
  </si>
  <si>
    <t>Izdelava prepusta krožnega prereza iz PVC cevi</t>
  </si>
  <si>
    <t>fi 25 cm, skupaj z obetoniranjem cevi</t>
  </si>
  <si>
    <t>podaljšanje cevi obst. Prepusta z vsemi deli</t>
  </si>
  <si>
    <t>45 212</t>
  </si>
  <si>
    <t>Izdelava   poševne vtočne ali iztočne glave</t>
  </si>
  <si>
    <t>kanalizacije krožnega prereza iz cementnega betona</t>
  </si>
  <si>
    <t>s premerom 25 cm</t>
  </si>
  <si>
    <t>54 315</t>
  </si>
  <si>
    <t>Izdelava tlakovanja iztočnih korit</t>
  </si>
  <si>
    <t>iz prepustov iz zmrzlinsko odpornega kamna</t>
  </si>
  <si>
    <t>debelina tlakovanja 30cm, kamen polagan v beton</t>
  </si>
  <si>
    <t>C20/25, skupaj s fugiranjem stikov</t>
  </si>
  <si>
    <t>podslapje</t>
  </si>
  <si>
    <t>UREDITEV CESTE GOR. VRHE - ŠMAVER - DEČJA VAS</t>
  </si>
  <si>
    <t>(PREPLASTITEV: dolžina 250 m, širina 3,5 m, skupaj površina 875 m2)</t>
  </si>
  <si>
    <t>(PREPLASTITEV: dolžina 50 m, širina 3 m, skupaj površina 150 m2; mulda v dolžini 10 m)</t>
  </si>
  <si>
    <t>REKAPITULACIJA - KS Račje selo</t>
  </si>
  <si>
    <t>UREDITEV CESTE VELIKA ŠEVNICA (parc. št. 1172/6)</t>
  </si>
  <si>
    <t xml:space="preserve">UREDITEV CESTE BLATO (parc. št. 1179) </t>
  </si>
  <si>
    <t>REKAPITULACIJA - KS Svetinja</t>
  </si>
  <si>
    <t>REKAPITULACIJA - Občina Trebnje</t>
  </si>
  <si>
    <t>REKAPITULACIJA - KS Dobrnič</t>
  </si>
  <si>
    <t>REKAPITULACIJA - KS Štefan</t>
  </si>
  <si>
    <t>62 423</t>
  </si>
  <si>
    <t>62 132</t>
  </si>
  <si>
    <t>OZNAČBE NA VOZIŠČU</t>
  </si>
  <si>
    <t>61 652</t>
  </si>
  <si>
    <t>61 217</t>
  </si>
  <si>
    <t>61 122</t>
  </si>
  <si>
    <t>POKONČNA OPREMA CEST</t>
  </si>
  <si>
    <t>OPREMA CEST</t>
  </si>
  <si>
    <t>36 113</t>
  </si>
  <si>
    <t>35 214</t>
  </si>
  <si>
    <t>35 276</t>
  </si>
  <si>
    <t>ROBNI ELEMENTI VOZIŠČ</t>
  </si>
  <si>
    <t>34  315</t>
  </si>
  <si>
    <t>TLAKOVANE OBRABNE PLASTI</t>
  </si>
  <si>
    <t>hodniki za pešce</t>
  </si>
  <si>
    <t>32 254</t>
  </si>
  <si>
    <t>32 272</t>
  </si>
  <si>
    <t>31 4-6</t>
  </si>
  <si>
    <t>N25 151</t>
  </si>
  <si>
    <t>25 112</t>
  </si>
  <si>
    <t>Ureditev planuma tampona</t>
  </si>
  <si>
    <t>13 142</t>
  </si>
  <si>
    <t>12 382</t>
  </si>
  <si>
    <t>12 371</t>
  </si>
  <si>
    <t>12 282</t>
  </si>
  <si>
    <t>6.</t>
  </si>
  <si>
    <t>1.0</t>
  </si>
  <si>
    <t>1.1</t>
  </si>
  <si>
    <t>1.3</t>
  </si>
  <si>
    <t>2.0</t>
  </si>
  <si>
    <t>Rezkanje (in odvoz) asfaltne zmesi na klančini v debelini 0 do 4 cm</t>
  </si>
  <si>
    <t>Čiščenje utrjene/odrezkane površine podlage pred pobrizgom z bitumenskim vezivom</t>
  </si>
  <si>
    <t>Pobrizg z nestabilno kationsko bitumensko emulzijo do 0,30 kg/m2</t>
  </si>
  <si>
    <t xml:space="preserve">Izdelava obrabne in zaporne plasti bitumizirane zmesi AC 11 surf B 70/100 A3 v debelini 4,0 cm             </t>
  </si>
  <si>
    <t>Izdelava bankine iz gramoza ali naravno zdrobljenega kamnitega materiala, široke do 0,50 m</t>
  </si>
  <si>
    <t>PREPLASTITEV LC 425043 PONIKVE - DO SMEDOVCA</t>
  </si>
  <si>
    <t>PREPLASTITEV LC 425012 VRBOVEC - RDEČI KAL</t>
  </si>
  <si>
    <t>Izdelava sanacij vozišča v kompletu z rezanjem asfalta, rušenjem in odvozom asfalta na komunalno deponijo s plačilom taks, izkop nenosilnega tampona in zemljine v debelini 40cm z odvozom na stalno deponijo izvajalca, dobava in vgraditev tamponskega drobljenca 0/32mm v deb. 40cm, izdelava finega planuma ročno, premaz robov z dilaplastom za sprijem starega in novega asfalta, dobava in vgraditev asfalta AC 11 surf v deb. 6cm</t>
  </si>
  <si>
    <t>1.4</t>
  </si>
  <si>
    <t xml:space="preserve">REKONSTRUKCIJA LC 426101 SELA PRI ŠUMBERKU </t>
  </si>
  <si>
    <t>UREDITEV KRIŽIŠČA LOKALNE CESTE NA PONIKVAH</t>
  </si>
  <si>
    <t>Razširitev in čiščenje razpok v asfaltu na cesti, prednamaz očiščene razpoke, ter zalivanje pripravljene razpoke z bitumensko zalivno maso (zalivna masa mora imeti certifikat oziroma potrdilo o kvaliteti)</t>
  </si>
  <si>
    <t>ZALIVANJE RAZPOK PO KRAJEVNI SKUPNOSTI</t>
  </si>
  <si>
    <t>m</t>
  </si>
  <si>
    <t>REKAPITULACIJA - KS Dolenja Nemška vas</t>
  </si>
  <si>
    <t>Široki izkop zrnate kamnine – 3 kategorije – strojno z nakladanjem in odvozom na trajno deponijo</t>
  </si>
  <si>
    <t>Ureditev planuma temeljnih tal zrnate kamnine – 3. Kategorije</t>
  </si>
  <si>
    <t>Izdelava posteljice iz drobljenih kamnitih zrn v debelini do 30 cm</t>
  </si>
  <si>
    <t xml:space="preserve">Izdelava nevezane nosilne plasti enakomerno zrnatega drobljenca iz kamnine v debelini do 30 cm </t>
  </si>
  <si>
    <r>
      <t xml:space="preserve">- </t>
    </r>
    <r>
      <rPr>
        <sz val="10"/>
        <color theme="1"/>
        <rFont val="Arial CE"/>
        <charset val="238"/>
      </rPr>
      <t>kategorije - strojno z nakladanjem</t>
    </r>
  </si>
  <si>
    <r>
      <t xml:space="preserve">okroglega prereza, prereza </t>
    </r>
    <r>
      <rPr>
        <sz val="10"/>
        <color theme="1"/>
        <rFont val="Arial CE"/>
        <charset val="238"/>
      </rPr>
      <t>fi 60 cm globokega</t>
    </r>
  </si>
  <si>
    <r>
      <t>m</t>
    </r>
    <r>
      <rPr>
        <vertAlign val="superscript"/>
        <sz val="10"/>
        <rFont val="Arial CE"/>
        <charset val="238"/>
      </rPr>
      <t>1</t>
    </r>
  </si>
  <si>
    <r>
      <t>m</t>
    </r>
    <r>
      <rPr>
        <vertAlign val="superscript"/>
        <sz val="10"/>
        <rFont val="Arial CE"/>
        <charset val="238"/>
      </rPr>
      <t>3</t>
    </r>
  </si>
  <si>
    <r>
      <t>SANACIJA IN RAZŠIRITEV: 320 m</t>
    </r>
    <r>
      <rPr>
        <b/>
        <vertAlign val="superscript"/>
        <sz val="10"/>
        <rFont val="Arial CE"/>
        <charset val="238"/>
      </rPr>
      <t>2</t>
    </r>
    <r>
      <rPr>
        <b/>
        <sz val="10"/>
        <rFont val="Arial CE"/>
        <charset val="238"/>
      </rPr>
      <t>, debelina asfalta 6 cm</t>
    </r>
  </si>
  <si>
    <r>
      <t>m</t>
    </r>
    <r>
      <rPr>
        <vertAlign val="superscript"/>
        <sz val="10"/>
        <color theme="1"/>
        <rFont val="Arial CE"/>
        <charset val="238"/>
      </rPr>
      <t>3</t>
    </r>
  </si>
  <si>
    <r>
      <t>m</t>
    </r>
    <r>
      <rPr>
        <vertAlign val="superscript"/>
        <sz val="10"/>
        <color theme="1"/>
        <rFont val="Arial CE"/>
        <charset val="238"/>
      </rPr>
      <t>2</t>
    </r>
  </si>
  <si>
    <r>
      <t>Dobava in vgraditev geotekstilije za ločilno plast (po načrtu), natezna trdnost nad 14 do 16 kN/m</t>
    </r>
    <r>
      <rPr>
        <vertAlign val="superscript"/>
        <sz val="10"/>
        <color theme="1"/>
        <rFont val="Arial CE"/>
        <charset val="238"/>
      </rPr>
      <t>2</t>
    </r>
  </si>
  <si>
    <t>ODSEK JP V NASELJU GOR. NEMŠKA VAS:</t>
  </si>
  <si>
    <t>Opis postavke</t>
  </si>
  <si>
    <t>*ljp=90m1, š=3,50m</t>
  </si>
  <si>
    <t xml:space="preserve">Opomba: v ceni odvozom materiala mora biti upoštevan strošek takse deponije in pridobitve evidenčnih listov. </t>
  </si>
  <si>
    <t>Odstranitev prometnega znaka s stranico / premerom 600 mmz temeljem in stebrički in odvozom na stalno deponijo</t>
  </si>
  <si>
    <t>Razkanje in odvoz asfaltne krovne plasti v debelini  do 3 cm na gradbiščno deponijo</t>
  </si>
  <si>
    <t>Rezanje asfaltnega roba s talno diamantno žago, debeline 6 do 10 cm, asfalt se porabi v skladu z uredbo o zelenem naročanju za nasipni material</t>
  </si>
  <si>
    <t>Porušitev in odstranitev asfaltne plasti v debelini od 4 do 10 cm z odvozom na stalno deponijo</t>
  </si>
  <si>
    <t>Zavarovanje gradbišča v času gradnje z izbrano zaporo prometa - postavitev in vzdrževanje zapore popotrejenem ceniku koncesionarja. V ceno je zajeta tudi izdelava elaborata cestne zapore</t>
  </si>
  <si>
    <t>Površinski izkopi plodne zemlje ( humusa) - kategorije - strojno z nakladanjem</t>
  </si>
  <si>
    <t>Široki izkop vezljive zemljine - 3 kategorije strojno z nakladanjem</t>
  </si>
  <si>
    <t>Humuziranje brežin brez valjanja v debelini do 15 cm - strojno</t>
  </si>
  <si>
    <t>Doplačilo za zatravitev z mešanico semen travinj in cvetočih  cvetlic</t>
  </si>
  <si>
    <t>Odvoz in razprostiranje odvečne vezljive zemljine 3 kategorije na gradbeno deponijo izvajalca</t>
  </si>
  <si>
    <t>ASFALTNE NOSILNE PLASTI Z BITUMENSKIMI VEZIVI</t>
  </si>
  <si>
    <t>Izdelava nevezane nosilne plasti gramoza v 21 do 30 cm, debeline 30 cm</t>
  </si>
  <si>
    <t>Izdelava obrabne in zaporne plasti bituminizirane zmesi AC 11 surf B 50/70 A3 v debelini 3 cm</t>
  </si>
  <si>
    <t>Izdelava obrabne in zaporne plasti bituminizirane zmesi AC 8 surf B 70/100 A5 v debelini 4 cm</t>
  </si>
  <si>
    <t>Izdelava obrabne plasti iz tlakovcev iz naravnega kamenja granita, velikosti 10/10/10 cm, na podložni plasti iz podložnega betona debeline 12 cm, fuge zapolnjene z cementno malto (tlak na desni strani uvoza)</t>
  </si>
  <si>
    <t>Dobava in vgraditev prefabriciranega dvigdnjenega robnika iz cementnega betona s prerezom 15/25 cm</t>
  </si>
  <si>
    <t>Dobava in vgraditev prefabriciranega pogreznenjega robnika iz cementnega betona s prerezom 15/25 cm (zvrnjen robnik)</t>
  </si>
  <si>
    <t>Dobava in vgraditev prefabriciranega pogreznenjega betonskega robnika dimenzij 8/20 cm</t>
  </si>
  <si>
    <t>Izdelava bankine iz gramoza ali naravno zdrobljenega kamnitega meteriala, široke od 0,50 do 0,75 m</t>
  </si>
  <si>
    <t xml:space="preserve">Izdelava temelja iz cementnega betona C12/15, globine 80 cm, premera 30 cm </t>
  </si>
  <si>
    <t>Dobava in vgraditev stebrička za prometni znak iz vroče cinakane jeklene cevi s premerom 64 mm, dolge 3500 mm</t>
  </si>
  <si>
    <t>Dobava in pritrditev okroglega prometnega znaka, podloga iz aluminijaste pločevine, znak z odsevno folijo 2 vrste, fi 600 mm (stop znak)</t>
  </si>
  <si>
    <t>Izdelava tankoslojne vzdolžne označbe na vozišču z enokomponentno belo barvo, vključno 250 g/m2 posipa z drobci / krogljicami stekla, strojno, debelina plasti suhe snovi 300 mm, širina črte 12 cm</t>
  </si>
  <si>
    <t>Izdelava debeloslojne prečne in ostalih označb na vozišču z večkomponentno hladno plastiko z vmešanimi drobci / krogljicami stekla, vključno 200 g/m2 dodatnega posipa z drobci stekla, strojno, debelina plasti 3 mm, širina črte 50 cm, stop črte</t>
  </si>
  <si>
    <t>ODSEK JP V NASELJU PLUSKA:</t>
  </si>
  <si>
    <t>PRILOGA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</si>
</sst>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#,##0.00\ [$EUR]"/>
    <numFmt numFmtId="166" formatCode="_-* #,##0.00\ &quot;SIT&quot;_-;\-* #,##0.00\ &quot;SIT&quot;_-;_-* &quot;-&quot;??\ &quot;SIT&quot;_-;_-@_-"/>
  </numFmts>
  <fonts count="2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rgb="FF3F3F3F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vertAlign val="superscript"/>
      <sz val="10"/>
      <name val="Arial CE"/>
      <charset val="238"/>
    </font>
    <font>
      <sz val="10"/>
      <color theme="1"/>
      <name val="Arial CE"/>
      <charset val="238"/>
    </font>
    <font>
      <i/>
      <sz val="10"/>
      <color theme="1"/>
      <name val="Arial CE"/>
      <charset val="238"/>
    </font>
    <font>
      <b/>
      <sz val="10"/>
      <color theme="1"/>
      <name val="Arial CE"/>
      <charset val="238"/>
    </font>
    <font>
      <b/>
      <sz val="14"/>
      <name val="Arial CE"/>
      <charset val="238"/>
    </font>
    <font>
      <b/>
      <sz val="16"/>
      <name val="Arial CE"/>
      <charset val="238"/>
    </font>
    <font>
      <sz val="16"/>
      <name val="Arial CE"/>
      <charset val="238"/>
    </font>
    <font>
      <sz val="14"/>
      <name val="Arial CE"/>
      <charset val="238"/>
    </font>
    <font>
      <sz val="12"/>
      <name val="Arial CE"/>
      <charset val="238"/>
    </font>
    <font>
      <i/>
      <sz val="10"/>
      <name val="Arial CE"/>
      <charset val="238"/>
    </font>
    <font>
      <b/>
      <i/>
      <sz val="10"/>
      <name val="Arial CE"/>
      <charset val="238"/>
    </font>
    <font>
      <sz val="10"/>
      <color rgb="FFFF0000"/>
      <name val="Arial CE"/>
      <charset val="238"/>
    </font>
    <font>
      <b/>
      <sz val="14"/>
      <color theme="1"/>
      <name val="Arial CE"/>
      <charset val="238"/>
    </font>
    <font>
      <b/>
      <vertAlign val="superscript"/>
      <sz val="10"/>
      <name val="Arial CE"/>
      <charset val="238"/>
    </font>
    <font>
      <vertAlign val="superscript"/>
      <sz val="10"/>
      <color theme="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166" fontId="6" fillId="0" borderId="0" applyFont="0" applyFill="0" applyBorder="0" applyAlignment="0" applyProtection="0"/>
    <xf numFmtId="0" fontId="7" fillId="2" borderId="8" applyNumberFormat="0" applyAlignment="0" applyProtection="0"/>
    <xf numFmtId="0" fontId="6" fillId="0" borderId="0"/>
    <xf numFmtId="0" fontId="1" fillId="0" borderId="0"/>
  </cellStyleXfs>
  <cellXfs count="317">
    <xf numFmtId="0" fontId="0" fillId="0" borderId="0" xfId="0"/>
    <xf numFmtId="0" fontId="1" fillId="0" borderId="0" xfId="1" applyProtection="1"/>
    <xf numFmtId="0" fontId="2" fillId="0" borderId="0" xfId="1" applyFont="1" applyProtection="1"/>
    <xf numFmtId="0" fontId="3" fillId="0" borderId="0" xfId="1" applyFont="1" applyProtection="1"/>
    <xf numFmtId="165" fontId="2" fillId="0" borderId="0" xfId="1" applyNumberFormat="1" applyFont="1" applyProtection="1"/>
    <xf numFmtId="0" fontId="2" fillId="0" borderId="6" xfId="1" applyFont="1" applyBorder="1" applyProtection="1"/>
    <xf numFmtId="0" fontId="3" fillId="0" borderId="6" xfId="1" applyFont="1" applyBorder="1" applyProtection="1"/>
    <xf numFmtId="165" fontId="2" fillId="0" borderId="6" xfId="1" applyNumberFormat="1" applyFont="1" applyBorder="1" applyProtection="1"/>
    <xf numFmtId="0" fontId="0" fillId="0" borderId="0" xfId="0" applyProtection="1"/>
    <xf numFmtId="0" fontId="2" fillId="0" borderId="0" xfId="1" applyFont="1" applyAlignment="1" applyProtection="1">
      <alignment horizontal="right"/>
    </xf>
    <xf numFmtId="0" fontId="4" fillId="0" borderId="0" xfId="0" applyFont="1" applyProtection="1"/>
    <xf numFmtId="0" fontId="0" fillId="0" borderId="0" xfId="0" applyFill="1" applyProtection="1"/>
    <xf numFmtId="0" fontId="8" fillId="0" borderId="0" xfId="0" applyFont="1"/>
    <xf numFmtId="0" fontId="9" fillId="0" borderId="0" xfId="0" applyFont="1"/>
    <xf numFmtId="0" fontId="9" fillId="0" borderId="0" xfId="0" applyFont="1" applyProtection="1"/>
    <xf numFmtId="0" fontId="1" fillId="0" borderId="0" xfId="0" applyFont="1"/>
    <xf numFmtId="4" fontId="1" fillId="0" borderId="0" xfId="0" applyNumberFormat="1" applyFont="1"/>
    <xf numFmtId="0" fontId="0" fillId="0" borderId="0" xfId="0" applyAlignment="1" applyProtection="1"/>
    <xf numFmtId="0" fontId="8" fillId="0" borderId="0" xfId="0" applyFont="1" applyProtection="1"/>
    <xf numFmtId="0" fontId="4" fillId="0" borderId="0" xfId="0" applyFont="1"/>
    <xf numFmtId="0" fontId="1" fillId="0" borderId="0" xfId="1" applyFill="1"/>
    <xf numFmtId="0" fontId="10" fillId="0" borderId="0" xfId="1" applyFont="1" applyFill="1"/>
    <xf numFmtId="0" fontId="1" fillId="0" borderId="0" xfId="1" applyFont="1" applyFill="1"/>
    <xf numFmtId="0" fontId="1" fillId="0" borderId="0" xfId="1" applyNumberFormat="1" applyFont="1" applyFill="1" applyAlignment="1">
      <alignment horizontal="left"/>
    </xf>
    <xf numFmtId="4" fontId="1" fillId="0" borderId="0" xfId="1" applyNumberFormat="1" applyFont="1" applyFill="1"/>
    <xf numFmtId="4" fontId="1" fillId="0" borderId="0" xfId="1" applyNumberFormat="1" applyFont="1" applyFill="1" applyProtection="1">
      <protection locked="0"/>
    </xf>
    <xf numFmtId="0" fontId="1" fillId="0" borderId="0" xfId="1" applyFill="1" applyAlignment="1">
      <alignment wrapText="1"/>
    </xf>
    <xf numFmtId="0" fontId="1" fillId="0" borderId="0" xfId="1" applyFont="1" applyFill="1" applyAlignment="1">
      <alignment wrapText="1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3" xfId="0" applyFont="1" applyBorder="1"/>
    <xf numFmtId="4" fontId="1" fillId="0" borderId="3" xfId="0" applyNumberFormat="1" applyFont="1" applyBorder="1"/>
    <xf numFmtId="49" fontId="1" fillId="0" borderId="0" xfId="0" applyNumberFormat="1" applyFont="1"/>
    <xf numFmtId="49" fontId="12" fillId="0" borderId="0" xfId="0" applyNumberFormat="1" applyFont="1" applyProtection="1"/>
    <xf numFmtId="0" fontId="12" fillId="0" borderId="0" xfId="0" applyFont="1" applyProtection="1"/>
    <xf numFmtId="49" fontId="12" fillId="0" borderId="1" xfId="0" applyNumberFormat="1" applyFont="1" applyBorder="1" applyAlignment="1" applyProtection="1">
      <alignment horizontal="left" vertical="top"/>
    </xf>
    <xf numFmtId="0" fontId="12" fillId="0" borderId="1" xfId="0" applyFont="1" applyBorder="1" applyAlignment="1" applyProtection="1">
      <alignment horizontal="justify"/>
    </xf>
    <xf numFmtId="4" fontId="12" fillId="0" borderId="1" xfId="0" applyNumberFormat="1" applyFont="1" applyFill="1" applyBorder="1" applyAlignment="1" applyProtection="1">
      <alignment horizontal="right"/>
    </xf>
    <xf numFmtId="0" fontId="12" fillId="0" borderId="1" xfId="0" applyFont="1" applyBorder="1" applyAlignment="1" applyProtection="1">
      <alignment horizontal="center"/>
    </xf>
    <xf numFmtId="4" fontId="12" fillId="0" borderId="1" xfId="0" applyNumberFormat="1" applyFont="1" applyBorder="1" applyAlignment="1" applyProtection="1">
      <alignment horizontal="center"/>
      <protection locked="0"/>
    </xf>
    <xf numFmtId="4" fontId="12" fillId="0" borderId="2" xfId="0" applyNumberFormat="1" applyFont="1" applyBorder="1" applyAlignment="1" applyProtection="1">
      <alignment horizontal="center"/>
    </xf>
    <xf numFmtId="49" fontId="12" fillId="0" borderId="3" xfId="0" applyNumberFormat="1" applyFont="1" applyBorder="1" applyAlignment="1" applyProtection="1">
      <alignment horizontal="left" vertical="top"/>
    </xf>
    <xf numFmtId="0" fontId="14" fillId="0" borderId="4" xfId="0" applyFont="1" applyBorder="1" applyProtection="1"/>
    <xf numFmtId="4" fontId="12" fillId="0" borderId="3" xfId="0" applyNumberFormat="1" applyFont="1" applyFill="1" applyBorder="1" applyAlignment="1" applyProtection="1">
      <alignment horizontal="right"/>
    </xf>
    <xf numFmtId="0" fontId="12" fillId="0" borderId="3" xfId="0" applyFont="1" applyBorder="1" applyAlignment="1" applyProtection="1">
      <alignment horizontal="center"/>
    </xf>
    <xf numFmtId="4" fontId="12" fillId="0" borderId="3" xfId="0" applyNumberFormat="1" applyFont="1" applyBorder="1" applyAlignment="1" applyProtection="1">
      <protection locked="0"/>
    </xf>
    <xf numFmtId="4" fontId="12" fillId="0" borderId="3" xfId="0" applyNumberFormat="1" applyFont="1" applyBorder="1" applyAlignment="1" applyProtection="1"/>
    <xf numFmtId="49" fontId="12" fillId="0" borderId="0" xfId="0" applyNumberFormat="1" applyFont="1" applyBorder="1" applyAlignment="1" applyProtection="1">
      <alignment horizontal="left" vertical="top"/>
    </xf>
    <xf numFmtId="0" fontId="12" fillId="0" borderId="0" xfId="0" applyFont="1" applyBorder="1" applyAlignment="1" applyProtection="1">
      <alignment horizontal="justify"/>
    </xf>
    <xf numFmtId="4" fontId="12" fillId="0" borderId="0" xfId="0" applyNumberFormat="1" applyFont="1" applyFill="1" applyBorder="1" applyAlignment="1" applyProtection="1">
      <alignment horizontal="right"/>
    </xf>
    <xf numFmtId="0" fontId="12" fillId="0" borderId="0" xfId="0" applyFont="1" applyBorder="1" applyAlignment="1" applyProtection="1">
      <alignment horizontal="center"/>
    </xf>
    <xf numFmtId="164" fontId="12" fillId="0" borderId="0" xfId="0" applyNumberFormat="1" applyFont="1" applyBorder="1" applyAlignment="1" applyProtection="1">
      <protection locked="0"/>
    </xf>
    <xf numFmtId="164" fontId="12" fillId="0" borderId="0" xfId="0" applyNumberFormat="1" applyFont="1" applyBorder="1" applyAlignment="1" applyProtection="1"/>
    <xf numFmtId="0" fontId="12" fillId="0" borderId="0" xfId="0" applyFont="1" applyBorder="1" applyAlignment="1" applyProtection="1">
      <alignment horizontal="left" vertical="top" wrapText="1"/>
    </xf>
    <xf numFmtId="0" fontId="1" fillId="0" borderId="0" xfId="0" applyFont="1" applyFill="1" applyBorder="1" applyAlignment="1" applyProtection="1">
      <alignment horizontal="justify" vertical="top" wrapText="1"/>
    </xf>
    <xf numFmtId="4" fontId="12" fillId="0" borderId="0" xfId="0" applyNumberFormat="1" applyFont="1" applyFill="1" applyAlignment="1" applyProtection="1">
      <alignment horizontal="right"/>
    </xf>
    <xf numFmtId="4" fontId="12" fillId="0" borderId="0" xfId="0" applyNumberFormat="1" applyFont="1" applyAlignment="1" applyProtection="1">
      <alignment horizontal="center"/>
    </xf>
    <xf numFmtId="0" fontId="12" fillId="0" borderId="3" xfId="0" applyNumberFormat="1" applyFont="1" applyBorder="1" applyAlignment="1" applyProtection="1">
      <alignment horizontal="left" vertical="top"/>
    </xf>
    <xf numFmtId="0" fontId="14" fillId="0" borderId="3" xfId="0" applyFont="1" applyBorder="1" applyProtection="1"/>
    <xf numFmtId="4" fontId="12" fillId="0" borderId="3" xfId="0" applyNumberFormat="1" applyFont="1" applyBorder="1" applyAlignment="1" applyProtection="1">
      <alignment horizontal="center"/>
    </xf>
    <xf numFmtId="4" fontId="12" fillId="0" borderId="3" xfId="0" applyNumberFormat="1" applyFont="1" applyBorder="1" applyAlignment="1" applyProtection="1">
      <alignment horizontal="right"/>
      <protection locked="0"/>
    </xf>
    <xf numFmtId="4" fontId="12" fillId="0" borderId="3" xfId="0" applyNumberFormat="1" applyFont="1" applyBorder="1" applyAlignment="1" applyProtection="1">
      <alignment horizontal="right"/>
    </xf>
    <xf numFmtId="0" fontId="1" fillId="0" borderId="0" xfId="0" applyFont="1" applyAlignment="1" applyProtection="1">
      <alignment horizontal="justify"/>
    </xf>
    <xf numFmtId="0" fontId="12" fillId="0" borderId="0" xfId="0" applyFont="1" applyFill="1" applyAlignment="1" applyProtection="1">
      <alignment horizontal="justify"/>
    </xf>
    <xf numFmtId="4" fontId="1" fillId="0" borderId="0" xfId="0" applyNumberFormat="1" applyFont="1" applyFill="1" applyBorder="1" applyAlignment="1" applyProtection="1">
      <alignment horizontal="right"/>
    </xf>
    <xf numFmtId="4" fontId="12" fillId="0" borderId="0" xfId="0" applyNumberFormat="1" applyFont="1" applyFill="1" applyBorder="1" applyAlignment="1" applyProtection="1">
      <alignment horizontal="center"/>
    </xf>
    <xf numFmtId="0" fontId="12" fillId="0" borderId="0" xfId="0" applyFont="1" applyAlignment="1">
      <alignment wrapText="1"/>
    </xf>
    <xf numFmtId="4" fontId="1" fillId="0" borderId="0" xfId="1" applyNumberFormat="1" applyFont="1" applyBorder="1"/>
    <xf numFmtId="49" fontId="1" fillId="0" borderId="0" xfId="1" applyNumberFormat="1" applyFont="1" applyBorder="1" applyAlignment="1">
      <alignment horizontal="center"/>
    </xf>
    <xf numFmtId="2" fontId="1" fillId="0" borderId="0" xfId="1" applyNumberFormat="1" applyFont="1" applyFill="1" applyBorder="1"/>
    <xf numFmtId="0" fontId="1" fillId="0" borderId="0" xfId="1" applyNumberFormat="1" applyFont="1" applyBorder="1" applyAlignment="1">
      <alignment horizontal="justify" vertical="top" wrapText="1"/>
    </xf>
    <xf numFmtId="2" fontId="1" fillId="0" borderId="0" xfId="1" applyNumberFormat="1" applyFont="1" applyBorder="1"/>
    <xf numFmtId="4" fontId="1" fillId="0" borderId="0" xfId="1" applyNumberFormat="1" applyFont="1"/>
    <xf numFmtId="49" fontId="12" fillId="0" borderId="0" xfId="0" applyNumberFormat="1" applyFont="1" applyFill="1" applyBorder="1" applyProtection="1"/>
    <xf numFmtId="0" fontId="12" fillId="0" borderId="0" xfId="0" applyFont="1" applyFill="1" applyBorder="1" applyProtection="1"/>
    <xf numFmtId="0" fontId="12" fillId="0" borderId="0" xfId="0" applyFont="1" applyFill="1" applyBorder="1" applyProtection="1">
      <protection locked="0"/>
    </xf>
    <xf numFmtId="4" fontId="12" fillId="0" borderId="0" xfId="0" applyNumberFormat="1" applyFont="1" applyFill="1" applyBorder="1" applyAlignment="1" applyProtection="1"/>
    <xf numFmtId="49" fontId="12" fillId="0" borderId="1" xfId="0" applyNumberFormat="1" applyFont="1" applyFill="1" applyBorder="1" applyAlignment="1" applyProtection="1">
      <alignment horizontal="left" vertical="top"/>
    </xf>
    <xf numFmtId="0" fontId="12" fillId="0" borderId="1" xfId="0" applyFont="1" applyFill="1" applyBorder="1" applyAlignment="1" applyProtection="1">
      <alignment horizontal="justify"/>
    </xf>
    <xf numFmtId="0" fontId="12" fillId="0" borderId="1" xfId="0" applyFont="1" applyFill="1" applyBorder="1" applyAlignment="1" applyProtection="1">
      <alignment horizontal="center"/>
    </xf>
    <xf numFmtId="4" fontId="12" fillId="0" borderId="1" xfId="0" applyNumberFormat="1" applyFont="1" applyFill="1" applyBorder="1" applyAlignment="1" applyProtection="1">
      <alignment horizontal="center"/>
      <protection locked="0"/>
    </xf>
    <xf numFmtId="4" fontId="12" fillId="0" borderId="2" xfId="0" applyNumberFormat="1" applyFont="1" applyFill="1" applyBorder="1" applyAlignment="1" applyProtection="1">
      <alignment horizontal="center"/>
    </xf>
    <xf numFmtId="49" fontId="12" fillId="0" borderId="3" xfId="0" applyNumberFormat="1" applyFont="1" applyFill="1" applyBorder="1" applyAlignment="1" applyProtection="1">
      <alignment horizontal="left" vertical="top"/>
    </xf>
    <xf numFmtId="0" fontId="14" fillId="0" borderId="4" xfId="0" applyFont="1" applyFill="1" applyBorder="1" applyProtection="1"/>
    <xf numFmtId="0" fontId="12" fillId="0" borderId="3" xfId="0" applyFont="1" applyFill="1" applyBorder="1" applyAlignment="1" applyProtection="1">
      <alignment horizontal="center"/>
    </xf>
    <xf numFmtId="4" fontId="12" fillId="0" borderId="3" xfId="0" applyNumberFormat="1" applyFont="1" applyFill="1" applyBorder="1" applyAlignment="1" applyProtection="1">
      <protection locked="0"/>
    </xf>
    <xf numFmtId="4" fontId="12" fillId="0" borderId="3" xfId="0" applyNumberFormat="1" applyFont="1" applyFill="1" applyBorder="1" applyAlignment="1" applyProtection="1"/>
    <xf numFmtId="49" fontId="12" fillId="0" borderId="0" xfId="0" applyNumberFormat="1" applyFont="1" applyFill="1" applyBorder="1" applyAlignment="1" applyProtection="1">
      <alignment horizontal="left" vertical="top"/>
    </xf>
    <xf numFmtId="0" fontId="12" fillId="0" borderId="0" xfId="0" applyFont="1" applyFill="1" applyBorder="1" applyAlignment="1" applyProtection="1">
      <alignment horizontal="justify"/>
    </xf>
    <xf numFmtId="0" fontId="12" fillId="0" borderId="0" xfId="0" applyFont="1" applyFill="1" applyBorder="1" applyAlignment="1" applyProtection="1">
      <alignment horizontal="center"/>
    </xf>
    <xf numFmtId="164" fontId="12" fillId="0" borderId="0" xfId="0" applyNumberFormat="1" applyFont="1" applyFill="1" applyBorder="1" applyAlignment="1" applyProtection="1">
      <protection locked="0"/>
    </xf>
    <xf numFmtId="164" fontId="12" fillId="0" borderId="0" xfId="0" applyNumberFormat="1" applyFont="1" applyFill="1" applyBorder="1" applyAlignment="1" applyProtection="1"/>
    <xf numFmtId="0" fontId="12" fillId="0" borderId="0" xfId="0" applyFont="1" applyFill="1" applyBorder="1" applyAlignment="1" applyProtection="1">
      <alignment horizontal="left" vertical="top" wrapText="1"/>
    </xf>
    <xf numFmtId="4" fontId="12" fillId="0" borderId="0" xfId="0" applyNumberFormat="1" applyFont="1" applyFill="1" applyAlignment="1" applyProtection="1">
      <alignment horizontal="center"/>
    </xf>
    <xf numFmtId="49" fontId="3" fillId="0" borderId="0" xfId="0" applyNumberFormat="1" applyFont="1" applyBorder="1" applyAlignment="1" applyProtection="1">
      <alignment horizontal="left" vertical="top"/>
    </xf>
    <xf numFmtId="0" fontId="3" fillId="0" borderId="0" xfId="0" applyFont="1" applyBorder="1" applyProtection="1"/>
    <xf numFmtId="4" fontId="3" fillId="0" borderId="0" xfId="0" applyNumberFormat="1" applyFont="1" applyFill="1" applyBorder="1" applyAlignment="1" applyProtection="1">
      <alignment horizontal="right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right"/>
      <protection locked="0"/>
    </xf>
    <xf numFmtId="164" fontId="3" fillId="0" borderId="0" xfId="0" applyNumberFormat="1" applyFont="1" applyBorder="1" applyAlignment="1" applyProtection="1"/>
    <xf numFmtId="0" fontId="3" fillId="0" borderId="0" xfId="0" applyFont="1" applyAlignment="1">
      <alignment horizontal="left"/>
    </xf>
    <xf numFmtId="0" fontId="3" fillId="0" borderId="0" xfId="0" applyFont="1"/>
    <xf numFmtId="16" fontId="3" fillId="0" borderId="0" xfId="0" applyNumberFormat="1" applyFont="1"/>
    <xf numFmtId="0" fontId="12" fillId="0" borderId="0" xfId="0" applyFont="1"/>
    <xf numFmtId="4" fontId="12" fillId="0" borderId="0" xfId="0" applyNumberFormat="1" applyFont="1"/>
    <xf numFmtId="0" fontId="12" fillId="0" borderId="3" xfId="0" applyFont="1" applyBorder="1"/>
    <xf numFmtId="49" fontId="14" fillId="0" borderId="0" xfId="0" applyNumberFormat="1" applyFont="1" applyProtection="1"/>
    <xf numFmtId="49" fontId="12" fillId="0" borderId="7" xfId="0" applyNumberFormat="1" applyFont="1" applyBorder="1" applyProtection="1"/>
    <xf numFmtId="0" fontId="12" fillId="0" borderId="7" xfId="0" applyFont="1" applyBorder="1" applyProtection="1"/>
    <xf numFmtId="4" fontId="12" fillId="0" borderId="7" xfId="0" applyNumberFormat="1" applyFont="1" applyFill="1" applyBorder="1" applyAlignment="1" applyProtection="1">
      <alignment horizontal="right"/>
    </xf>
    <xf numFmtId="49" fontId="12" fillId="0" borderId="3" xfId="0" applyNumberFormat="1" applyFont="1" applyBorder="1" applyProtection="1"/>
    <xf numFmtId="0" fontId="12" fillId="0" borderId="3" xfId="0" applyFont="1" applyBorder="1" applyProtection="1"/>
    <xf numFmtId="164" fontId="12" fillId="0" borderId="3" xfId="0" applyNumberFormat="1" applyFont="1" applyBorder="1" applyProtection="1"/>
    <xf numFmtId="49" fontId="12" fillId="0" borderId="5" xfId="0" applyNumberFormat="1" applyFont="1" applyBorder="1" applyProtection="1"/>
    <xf numFmtId="0" fontId="12" fillId="0" borderId="5" xfId="0" applyFont="1" applyBorder="1" applyProtection="1"/>
    <xf numFmtId="4" fontId="12" fillId="0" borderId="5" xfId="0" applyNumberFormat="1" applyFont="1" applyFill="1" applyBorder="1" applyAlignment="1" applyProtection="1">
      <alignment horizontal="right"/>
    </xf>
    <xf numFmtId="164" fontId="12" fillId="0" borderId="5" xfId="0" applyNumberFormat="1" applyFont="1" applyBorder="1" applyProtection="1"/>
    <xf numFmtId="0" fontId="12" fillId="0" borderId="0" xfId="0" applyFont="1" applyAlignment="1" applyProtection="1"/>
    <xf numFmtId="0" fontId="1" fillId="0" borderId="0" xfId="1" applyFont="1" applyProtection="1"/>
    <xf numFmtId="0" fontId="18" fillId="0" borderId="0" xfId="1" applyFont="1" applyAlignment="1" applyProtection="1">
      <alignment horizontal="centerContinuous"/>
    </xf>
    <xf numFmtId="0" fontId="19" fillId="0" borderId="0" xfId="1" applyFont="1" applyAlignment="1" applyProtection="1">
      <alignment horizontal="centerContinuous"/>
    </xf>
    <xf numFmtId="0" fontId="1" fillId="0" borderId="0" xfId="1" applyFont="1" applyAlignment="1" applyProtection="1">
      <alignment horizontal="centerContinuous"/>
    </xf>
    <xf numFmtId="4" fontId="1" fillId="0" borderId="0" xfId="1" applyNumberFormat="1" applyFont="1" applyAlignment="1" applyProtection="1">
      <alignment horizontal="centerContinuous"/>
    </xf>
    <xf numFmtId="4" fontId="1" fillId="0" borderId="0" xfId="1" applyNumberFormat="1" applyFont="1" applyAlignment="1" applyProtection="1">
      <alignment horizontal="right"/>
    </xf>
    <xf numFmtId="0" fontId="19" fillId="0" borderId="0" xfId="1" applyFont="1" applyAlignment="1" applyProtection="1">
      <alignment vertical="top"/>
    </xf>
    <xf numFmtId="165" fontId="19" fillId="0" borderId="0" xfId="1" applyNumberFormat="1" applyFont="1" applyFill="1" applyAlignment="1" applyProtection="1"/>
    <xf numFmtId="0" fontId="19" fillId="0" borderId="0" xfId="1" applyFont="1" applyProtection="1"/>
    <xf numFmtId="4" fontId="19" fillId="0" borderId="0" xfId="1" applyNumberFormat="1" applyFont="1" applyAlignment="1" applyProtection="1">
      <alignment horizontal="right"/>
    </xf>
    <xf numFmtId="0" fontId="19" fillId="0" borderId="0" xfId="1" applyFont="1" applyAlignment="1" applyProtection="1">
      <alignment horizontal="center"/>
    </xf>
    <xf numFmtId="0" fontId="19" fillId="0" borderId="0" xfId="1" applyFont="1" applyBorder="1" applyAlignment="1" applyProtection="1">
      <alignment horizontal="right"/>
    </xf>
    <xf numFmtId="0" fontId="19" fillId="0" borderId="0" xfId="1" applyFont="1" applyAlignment="1" applyProtection="1">
      <alignment horizontal="left" wrapText="1"/>
    </xf>
    <xf numFmtId="0" fontId="19" fillId="0" borderId="0" xfId="1" applyFont="1" applyAlignment="1" applyProtection="1">
      <alignment horizontal="left"/>
    </xf>
    <xf numFmtId="0" fontId="19" fillId="0" borderId="0" xfId="1" applyFont="1" applyBorder="1" applyProtection="1"/>
    <xf numFmtId="165" fontId="19" fillId="0" borderId="0" xfId="1" applyNumberFormat="1" applyFont="1" applyFill="1" applyBorder="1" applyAlignment="1" applyProtection="1"/>
    <xf numFmtId="0" fontId="19" fillId="0" borderId="6" xfId="1" applyFont="1" applyBorder="1" applyProtection="1"/>
    <xf numFmtId="165" fontId="19" fillId="0" borderId="6" xfId="1" applyNumberFormat="1" applyFont="1" applyFill="1" applyBorder="1" applyAlignment="1" applyProtection="1"/>
    <xf numFmtId="0" fontId="1" fillId="0" borderId="0" xfId="1" applyFont="1" applyAlignment="1" applyProtection="1"/>
    <xf numFmtId="165" fontId="1" fillId="0" borderId="0" xfId="1" applyNumberFormat="1" applyFont="1" applyFill="1" applyProtection="1"/>
    <xf numFmtId="165" fontId="1" fillId="0" borderId="0" xfId="1" applyNumberFormat="1" applyFont="1" applyProtection="1"/>
    <xf numFmtId="49" fontId="1" fillId="0" borderId="0" xfId="1" applyNumberFormat="1" applyFont="1" applyAlignment="1" applyProtection="1"/>
    <xf numFmtId="0" fontId="12" fillId="0" borderId="0" xfId="0" applyFont="1" applyFill="1" applyProtection="1"/>
    <xf numFmtId="0" fontId="15" fillId="0" borderId="0" xfId="1" applyFont="1" applyFill="1"/>
    <xf numFmtId="0" fontId="1" fillId="0" borderId="0" xfId="1" applyFont="1" applyFill="1" applyAlignment="1">
      <alignment horizontal="left"/>
    </xf>
    <xf numFmtId="0" fontId="1" fillId="0" borderId="3" xfId="1" applyFont="1" applyFill="1" applyBorder="1"/>
    <xf numFmtId="4" fontId="1" fillId="0" borderId="3" xfId="1" applyNumberFormat="1" applyFont="1" applyFill="1" applyBorder="1"/>
    <xf numFmtId="0" fontId="1" fillId="0" borderId="0" xfId="1" applyFont="1" applyFill="1" applyBorder="1"/>
    <xf numFmtId="0" fontId="3" fillId="0" borderId="0" xfId="1" applyFont="1" applyFill="1"/>
    <xf numFmtId="0" fontId="3" fillId="0" borderId="0" xfId="1" applyFont="1" applyFill="1" applyAlignment="1">
      <alignment horizontal="left"/>
    </xf>
    <xf numFmtId="0" fontId="1" fillId="0" borderId="0" xfId="6" applyFont="1" applyFill="1"/>
    <xf numFmtId="4" fontId="1" fillId="0" borderId="0" xfId="6" applyNumberFormat="1" applyFont="1" applyFill="1" applyProtection="1">
      <protection locked="0"/>
    </xf>
    <xf numFmtId="4" fontId="1" fillId="0" borderId="0" xfId="6" applyNumberFormat="1" applyFont="1" applyFill="1"/>
    <xf numFmtId="14" fontId="1" fillId="0" borderId="0" xfId="1" applyNumberFormat="1" applyFont="1" applyFill="1"/>
    <xf numFmtId="1" fontId="1" fillId="0" borderId="0" xfId="1" applyNumberFormat="1" applyFont="1" applyFill="1" applyAlignment="1">
      <alignment horizontal="right"/>
    </xf>
    <xf numFmtId="4" fontId="3" fillId="0" borderId="0" xfId="1" applyNumberFormat="1" applyFont="1" applyFill="1"/>
    <xf numFmtId="0" fontId="1" fillId="0" borderId="0" xfId="1" applyFont="1" applyFill="1" applyProtection="1">
      <protection locked="0"/>
    </xf>
    <xf numFmtId="4" fontId="1" fillId="0" borderId="0" xfId="1" applyNumberFormat="1" applyFont="1" applyFill="1" applyBorder="1" applyProtection="1">
      <protection locked="0"/>
    </xf>
    <xf numFmtId="16" fontId="1" fillId="0" borderId="0" xfId="1" applyNumberFormat="1" applyFont="1" applyFill="1"/>
    <xf numFmtId="0" fontId="22" fillId="0" borderId="0" xfId="1" applyFont="1" applyFill="1"/>
    <xf numFmtId="0" fontId="1" fillId="0" borderId="0" xfId="0" applyFont="1" applyAlignment="1">
      <alignment vertical="top" wrapText="1"/>
    </xf>
    <xf numFmtId="49" fontId="23" fillId="0" borderId="0" xfId="0" applyNumberFormat="1" applyFont="1" applyProtection="1"/>
    <xf numFmtId="164" fontId="12" fillId="0" borderId="0" xfId="0" applyNumberFormat="1" applyFont="1"/>
    <xf numFmtId="0" fontId="14" fillId="0" borderId="3" xfId="0" applyFont="1" applyBorder="1"/>
    <xf numFmtId="0" fontId="15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0" fontId="15" fillId="0" borderId="0" xfId="0" applyFont="1" applyAlignment="1">
      <alignment horizontal="left" vertical="top"/>
    </xf>
    <xf numFmtId="0" fontId="3" fillId="0" borderId="0" xfId="0" applyFont="1" applyBorder="1" applyAlignment="1" applyProtection="1">
      <alignment horizontal="left" vertical="top"/>
    </xf>
    <xf numFmtId="0" fontId="12" fillId="0" borderId="0" xfId="0" applyFont="1" applyFill="1"/>
    <xf numFmtId="49" fontId="12" fillId="0" borderId="0" xfId="0" applyNumberFormat="1" applyFont="1" applyBorder="1" applyProtection="1"/>
    <xf numFmtId="0" fontId="12" fillId="0" borderId="0" xfId="0" applyFont="1" applyBorder="1" applyProtection="1"/>
    <xf numFmtId="164" fontId="12" fillId="0" borderId="0" xfId="0" applyNumberFormat="1" applyFont="1" applyBorder="1" applyProtection="1"/>
    <xf numFmtId="49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49" fontId="12" fillId="0" borderId="1" xfId="0" applyNumberFormat="1" applyFont="1" applyBorder="1" applyAlignment="1">
      <alignment horizontal="left" vertical="top"/>
    </xf>
    <xf numFmtId="0" fontId="12" fillId="0" borderId="1" xfId="0" applyFont="1" applyBorder="1" applyAlignment="1">
      <alignment horizontal="justify"/>
    </xf>
    <xf numFmtId="4" fontId="12" fillId="0" borderId="1" xfId="0" applyNumberFormat="1" applyFont="1" applyBorder="1" applyAlignment="1">
      <alignment horizontal="right"/>
    </xf>
    <xf numFmtId="0" fontId="12" fillId="0" borderId="1" xfId="0" applyFont="1" applyBorder="1" applyAlignment="1">
      <alignment horizontal="center"/>
    </xf>
    <xf numFmtId="4" fontId="12" fillId="0" borderId="2" xfId="0" applyNumberFormat="1" applyFont="1" applyBorder="1" applyAlignment="1">
      <alignment horizontal="center"/>
    </xf>
    <xf numFmtId="0" fontId="12" fillId="0" borderId="3" xfId="0" applyFont="1" applyBorder="1" applyAlignment="1">
      <alignment horizontal="left" vertical="top"/>
    </xf>
    <xf numFmtId="4" fontId="12" fillId="0" borderId="3" xfId="0" applyNumberFormat="1" applyFont="1" applyBorder="1" applyAlignment="1">
      <alignment horizontal="right"/>
    </xf>
    <xf numFmtId="4" fontId="12" fillId="0" borderId="3" xfId="0" applyNumberFormat="1" applyFont="1" applyBorder="1" applyAlignment="1">
      <alignment horizontal="center"/>
    </xf>
    <xf numFmtId="0" fontId="22" fillId="0" borderId="0" xfId="0" applyFont="1" applyProtection="1"/>
    <xf numFmtId="49" fontId="12" fillId="0" borderId="0" xfId="0" applyNumberFormat="1" applyFont="1" applyAlignment="1">
      <alignment horizontal="left" vertical="top"/>
    </xf>
    <xf numFmtId="0" fontId="12" fillId="0" borderId="0" xfId="0" applyFont="1" applyAlignment="1">
      <alignment horizontal="justify" wrapText="1"/>
    </xf>
    <xf numFmtId="4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center"/>
    </xf>
    <xf numFmtId="164" fontId="12" fillId="0" borderId="0" xfId="0" applyNumberFormat="1" applyFont="1" applyProtection="1">
      <protection locked="0"/>
    </xf>
    <xf numFmtId="49" fontId="12" fillId="0" borderId="0" xfId="0" applyNumberFormat="1" applyFont="1"/>
    <xf numFmtId="0" fontId="12" fillId="0" borderId="0" xfId="0" applyFont="1" applyProtection="1">
      <protection locked="0"/>
    </xf>
    <xf numFmtId="4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 applyProtection="1">
      <alignment horizontal="right"/>
      <protection locked="0"/>
    </xf>
    <xf numFmtId="164" fontId="3" fillId="0" borderId="0" xfId="0" applyNumberFormat="1" applyFont="1"/>
    <xf numFmtId="49" fontId="3" fillId="0" borderId="0" xfId="0" applyNumberFormat="1" applyFont="1" applyBorder="1" applyAlignment="1">
      <alignment horizontal="left" vertical="top"/>
    </xf>
    <xf numFmtId="0" fontId="3" fillId="0" borderId="0" xfId="0" applyFont="1" applyBorder="1"/>
    <xf numFmtId="4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/>
    <xf numFmtId="49" fontId="12" fillId="0" borderId="3" xfId="0" applyNumberFormat="1" applyFont="1" applyBorder="1"/>
    <xf numFmtId="49" fontId="12" fillId="0" borderId="7" xfId="0" applyNumberFormat="1" applyFont="1" applyBorder="1"/>
    <xf numFmtId="0" fontId="12" fillId="0" borderId="7" xfId="0" applyFont="1" applyBorder="1"/>
    <xf numFmtId="4" fontId="12" fillId="0" borderId="7" xfId="0" applyNumberFormat="1" applyFont="1" applyBorder="1" applyAlignment="1">
      <alignment horizontal="right"/>
    </xf>
    <xf numFmtId="164" fontId="12" fillId="0" borderId="5" xfId="0" applyNumberFormat="1" applyFont="1" applyBorder="1"/>
    <xf numFmtId="0" fontId="12" fillId="0" borderId="0" xfId="0" applyFont="1" applyAlignment="1" applyProtection="1">
      <alignment horizontal="justify"/>
    </xf>
    <xf numFmtId="4" fontId="12" fillId="0" borderId="0" xfId="0" applyNumberFormat="1" applyFont="1" applyBorder="1" applyAlignment="1" applyProtection="1">
      <alignment horizontal="center"/>
    </xf>
    <xf numFmtId="0" fontId="12" fillId="0" borderId="0" xfId="0" applyFont="1" applyBorder="1" applyAlignment="1" applyProtection="1">
      <alignment horizontal="justify" wrapText="1"/>
    </xf>
    <xf numFmtId="0" fontId="12" fillId="0" borderId="0" xfId="0" applyFont="1" applyAlignment="1"/>
    <xf numFmtId="164" fontId="14" fillId="0" borderId="7" xfId="0" applyNumberFormat="1" applyFont="1" applyBorder="1" applyProtection="1"/>
    <xf numFmtId="164" fontId="14" fillId="0" borderId="3" xfId="0" applyNumberFormat="1" applyFont="1" applyBorder="1" applyProtection="1"/>
    <xf numFmtId="164" fontId="14" fillId="0" borderId="5" xfId="0" applyNumberFormat="1" applyFont="1" applyBorder="1" applyProtection="1"/>
    <xf numFmtId="164" fontId="14" fillId="0" borderId="7" xfId="0" applyNumberFormat="1" applyFont="1" applyBorder="1"/>
    <xf numFmtId="164" fontId="14" fillId="0" borderId="3" xfId="0" applyNumberFormat="1" applyFont="1" applyBorder="1"/>
    <xf numFmtId="164" fontId="14" fillId="0" borderId="5" xfId="0" applyNumberFormat="1" applyFont="1" applyBorder="1"/>
    <xf numFmtId="49" fontId="12" fillId="0" borderId="1" xfId="0" applyNumberFormat="1" applyFont="1" applyFill="1" applyBorder="1" applyAlignment="1">
      <alignment horizontal="left" vertical="top"/>
    </xf>
    <xf numFmtId="0" fontId="12" fillId="0" borderId="1" xfId="0" applyFont="1" applyFill="1" applyBorder="1" applyAlignment="1">
      <alignment horizontal="justify"/>
    </xf>
    <xf numFmtId="4" fontId="12" fillId="0" borderId="1" xfId="0" applyNumberFormat="1" applyFont="1" applyFill="1" applyBorder="1" applyAlignment="1">
      <alignment horizontal="left"/>
    </xf>
    <xf numFmtId="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center"/>
    </xf>
    <xf numFmtId="4" fontId="12" fillId="0" borderId="2" xfId="0" applyNumberFormat="1" applyFont="1" applyFill="1" applyBorder="1" applyAlignment="1">
      <alignment horizontal="center"/>
    </xf>
    <xf numFmtId="0" fontId="1" fillId="0" borderId="0" xfId="1" applyFont="1" applyFill="1" applyAlignment="1">
      <alignment horizontal="center"/>
    </xf>
    <xf numFmtId="49" fontId="21" fillId="0" borderId="0" xfId="1" applyNumberFormat="1" applyFont="1" applyFill="1"/>
    <xf numFmtId="49" fontId="21" fillId="0" borderId="3" xfId="1" applyNumberFormat="1" applyFont="1" applyFill="1" applyBorder="1"/>
    <xf numFmtId="0" fontId="1" fillId="0" borderId="3" xfId="1" applyFont="1" applyFill="1" applyBorder="1" applyAlignment="1">
      <alignment horizontal="center"/>
    </xf>
    <xf numFmtId="0" fontId="1" fillId="0" borderId="0" xfId="1" applyFont="1" applyFill="1" applyAlignment="1">
      <alignment horizontal="left" vertical="top"/>
    </xf>
    <xf numFmtId="2" fontId="1" fillId="0" borderId="0" xfId="1" applyNumberFormat="1" applyFont="1" applyFill="1"/>
    <xf numFmtId="49" fontId="1" fillId="0" borderId="0" xfId="1" applyNumberFormat="1" applyFont="1" applyFill="1" applyAlignment="1">
      <alignment horizontal="center"/>
    </xf>
    <xf numFmtId="0" fontId="1" fillId="0" borderId="6" xfId="1" applyFont="1" applyFill="1" applyBorder="1" applyAlignment="1">
      <alignment horizontal="left" vertical="top"/>
    </xf>
    <xf numFmtId="2" fontId="1" fillId="0" borderId="6" xfId="1" applyNumberFormat="1" applyFont="1" applyFill="1" applyBorder="1"/>
    <xf numFmtId="49" fontId="1" fillId="0" borderId="6" xfId="1" applyNumberFormat="1" applyFont="1" applyFill="1" applyBorder="1" applyAlignment="1">
      <alignment horizontal="center"/>
    </xf>
    <xf numFmtId="4" fontId="1" fillId="0" borderId="6" xfId="1" applyNumberFormat="1" applyFont="1" applyFill="1" applyBorder="1"/>
    <xf numFmtId="0" fontId="12" fillId="0" borderId="0" xfId="0" applyFont="1" applyFill="1" applyAlignment="1">
      <alignment wrapText="1"/>
    </xf>
    <xf numFmtId="0" fontId="1" fillId="0" borderId="0" xfId="1" applyFont="1" applyFill="1" applyAlignment="1">
      <alignment horizontal="justify" vertical="top"/>
    </xf>
    <xf numFmtId="49" fontId="1" fillId="0" borderId="0" xfId="1" applyNumberFormat="1" applyFont="1" applyFill="1" applyAlignment="1">
      <alignment horizontal="left" vertical="top"/>
    </xf>
    <xf numFmtId="0" fontId="1" fillId="0" borderId="6" xfId="1" applyFont="1" applyFill="1" applyBorder="1" applyAlignment="1">
      <alignment horizontal="justify" vertical="top"/>
    </xf>
    <xf numFmtId="0" fontId="1" fillId="0" borderId="6" xfId="1" quotePrefix="1" applyFont="1" applyFill="1" applyBorder="1" applyAlignment="1">
      <alignment horizontal="left" vertical="top"/>
    </xf>
    <xf numFmtId="49" fontId="23" fillId="0" borderId="0" xfId="0" applyNumberFormat="1" applyFont="1" applyFill="1" applyProtection="1"/>
    <xf numFmtId="49" fontId="12" fillId="0" borderId="7" xfId="0" applyNumberFormat="1" applyFont="1" applyFill="1" applyBorder="1" applyProtection="1"/>
    <xf numFmtId="0" fontId="12" fillId="0" borderId="7" xfId="0" applyFont="1" applyFill="1" applyBorder="1" applyProtection="1"/>
    <xf numFmtId="164" fontId="14" fillId="0" borderId="7" xfId="0" applyNumberFormat="1" applyFont="1" applyFill="1" applyBorder="1" applyProtection="1"/>
    <xf numFmtId="49" fontId="12" fillId="0" borderId="3" xfId="0" applyNumberFormat="1" applyFont="1" applyFill="1" applyBorder="1" applyProtection="1"/>
    <xf numFmtId="0" fontId="12" fillId="0" borderId="3" xfId="0" applyFont="1" applyFill="1" applyBorder="1" applyProtection="1"/>
    <xf numFmtId="164" fontId="14" fillId="0" borderId="3" xfId="0" applyNumberFormat="1" applyFont="1" applyFill="1" applyBorder="1" applyProtection="1"/>
    <xf numFmtId="49" fontId="12" fillId="0" borderId="5" xfId="0" applyNumberFormat="1" applyFont="1" applyFill="1" applyBorder="1" applyProtection="1"/>
    <xf numFmtId="0" fontId="12" fillId="0" borderId="5" xfId="0" applyFont="1" applyFill="1" applyBorder="1" applyProtection="1"/>
    <xf numFmtId="164" fontId="14" fillId="0" borderId="5" xfId="0" applyNumberFormat="1" applyFont="1" applyFill="1" applyBorder="1" applyProtection="1"/>
    <xf numFmtId="49" fontId="12" fillId="0" borderId="0" xfId="0" applyNumberFormat="1" applyFont="1" applyFill="1" applyProtection="1"/>
    <xf numFmtId="0" fontId="12" fillId="0" borderId="0" xfId="0" applyFont="1" applyFill="1" applyAlignment="1"/>
    <xf numFmtId="0" fontId="3" fillId="0" borderId="0" xfId="1" applyFont="1" applyFill="1" applyAlignment="1"/>
    <xf numFmtId="0" fontId="21" fillId="0" borderId="0" xfId="1" applyFont="1" applyFill="1" applyAlignment="1"/>
    <xf numFmtId="0" fontId="21" fillId="0" borderId="3" xfId="1" applyFont="1" applyFill="1" applyBorder="1" applyAlignment="1"/>
    <xf numFmtId="0" fontId="1" fillId="0" borderId="0" xfId="1" applyFont="1" applyFill="1" applyAlignment="1"/>
    <xf numFmtId="0" fontId="0" fillId="0" borderId="0" xfId="0" applyFill="1" applyAlignment="1" applyProtection="1"/>
    <xf numFmtId="0" fontId="12" fillId="0" borderId="1" xfId="0" applyFont="1" applyBorder="1" applyAlignment="1">
      <alignment horizontal="justify" wrapText="1"/>
    </xf>
    <xf numFmtId="0" fontId="3" fillId="0" borderId="0" xfId="1" applyFont="1" applyFill="1" applyAlignment="1">
      <alignment wrapText="1"/>
    </xf>
    <xf numFmtId="0" fontId="1" fillId="0" borderId="0" xfId="1" applyFont="1" applyFill="1" applyBorder="1" applyAlignment="1">
      <alignment wrapText="1"/>
    </xf>
    <xf numFmtId="0" fontId="12" fillId="0" borderId="0" xfId="6" applyFont="1" applyFill="1" applyAlignment="1">
      <alignment wrapText="1"/>
    </xf>
    <xf numFmtId="0" fontId="1" fillId="0" borderId="0" xfId="1" applyFont="1" applyFill="1" applyAlignment="1">
      <alignment horizontal="center" wrapText="1"/>
    </xf>
    <xf numFmtId="0" fontId="1" fillId="0" borderId="0" xfId="6" applyFont="1" applyFill="1" applyAlignment="1">
      <alignment horizontal="center" wrapText="1"/>
    </xf>
    <xf numFmtId="0" fontId="1" fillId="0" borderId="0" xfId="1" applyFont="1" applyFill="1" applyBorder="1" applyAlignment="1">
      <alignment horizontal="center"/>
    </xf>
    <xf numFmtId="0" fontId="1" fillId="0" borderId="0" xfId="1" applyFill="1" applyAlignment="1">
      <alignment horizontal="center"/>
    </xf>
    <xf numFmtId="0" fontId="15" fillId="0" borderId="0" xfId="1" applyNumberFormat="1" applyFont="1" applyFill="1" applyAlignment="1">
      <alignment horizontal="left" vertical="top"/>
    </xf>
    <xf numFmtId="0" fontId="3" fillId="0" borderId="0" xfId="1" applyNumberFormat="1" applyFont="1" applyFill="1" applyAlignment="1">
      <alignment horizontal="left" vertical="top"/>
    </xf>
    <xf numFmtId="0" fontId="1" fillId="0" borderId="0" xfId="1" applyNumberFormat="1" applyFont="1" applyFill="1" applyAlignment="1">
      <alignment horizontal="left" vertical="top"/>
    </xf>
    <xf numFmtId="0" fontId="1" fillId="0" borderId="0" xfId="1" applyNumberFormat="1" applyFont="1" applyFill="1" applyBorder="1" applyAlignment="1">
      <alignment horizontal="left" vertical="top"/>
    </xf>
    <xf numFmtId="0" fontId="12" fillId="0" borderId="0" xfId="6" applyFont="1" applyFill="1" applyAlignment="1">
      <alignment vertical="top"/>
    </xf>
    <xf numFmtId="0" fontId="1" fillId="0" borderId="0" xfId="1" applyFont="1" applyFill="1" applyAlignment="1">
      <alignment vertical="top"/>
    </xf>
    <xf numFmtId="0" fontId="20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49" fontId="23" fillId="0" borderId="0" xfId="0" applyNumberFormat="1" applyFont="1" applyAlignment="1" applyProtection="1">
      <alignment vertical="top"/>
    </xf>
    <xf numFmtId="0" fontId="3" fillId="0" borderId="0" xfId="1" applyFont="1" applyFill="1" applyBorder="1" applyAlignment="1"/>
    <xf numFmtId="2" fontId="1" fillId="0" borderId="6" xfId="1" applyNumberFormat="1" applyFont="1" applyFill="1" applyBorder="1" applyAlignment="1">
      <alignment horizontal="center"/>
    </xf>
    <xf numFmtId="0" fontId="3" fillId="0" borderId="0" xfId="1" applyNumberFormat="1" applyFont="1" applyFill="1" applyBorder="1" applyAlignment="1">
      <alignment horizontal="left" vertical="top"/>
    </xf>
    <xf numFmtId="0" fontId="14" fillId="0" borderId="0" xfId="0" applyFont="1" applyProtection="1"/>
    <xf numFmtId="0" fontId="15" fillId="0" borderId="0" xfId="1" applyFont="1"/>
    <xf numFmtId="0" fontId="1" fillId="0" borderId="0" xfId="1"/>
    <xf numFmtId="0" fontId="3" fillId="0" borderId="0" xfId="1" applyFont="1"/>
    <xf numFmtId="4" fontId="12" fillId="0" borderId="1" xfId="0" applyNumberFormat="1" applyFont="1" applyBorder="1" applyAlignment="1">
      <alignment horizontal="left"/>
    </xf>
    <xf numFmtId="0" fontId="1" fillId="0" borderId="0" xfId="1" applyAlignment="1">
      <alignment horizontal="center"/>
    </xf>
    <xf numFmtId="4" fontId="1" fillId="0" borderId="0" xfId="1" applyNumberFormat="1"/>
    <xf numFmtId="49" fontId="21" fillId="0" borderId="0" xfId="1" applyNumberFormat="1" applyFont="1"/>
    <xf numFmtId="0" fontId="21" fillId="0" borderId="0" xfId="1" applyFont="1"/>
    <xf numFmtId="49" fontId="21" fillId="0" borderId="3" xfId="1" applyNumberFormat="1" applyFont="1" applyBorder="1"/>
    <xf numFmtId="0" fontId="1" fillId="0" borderId="3" xfId="1" applyBorder="1"/>
    <xf numFmtId="0" fontId="21" fillId="0" borderId="3" xfId="1" applyFont="1" applyBorder="1"/>
    <xf numFmtId="0" fontId="1" fillId="0" borderId="3" xfId="1" applyBorder="1" applyAlignment="1">
      <alignment horizontal="center"/>
    </xf>
    <xf numFmtId="4" fontId="1" fillId="0" borderId="3" xfId="1" applyNumberFormat="1" applyBorder="1"/>
    <xf numFmtId="0" fontId="1" fillId="0" borderId="0" xfId="1" applyAlignment="1">
      <alignment horizontal="left" vertical="top"/>
    </xf>
    <xf numFmtId="0" fontId="1" fillId="0" borderId="0" xfId="1" applyAlignment="1">
      <alignment horizontal="justify" vertical="top"/>
    </xf>
    <xf numFmtId="2" fontId="1" fillId="0" borderId="0" xfId="1" applyNumberFormat="1"/>
    <xf numFmtId="49" fontId="1" fillId="0" borderId="0" xfId="1" applyNumberFormat="1" applyAlignment="1">
      <alignment horizontal="center"/>
    </xf>
    <xf numFmtId="0" fontId="1" fillId="0" borderId="6" xfId="1" applyBorder="1" applyAlignment="1">
      <alignment horizontal="left" vertical="top"/>
    </xf>
    <xf numFmtId="0" fontId="1" fillId="0" borderId="6" xfId="1" applyBorder="1" applyAlignment="1">
      <alignment horizontal="justify" vertical="top"/>
    </xf>
    <xf numFmtId="2" fontId="1" fillId="0" borderId="6" xfId="1" applyNumberFormat="1" applyBorder="1"/>
    <xf numFmtId="49" fontId="1" fillId="0" borderId="6" xfId="1" applyNumberFormat="1" applyBorder="1" applyAlignment="1">
      <alignment horizontal="center"/>
    </xf>
    <xf numFmtId="4" fontId="1" fillId="0" borderId="6" xfId="1" applyNumberFormat="1" applyBorder="1"/>
    <xf numFmtId="4" fontId="3" fillId="0" borderId="0" xfId="1" applyNumberFormat="1" applyFont="1"/>
    <xf numFmtId="49" fontId="1" fillId="0" borderId="0" xfId="1" applyNumberFormat="1" applyAlignment="1">
      <alignment horizontal="left" vertical="top"/>
    </xf>
    <xf numFmtId="0" fontId="1" fillId="0" borderId="6" xfId="1" quotePrefix="1" applyBorder="1" applyAlignment="1">
      <alignment horizontal="left" vertical="top"/>
    </xf>
    <xf numFmtId="164" fontId="12" fillId="0" borderId="3" xfId="0" applyNumberFormat="1" applyFont="1" applyBorder="1"/>
    <xf numFmtId="49" fontId="12" fillId="0" borderId="5" xfId="0" applyNumberFormat="1" applyFont="1" applyBorder="1"/>
    <xf numFmtId="0" fontId="12" fillId="0" borderId="5" xfId="0" applyFont="1" applyBorder="1"/>
    <xf numFmtId="4" fontId="12" fillId="0" borderId="5" xfId="0" applyNumberFormat="1" applyFont="1" applyBorder="1" applyAlignment="1">
      <alignment horizontal="right"/>
    </xf>
    <xf numFmtId="0" fontId="16" fillId="0" borderId="0" xfId="1" applyFont="1" applyAlignment="1" applyProtection="1">
      <alignment horizontal="center"/>
    </xf>
    <xf numFmtId="0" fontId="17" fillId="0" borderId="0" xfId="1" applyFont="1" applyAlignment="1" applyProtection="1">
      <alignment horizontal="center"/>
    </xf>
    <xf numFmtId="0" fontId="19" fillId="0" borderId="0" xfId="1" applyFont="1" applyAlignment="1" applyProtection="1">
      <alignment horizontal="left" wrapText="1"/>
    </xf>
    <xf numFmtId="0" fontId="19" fillId="0" borderId="6" xfId="1" applyFont="1" applyBorder="1" applyAlignment="1" applyProtection="1">
      <alignment horizontal="left" wrapText="1"/>
    </xf>
    <xf numFmtId="0" fontId="19" fillId="0" borderId="0" xfId="1" applyFont="1" applyBorder="1" applyAlignment="1" applyProtection="1">
      <alignment horizontal="left" wrapText="1"/>
    </xf>
    <xf numFmtId="0" fontId="15" fillId="0" borderId="0" xfId="0" applyFont="1" applyBorder="1" applyAlignment="1" applyProtection="1">
      <alignment horizontal="left" vertical="top"/>
    </xf>
    <xf numFmtId="0" fontId="3" fillId="0" borderId="0" xfId="0" applyFont="1" applyBorder="1" applyAlignment="1" applyProtection="1">
      <alignment horizontal="left" vertical="top"/>
    </xf>
    <xf numFmtId="49" fontId="13" fillId="0" borderId="3" xfId="0" applyNumberFormat="1" applyFont="1" applyBorder="1" applyAlignment="1" applyProtection="1">
      <alignment horizontal="left" vertical="top" wrapText="1"/>
    </xf>
    <xf numFmtId="0" fontId="15" fillId="0" borderId="0" xfId="0" applyFont="1" applyFill="1" applyBorder="1" applyAlignment="1" applyProtection="1">
      <alignment horizontal="left" vertical="top"/>
    </xf>
    <xf numFmtId="0" fontId="3" fillId="0" borderId="0" xfId="0" applyFont="1" applyFill="1" applyBorder="1" applyAlignment="1" applyProtection="1">
      <alignment horizontal="left" vertical="top"/>
    </xf>
    <xf numFmtId="49" fontId="13" fillId="0" borderId="3" xfId="0" applyNumberFormat="1" applyFont="1" applyBorder="1" applyAlignment="1">
      <alignment horizontal="left" vertical="top" wrapText="1"/>
    </xf>
    <xf numFmtId="0" fontId="1" fillId="0" borderId="0" xfId="1" applyFont="1" applyFill="1" applyAlignment="1">
      <alignment horizontal="left" wrapText="1"/>
    </xf>
    <xf numFmtId="0" fontId="20" fillId="0" borderId="3" xfId="1" applyFont="1" applyFill="1" applyBorder="1" applyAlignment="1">
      <alignment horizontal="left" vertical="top" wrapText="1"/>
    </xf>
    <xf numFmtId="0" fontId="20" fillId="0" borderId="3" xfId="1" applyFont="1" applyBorder="1" applyAlignment="1">
      <alignment horizontal="left" vertical="top" wrapText="1"/>
    </xf>
    <xf numFmtId="0" fontId="15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</cellXfs>
  <cellStyles count="7">
    <cellStyle name="Izhod 2" xfId="4"/>
    <cellStyle name="Navadno" xfId="0" builtinId="0"/>
    <cellStyle name="Navadno 2" xfId="1"/>
    <cellStyle name="Navadno 2 47" xfId="6"/>
    <cellStyle name="Navadno 3" xfId="2"/>
    <cellStyle name="Navadno 3 2" xfId="5"/>
    <cellStyle name="Valuta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>
          <a:spLocks noChangeShapeType="1"/>
        </xdr:cNvSpPr>
      </xdr:nvSpPr>
      <xdr:spPr bwMode="auto">
        <a:xfrm flipH="1" flipV="1">
          <a:off x="1219200" y="0"/>
          <a:ext cx="3474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>
          <a:spLocks noChangeShapeType="1"/>
        </xdr:cNvSpPr>
      </xdr:nvSpPr>
      <xdr:spPr bwMode="auto">
        <a:xfrm flipH="1" flipV="1">
          <a:off x="1219200" y="0"/>
          <a:ext cx="3497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148166</xdr:colOff>
      <xdr:row>0</xdr:row>
      <xdr:rowOff>0</xdr:rowOff>
    </xdr:from>
    <xdr:to>
      <xdr:col>5</xdr:col>
      <xdr:colOff>148166</xdr:colOff>
      <xdr:row>0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>
          <a:spLocks noChangeShapeType="1"/>
        </xdr:cNvSpPr>
      </xdr:nvSpPr>
      <xdr:spPr bwMode="auto">
        <a:xfrm flipH="1" flipV="1">
          <a:off x="148166" y="0"/>
          <a:ext cx="3968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showZeros="0" zoomScale="90" zoomScaleNormal="90" workbookViewId="0">
      <selection activeCell="G1" sqref="G1"/>
    </sheetView>
  </sheetViews>
  <sheetFormatPr defaultRowHeight="12.75" x14ac:dyDescent="0.2"/>
  <cols>
    <col min="1" max="1" width="9.140625" style="118"/>
    <col min="2" max="2" width="7.28515625" style="118" customWidth="1"/>
    <col min="3" max="5" width="9.140625" style="118"/>
    <col min="6" max="6" width="15.28515625" style="118" customWidth="1"/>
    <col min="7" max="7" width="26.5703125" style="118" customWidth="1"/>
    <col min="8" max="10" width="9.140625" style="118"/>
    <col min="11" max="257" width="9.140625" style="1"/>
    <col min="258" max="258" width="7.28515625" style="1" customWidth="1"/>
    <col min="259" max="261" width="9.140625" style="1"/>
    <col min="262" max="262" width="9.42578125" style="1" customWidth="1"/>
    <col min="263" max="263" width="26.5703125" style="1" customWidth="1"/>
    <col min="264" max="513" width="9.140625" style="1"/>
    <col min="514" max="514" width="7.28515625" style="1" customWidth="1"/>
    <col min="515" max="517" width="9.140625" style="1"/>
    <col min="518" max="518" width="9.42578125" style="1" customWidth="1"/>
    <col min="519" max="519" width="26.5703125" style="1" customWidth="1"/>
    <col min="520" max="769" width="9.140625" style="1"/>
    <col min="770" max="770" width="7.28515625" style="1" customWidth="1"/>
    <col min="771" max="773" width="9.140625" style="1"/>
    <col min="774" max="774" width="9.42578125" style="1" customWidth="1"/>
    <col min="775" max="775" width="26.5703125" style="1" customWidth="1"/>
    <col min="776" max="1025" width="9.140625" style="1"/>
    <col min="1026" max="1026" width="7.28515625" style="1" customWidth="1"/>
    <col min="1027" max="1029" width="9.140625" style="1"/>
    <col min="1030" max="1030" width="9.42578125" style="1" customWidth="1"/>
    <col min="1031" max="1031" width="26.5703125" style="1" customWidth="1"/>
    <col min="1032" max="1281" width="9.140625" style="1"/>
    <col min="1282" max="1282" width="7.28515625" style="1" customWidth="1"/>
    <col min="1283" max="1285" width="9.140625" style="1"/>
    <col min="1286" max="1286" width="9.42578125" style="1" customWidth="1"/>
    <col min="1287" max="1287" width="26.5703125" style="1" customWidth="1"/>
    <col min="1288" max="1537" width="9.140625" style="1"/>
    <col min="1538" max="1538" width="7.28515625" style="1" customWidth="1"/>
    <col min="1539" max="1541" width="9.140625" style="1"/>
    <col min="1542" max="1542" width="9.42578125" style="1" customWidth="1"/>
    <col min="1543" max="1543" width="26.5703125" style="1" customWidth="1"/>
    <col min="1544" max="1793" width="9.140625" style="1"/>
    <col min="1794" max="1794" width="7.28515625" style="1" customWidth="1"/>
    <col min="1795" max="1797" width="9.140625" style="1"/>
    <col min="1798" max="1798" width="9.42578125" style="1" customWidth="1"/>
    <col min="1799" max="1799" width="26.5703125" style="1" customWidth="1"/>
    <col min="1800" max="2049" width="9.140625" style="1"/>
    <col min="2050" max="2050" width="7.28515625" style="1" customWidth="1"/>
    <col min="2051" max="2053" width="9.140625" style="1"/>
    <col min="2054" max="2054" width="9.42578125" style="1" customWidth="1"/>
    <col min="2055" max="2055" width="26.5703125" style="1" customWidth="1"/>
    <col min="2056" max="2305" width="9.140625" style="1"/>
    <col min="2306" max="2306" width="7.28515625" style="1" customWidth="1"/>
    <col min="2307" max="2309" width="9.140625" style="1"/>
    <col min="2310" max="2310" width="9.42578125" style="1" customWidth="1"/>
    <col min="2311" max="2311" width="26.5703125" style="1" customWidth="1"/>
    <col min="2312" max="2561" width="9.140625" style="1"/>
    <col min="2562" max="2562" width="7.28515625" style="1" customWidth="1"/>
    <col min="2563" max="2565" width="9.140625" style="1"/>
    <col min="2566" max="2566" width="9.42578125" style="1" customWidth="1"/>
    <col min="2567" max="2567" width="26.5703125" style="1" customWidth="1"/>
    <col min="2568" max="2817" width="9.140625" style="1"/>
    <col min="2818" max="2818" width="7.28515625" style="1" customWidth="1"/>
    <col min="2819" max="2821" width="9.140625" style="1"/>
    <col min="2822" max="2822" width="9.42578125" style="1" customWidth="1"/>
    <col min="2823" max="2823" width="26.5703125" style="1" customWidth="1"/>
    <col min="2824" max="3073" width="9.140625" style="1"/>
    <col min="3074" max="3074" width="7.28515625" style="1" customWidth="1"/>
    <col min="3075" max="3077" width="9.140625" style="1"/>
    <col min="3078" max="3078" width="9.42578125" style="1" customWidth="1"/>
    <col min="3079" max="3079" width="26.5703125" style="1" customWidth="1"/>
    <col min="3080" max="3329" width="9.140625" style="1"/>
    <col min="3330" max="3330" width="7.28515625" style="1" customWidth="1"/>
    <col min="3331" max="3333" width="9.140625" style="1"/>
    <col min="3334" max="3334" width="9.42578125" style="1" customWidth="1"/>
    <col min="3335" max="3335" width="26.5703125" style="1" customWidth="1"/>
    <col min="3336" max="3585" width="9.140625" style="1"/>
    <col min="3586" max="3586" width="7.28515625" style="1" customWidth="1"/>
    <col min="3587" max="3589" width="9.140625" style="1"/>
    <col min="3590" max="3590" width="9.42578125" style="1" customWidth="1"/>
    <col min="3591" max="3591" width="26.5703125" style="1" customWidth="1"/>
    <col min="3592" max="3841" width="9.140625" style="1"/>
    <col min="3842" max="3842" width="7.28515625" style="1" customWidth="1"/>
    <col min="3843" max="3845" width="9.140625" style="1"/>
    <col min="3846" max="3846" width="9.42578125" style="1" customWidth="1"/>
    <col min="3847" max="3847" width="26.5703125" style="1" customWidth="1"/>
    <col min="3848" max="4097" width="9.140625" style="1"/>
    <col min="4098" max="4098" width="7.28515625" style="1" customWidth="1"/>
    <col min="4099" max="4101" width="9.140625" style="1"/>
    <col min="4102" max="4102" width="9.42578125" style="1" customWidth="1"/>
    <col min="4103" max="4103" width="26.5703125" style="1" customWidth="1"/>
    <col min="4104" max="4353" width="9.140625" style="1"/>
    <col min="4354" max="4354" width="7.28515625" style="1" customWidth="1"/>
    <col min="4355" max="4357" width="9.140625" style="1"/>
    <col min="4358" max="4358" width="9.42578125" style="1" customWidth="1"/>
    <col min="4359" max="4359" width="26.5703125" style="1" customWidth="1"/>
    <col min="4360" max="4609" width="9.140625" style="1"/>
    <col min="4610" max="4610" width="7.28515625" style="1" customWidth="1"/>
    <col min="4611" max="4613" width="9.140625" style="1"/>
    <col min="4614" max="4614" width="9.42578125" style="1" customWidth="1"/>
    <col min="4615" max="4615" width="26.5703125" style="1" customWidth="1"/>
    <col min="4616" max="4865" width="9.140625" style="1"/>
    <col min="4866" max="4866" width="7.28515625" style="1" customWidth="1"/>
    <col min="4867" max="4869" width="9.140625" style="1"/>
    <col min="4870" max="4870" width="9.42578125" style="1" customWidth="1"/>
    <col min="4871" max="4871" width="26.5703125" style="1" customWidth="1"/>
    <col min="4872" max="5121" width="9.140625" style="1"/>
    <col min="5122" max="5122" width="7.28515625" style="1" customWidth="1"/>
    <col min="5123" max="5125" width="9.140625" style="1"/>
    <col min="5126" max="5126" width="9.42578125" style="1" customWidth="1"/>
    <col min="5127" max="5127" width="26.5703125" style="1" customWidth="1"/>
    <col min="5128" max="5377" width="9.140625" style="1"/>
    <col min="5378" max="5378" width="7.28515625" style="1" customWidth="1"/>
    <col min="5379" max="5381" width="9.140625" style="1"/>
    <col min="5382" max="5382" width="9.42578125" style="1" customWidth="1"/>
    <col min="5383" max="5383" width="26.5703125" style="1" customWidth="1"/>
    <col min="5384" max="5633" width="9.140625" style="1"/>
    <col min="5634" max="5634" width="7.28515625" style="1" customWidth="1"/>
    <col min="5635" max="5637" width="9.140625" style="1"/>
    <col min="5638" max="5638" width="9.42578125" style="1" customWidth="1"/>
    <col min="5639" max="5639" width="26.5703125" style="1" customWidth="1"/>
    <col min="5640" max="5889" width="9.140625" style="1"/>
    <col min="5890" max="5890" width="7.28515625" style="1" customWidth="1"/>
    <col min="5891" max="5893" width="9.140625" style="1"/>
    <col min="5894" max="5894" width="9.42578125" style="1" customWidth="1"/>
    <col min="5895" max="5895" width="26.5703125" style="1" customWidth="1"/>
    <col min="5896" max="6145" width="9.140625" style="1"/>
    <col min="6146" max="6146" width="7.28515625" style="1" customWidth="1"/>
    <col min="6147" max="6149" width="9.140625" style="1"/>
    <col min="6150" max="6150" width="9.42578125" style="1" customWidth="1"/>
    <col min="6151" max="6151" width="26.5703125" style="1" customWidth="1"/>
    <col min="6152" max="6401" width="9.140625" style="1"/>
    <col min="6402" max="6402" width="7.28515625" style="1" customWidth="1"/>
    <col min="6403" max="6405" width="9.140625" style="1"/>
    <col min="6406" max="6406" width="9.42578125" style="1" customWidth="1"/>
    <col min="6407" max="6407" width="26.5703125" style="1" customWidth="1"/>
    <col min="6408" max="6657" width="9.140625" style="1"/>
    <col min="6658" max="6658" width="7.28515625" style="1" customWidth="1"/>
    <col min="6659" max="6661" width="9.140625" style="1"/>
    <col min="6662" max="6662" width="9.42578125" style="1" customWidth="1"/>
    <col min="6663" max="6663" width="26.5703125" style="1" customWidth="1"/>
    <col min="6664" max="6913" width="9.140625" style="1"/>
    <col min="6914" max="6914" width="7.28515625" style="1" customWidth="1"/>
    <col min="6915" max="6917" width="9.140625" style="1"/>
    <col min="6918" max="6918" width="9.42578125" style="1" customWidth="1"/>
    <col min="6919" max="6919" width="26.5703125" style="1" customWidth="1"/>
    <col min="6920" max="7169" width="9.140625" style="1"/>
    <col min="7170" max="7170" width="7.28515625" style="1" customWidth="1"/>
    <col min="7171" max="7173" width="9.140625" style="1"/>
    <col min="7174" max="7174" width="9.42578125" style="1" customWidth="1"/>
    <col min="7175" max="7175" width="26.5703125" style="1" customWidth="1"/>
    <col min="7176" max="7425" width="9.140625" style="1"/>
    <col min="7426" max="7426" width="7.28515625" style="1" customWidth="1"/>
    <col min="7427" max="7429" width="9.140625" style="1"/>
    <col min="7430" max="7430" width="9.42578125" style="1" customWidth="1"/>
    <col min="7431" max="7431" width="26.5703125" style="1" customWidth="1"/>
    <col min="7432" max="7681" width="9.140625" style="1"/>
    <col min="7682" max="7682" width="7.28515625" style="1" customWidth="1"/>
    <col min="7683" max="7685" width="9.140625" style="1"/>
    <col min="7686" max="7686" width="9.42578125" style="1" customWidth="1"/>
    <col min="7687" max="7687" width="26.5703125" style="1" customWidth="1"/>
    <col min="7688" max="7937" width="9.140625" style="1"/>
    <col min="7938" max="7938" width="7.28515625" style="1" customWidth="1"/>
    <col min="7939" max="7941" width="9.140625" style="1"/>
    <col min="7942" max="7942" width="9.42578125" style="1" customWidth="1"/>
    <col min="7943" max="7943" width="26.5703125" style="1" customWidth="1"/>
    <col min="7944" max="8193" width="9.140625" style="1"/>
    <col min="8194" max="8194" width="7.28515625" style="1" customWidth="1"/>
    <col min="8195" max="8197" width="9.140625" style="1"/>
    <col min="8198" max="8198" width="9.42578125" style="1" customWidth="1"/>
    <col min="8199" max="8199" width="26.5703125" style="1" customWidth="1"/>
    <col min="8200" max="8449" width="9.140625" style="1"/>
    <col min="8450" max="8450" width="7.28515625" style="1" customWidth="1"/>
    <col min="8451" max="8453" width="9.140625" style="1"/>
    <col min="8454" max="8454" width="9.42578125" style="1" customWidth="1"/>
    <col min="8455" max="8455" width="26.5703125" style="1" customWidth="1"/>
    <col min="8456" max="8705" width="9.140625" style="1"/>
    <col min="8706" max="8706" width="7.28515625" style="1" customWidth="1"/>
    <col min="8707" max="8709" width="9.140625" style="1"/>
    <col min="8710" max="8710" width="9.42578125" style="1" customWidth="1"/>
    <col min="8711" max="8711" width="26.5703125" style="1" customWidth="1"/>
    <col min="8712" max="8961" width="9.140625" style="1"/>
    <col min="8962" max="8962" width="7.28515625" style="1" customWidth="1"/>
    <col min="8963" max="8965" width="9.140625" style="1"/>
    <col min="8966" max="8966" width="9.42578125" style="1" customWidth="1"/>
    <col min="8967" max="8967" width="26.5703125" style="1" customWidth="1"/>
    <col min="8968" max="9217" width="9.140625" style="1"/>
    <col min="9218" max="9218" width="7.28515625" style="1" customWidth="1"/>
    <col min="9219" max="9221" width="9.140625" style="1"/>
    <col min="9222" max="9222" width="9.42578125" style="1" customWidth="1"/>
    <col min="9223" max="9223" width="26.5703125" style="1" customWidth="1"/>
    <col min="9224" max="9473" width="9.140625" style="1"/>
    <col min="9474" max="9474" width="7.28515625" style="1" customWidth="1"/>
    <col min="9475" max="9477" width="9.140625" style="1"/>
    <col min="9478" max="9478" width="9.42578125" style="1" customWidth="1"/>
    <col min="9479" max="9479" width="26.5703125" style="1" customWidth="1"/>
    <col min="9480" max="9729" width="9.140625" style="1"/>
    <col min="9730" max="9730" width="7.28515625" style="1" customWidth="1"/>
    <col min="9731" max="9733" width="9.140625" style="1"/>
    <col min="9734" max="9734" width="9.42578125" style="1" customWidth="1"/>
    <col min="9735" max="9735" width="26.5703125" style="1" customWidth="1"/>
    <col min="9736" max="9985" width="9.140625" style="1"/>
    <col min="9986" max="9986" width="7.28515625" style="1" customWidth="1"/>
    <col min="9987" max="9989" width="9.140625" style="1"/>
    <col min="9990" max="9990" width="9.42578125" style="1" customWidth="1"/>
    <col min="9991" max="9991" width="26.5703125" style="1" customWidth="1"/>
    <col min="9992" max="10241" width="9.140625" style="1"/>
    <col min="10242" max="10242" width="7.28515625" style="1" customWidth="1"/>
    <col min="10243" max="10245" width="9.140625" style="1"/>
    <col min="10246" max="10246" width="9.42578125" style="1" customWidth="1"/>
    <col min="10247" max="10247" width="26.5703125" style="1" customWidth="1"/>
    <col min="10248" max="10497" width="9.140625" style="1"/>
    <col min="10498" max="10498" width="7.28515625" style="1" customWidth="1"/>
    <col min="10499" max="10501" width="9.140625" style="1"/>
    <col min="10502" max="10502" width="9.42578125" style="1" customWidth="1"/>
    <col min="10503" max="10503" width="26.5703125" style="1" customWidth="1"/>
    <col min="10504" max="10753" width="9.140625" style="1"/>
    <col min="10754" max="10754" width="7.28515625" style="1" customWidth="1"/>
    <col min="10755" max="10757" width="9.140625" style="1"/>
    <col min="10758" max="10758" width="9.42578125" style="1" customWidth="1"/>
    <col min="10759" max="10759" width="26.5703125" style="1" customWidth="1"/>
    <col min="10760" max="11009" width="9.140625" style="1"/>
    <col min="11010" max="11010" width="7.28515625" style="1" customWidth="1"/>
    <col min="11011" max="11013" width="9.140625" style="1"/>
    <col min="11014" max="11014" width="9.42578125" style="1" customWidth="1"/>
    <col min="11015" max="11015" width="26.5703125" style="1" customWidth="1"/>
    <col min="11016" max="11265" width="9.140625" style="1"/>
    <col min="11266" max="11266" width="7.28515625" style="1" customWidth="1"/>
    <col min="11267" max="11269" width="9.140625" style="1"/>
    <col min="11270" max="11270" width="9.42578125" style="1" customWidth="1"/>
    <col min="11271" max="11271" width="26.5703125" style="1" customWidth="1"/>
    <col min="11272" max="11521" width="9.140625" style="1"/>
    <col min="11522" max="11522" width="7.28515625" style="1" customWidth="1"/>
    <col min="11523" max="11525" width="9.140625" style="1"/>
    <col min="11526" max="11526" width="9.42578125" style="1" customWidth="1"/>
    <col min="11527" max="11527" width="26.5703125" style="1" customWidth="1"/>
    <col min="11528" max="11777" width="9.140625" style="1"/>
    <col min="11778" max="11778" width="7.28515625" style="1" customWidth="1"/>
    <col min="11779" max="11781" width="9.140625" style="1"/>
    <col min="11782" max="11782" width="9.42578125" style="1" customWidth="1"/>
    <col min="11783" max="11783" width="26.5703125" style="1" customWidth="1"/>
    <col min="11784" max="12033" width="9.140625" style="1"/>
    <col min="12034" max="12034" width="7.28515625" style="1" customWidth="1"/>
    <col min="12035" max="12037" width="9.140625" style="1"/>
    <col min="12038" max="12038" width="9.42578125" style="1" customWidth="1"/>
    <col min="12039" max="12039" width="26.5703125" style="1" customWidth="1"/>
    <col min="12040" max="12289" width="9.140625" style="1"/>
    <col min="12290" max="12290" width="7.28515625" style="1" customWidth="1"/>
    <col min="12291" max="12293" width="9.140625" style="1"/>
    <col min="12294" max="12294" width="9.42578125" style="1" customWidth="1"/>
    <col min="12295" max="12295" width="26.5703125" style="1" customWidth="1"/>
    <col min="12296" max="12545" width="9.140625" style="1"/>
    <col min="12546" max="12546" width="7.28515625" style="1" customWidth="1"/>
    <col min="12547" max="12549" width="9.140625" style="1"/>
    <col min="12550" max="12550" width="9.42578125" style="1" customWidth="1"/>
    <col min="12551" max="12551" width="26.5703125" style="1" customWidth="1"/>
    <col min="12552" max="12801" width="9.140625" style="1"/>
    <col min="12802" max="12802" width="7.28515625" style="1" customWidth="1"/>
    <col min="12803" max="12805" width="9.140625" style="1"/>
    <col min="12806" max="12806" width="9.42578125" style="1" customWidth="1"/>
    <col min="12807" max="12807" width="26.5703125" style="1" customWidth="1"/>
    <col min="12808" max="13057" width="9.140625" style="1"/>
    <col min="13058" max="13058" width="7.28515625" style="1" customWidth="1"/>
    <col min="13059" max="13061" width="9.140625" style="1"/>
    <col min="13062" max="13062" width="9.42578125" style="1" customWidth="1"/>
    <col min="13063" max="13063" width="26.5703125" style="1" customWidth="1"/>
    <col min="13064" max="13313" width="9.140625" style="1"/>
    <col min="13314" max="13314" width="7.28515625" style="1" customWidth="1"/>
    <col min="13315" max="13317" width="9.140625" style="1"/>
    <col min="13318" max="13318" width="9.42578125" style="1" customWidth="1"/>
    <col min="13319" max="13319" width="26.5703125" style="1" customWidth="1"/>
    <col min="13320" max="13569" width="9.140625" style="1"/>
    <col min="13570" max="13570" width="7.28515625" style="1" customWidth="1"/>
    <col min="13571" max="13573" width="9.140625" style="1"/>
    <col min="13574" max="13574" width="9.42578125" style="1" customWidth="1"/>
    <col min="13575" max="13575" width="26.5703125" style="1" customWidth="1"/>
    <col min="13576" max="13825" width="9.140625" style="1"/>
    <col min="13826" max="13826" width="7.28515625" style="1" customWidth="1"/>
    <col min="13827" max="13829" width="9.140625" style="1"/>
    <col min="13830" max="13830" width="9.42578125" style="1" customWidth="1"/>
    <col min="13831" max="13831" width="26.5703125" style="1" customWidth="1"/>
    <col min="13832" max="14081" width="9.140625" style="1"/>
    <col min="14082" max="14082" width="7.28515625" style="1" customWidth="1"/>
    <col min="14083" max="14085" width="9.140625" style="1"/>
    <col min="14086" max="14086" width="9.42578125" style="1" customWidth="1"/>
    <col min="14087" max="14087" width="26.5703125" style="1" customWidth="1"/>
    <col min="14088" max="14337" width="9.140625" style="1"/>
    <col min="14338" max="14338" width="7.28515625" style="1" customWidth="1"/>
    <col min="14339" max="14341" width="9.140625" style="1"/>
    <col min="14342" max="14342" width="9.42578125" style="1" customWidth="1"/>
    <col min="14343" max="14343" width="26.5703125" style="1" customWidth="1"/>
    <col min="14344" max="14593" width="9.140625" style="1"/>
    <col min="14594" max="14594" width="7.28515625" style="1" customWidth="1"/>
    <col min="14595" max="14597" width="9.140625" style="1"/>
    <col min="14598" max="14598" width="9.42578125" style="1" customWidth="1"/>
    <col min="14599" max="14599" width="26.5703125" style="1" customWidth="1"/>
    <col min="14600" max="14849" width="9.140625" style="1"/>
    <col min="14850" max="14850" width="7.28515625" style="1" customWidth="1"/>
    <col min="14851" max="14853" width="9.140625" style="1"/>
    <col min="14854" max="14854" width="9.42578125" style="1" customWidth="1"/>
    <col min="14855" max="14855" width="26.5703125" style="1" customWidth="1"/>
    <col min="14856" max="15105" width="9.140625" style="1"/>
    <col min="15106" max="15106" width="7.28515625" style="1" customWidth="1"/>
    <col min="15107" max="15109" width="9.140625" style="1"/>
    <col min="15110" max="15110" width="9.42578125" style="1" customWidth="1"/>
    <col min="15111" max="15111" width="26.5703125" style="1" customWidth="1"/>
    <col min="15112" max="15361" width="9.140625" style="1"/>
    <col min="15362" max="15362" width="7.28515625" style="1" customWidth="1"/>
    <col min="15363" max="15365" width="9.140625" style="1"/>
    <col min="15366" max="15366" width="9.42578125" style="1" customWidth="1"/>
    <col min="15367" max="15367" width="26.5703125" style="1" customWidth="1"/>
    <col min="15368" max="15617" width="9.140625" style="1"/>
    <col min="15618" max="15618" width="7.28515625" style="1" customWidth="1"/>
    <col min="15619" max="15621" width="9.140625" style="1"/>
    <col min="15622" max="15622" width="9.42578125" style="1" customWidth="1"/>
    <col min="15623" max="15623" width="26.5703125" style="1" customWidth="1"/>
    <col min="15624" max="15873" width="9.140625" style="1"/>
    <col min="15874" max="15874" width="7.28515625" style="1" customWidth="1"/>
    <col min="15875" max="15877" width="9.140625" style="1"/>
    <col min="15878" max="15878" width="9.42578125" style="1" customWidth="1"/>
    <col min="15879" max="15879" width="26.5703125" style="1" customWidth="1"/>
    <col min="15880" max="16129" width="9.140625" style="1"/>
    <col min="16130" max="16130" width="7.28515625" style="1" customWidth="1"/>
    <col min="16131" max="16133" width="9.140625" style="1"/>
    <col min="16134" max="16134" width="9.42578125" style="1" customWidth="1"/>
    <col min="16135" max="16135" width="26.5703125" style="1" customWidth="1"/>
    <col min="16136" max="16384" width="9.140625" style="1"/>
  </cols>
  <sheetData>
    <row r="1" spans="2:10" ht="15.75" x14ac:dyDescent="0.25">
      <c r="G1" s="9" t="s">
        <v>317</v>
      </c>
    </row>
    <row r="8" spans="2:10" ht="20.25" x14ac:dyDescent="0.3">
      <c r="C8" s="301" t="s">
        <v>16</v>
      </c>
      <c r="D8" s="302"/>
      <c r="E8" s="302"/>
      <c r="F8" s="302"/>
      <c r="G8" s="302"/>
    </row>
    <row r="9" spans="2:10" ht="18" x14ac:dyDescent="0.25">
      <c r="C9" s="119"/>
      <c r="D9" s="120"/>
      <c r="E9" s="121"/>
      <c r="F9" s="121"/>
      <c r="G9" s="122"/>
    </row>
    <row r="10" spans="2:10" x14ac:dyDescent="0.2">
      <c r="G10" s="123"/>
    </row>
    <row r="11" spans="2:10" ht="15" customHeight="1" x14ac:dyDescent="0.2">
      <c r="B11" s="124" t="s">
        <v>17</v>
      </c>
      <c r="C11" s="303" t="s">
        <v>27</v>
      </c>
      <c r="D11" s="303"/>
      <c r="E11" s="303"/>
      <c r="F11" s="303"/>
      <c r="G11" s="125">
        <f>'Občina Trebnje'!F204</f>
        <v>0</v>
      </c>
    </row>
    <row r="12" spans="2:10" ht="15" x14ac:dyDescent="0.2">
      <c r="B12" s="124"/>
      <c r="C12" s="126"/>
      <c r="D12" s="127"/>
      <c r="E12" s="128"/>
      <c r="F12" s="129"/>
      <c r="G12" s="125"/>
    </row>
    <row r="13" spans="2:10" ht="15" x14ac:dyDescent="0.2">
      <c r="B13" s="126" t="s">
        <v>18</v>
      </c>
      <c r="C13" s="303" t="s">
        <v>26</v>
      </c>
      <c r="D13" s="303"/>
      <c r="E13" s="303"/>
      <c r="F13" s="303"/>
      <c r="G13" s="125">
        <f>'KS Dolenja Nemška vas'!F90</f>
        <v>0</v>
      </c>
      <c r="J13" s="1"/>
    </row>
    <row r="14" spans="2:10" ht="15" x14ac:dyDescent="0.2">
      <c r="B14" s="126"/>
      <c r="C14" s="130"/>
      <c r="D14" s="130"/>
      <c r="E14" s="130"/>
      <c r="F14" s="130"/>
      <c r="G14" s="125"/>
    </row>
    <row r="15" spans="2:10" ht="15" x14ac:dyDescent="0.2">
      <c r="B15" s="126" t="s">
        <v>19</v>
      </c>
      <c r="C15" s="303" t="s">
        <v>36</v>
      </c>
      <c r="D15" s="303"/>
      <c r="E15" s="303"/>
      <c r="F15" s="303"/>
      <c r="G15" s="125">
        <f>'KS Štefan'!G158</f>
        <v>0</v>
      </c>
    </row>
    <row r="16" spans="2:10" ht="15" x14ac:dyDescent="0.2">
      <c r="B16" s="126"/>
      <c r="C16" s="130"/>
      <c r="D16" s="130"/>
      <c r="E16" s="130"/>
      <c r="F16" s="130"/>
      <c r="G16" s="125"/>
    </row>
    <row r="17" spans="2:7" ht="15" x14ac:dyDescent="0.2">
      <c r="B17" s="126" t="s">
        <v>23</v>
      </c>
      <c r="C17" s="131" t="s">
        <v>97</v>
      </c>
      <c r="D17" s="130"/>
      <c r="E17" s="130"/>
      <c r="F17" s="130"/>
      <c r="G17" s="125">
        <f>+'KS Svetinja'!F22</f>
        <v>0</v>
      </c>
    </row>
    <row r="18" spans="2:7" ht="15" x14ac:dyDescent="0.2">
      <c r="B18" s="126"/>
      <c r="C18" s="130"/>
      <c r="D18" s="130"/>
      <c r="E18" s="130"/>
      <c r="F18" s="130"/>
      <c r="G18" s="125"/>
    </row>
    <row r="19" spans="2:7" ht="15" x14ac:dyDescent="0.2">
      <c r="B19" s="132" t="s">
        <v>96</v>
      </c>
      <c r="C19" s="305" t="s">
        <v>28</v>
      </c>
      <c r="D19" s="305"/>
      <c r="E19" s="305"/>
      <c r="F19" s="305"/>
      <c r="G19" s="133">
        <f>+'KS Dobrnič'!F56</f>
        <v>0</v>
      </c>
    </row>
    <row r="20" spans="2:7" ht="15" x14ac:dyDescent="0.2">
      <c r="B20" s="126"/>
      <c r="C20" s="130"/>
      <c r="D20" s="130"/>
      <c r="E20" s="130"/>
      <c r="F20" s="130"/>
      <c r="G20" s="125"/>
    </row>
    <row r="21" spans="2:7" ht="15.75" thickBot="1" x14ac:dyDescent="0.25">
      <c r="B21" s="134" t="s">
        <v>256</v>
      </c>
      <c r="C21" s="304" t="s">
        <v>98</v>
      </c>
      <c r="D21" s="304"/>
      <c r="E21" s="304"/>
      <c r="F21" s="304"/>
      <c r="G21" s="135">
        <f>+'KS Račje selo'!F30</f>
        <v>0</v>
      </c>
    </row>
    <row r="22" spans="2:7" ht="15" x14ac:dyDescent="0.2">
      <c r="B22" s="132"/>
      <c r="C22" s="136"/>
      <c r="D22" s="136"/>
      <c r="E22" s="136"/>
      <c r="F22" s="136"/>
      <c r="G22" s="133"/>
    </row>
    <row r="23" spans="2:7" ht="15.75" x14ac:dyDescent="0.25">
      <c r="C23" s="2" t="s">
        <v>20</v>
      </c>
      <c r="D23" s="3"/>
      <c r="E23" s="3"/>
      <c r="F23" s="3"/>
      <c r="G23" s="4">
        <f>+G11+G13+G15+G17+G21+G19</f>
        <v>0</v>
      </c>
    </row>
    <row r="24" spans="2:7" x14ac:dyDescent="0.2">
      <c r="G24" s="137"/>
    </row>
    <row r="25" spans="2:7" ht="16.5" thickBot="1" x14ac:dyDescent="0.3">
      <c r="C25" s="5" t="s">
        <v>21</v>
      </c>
      <c r="D25" s="6"/>
      <c r="E25" s="6"/>
      <c r="F25" s="6"/>
      <c r="G25" s="7">
        <f>G23*0.22</f>
        <v>0</v>
      </c>
    </row>
    <row r="26" spans="2:7" x14ac:dyDescent="0.2">
      <c r="G26" s="138"/>
    </row>
    <row r="27" spans="2:7" ht="15.75" x14ac:dyDescent="0.25">
      <c r="C27" s="2" t="s">
        <v>22</v>
      </c>
      <c r="D27" s="3"/>
      <c r="E27" s="3"/>
      <c r="F27" s="3"/>
      <c r="G27" s="4">
        <f>G23+G25</f>
        <v>0</v>
      </c>
    </row>
    <row r="31" spans="2:7" x14ac:dyDescent="0.2">
      <c r="B31" s="139"/>
      <c r="C31" s="139"/>
      <c r="D31" s="139"/>
      <c r="E31" s="139"/>
      <c r="F31" s="139"/>
      <c r="G31" s="139"/>
    </row>
  </sheetData>
  <mergeCells count="6">
    <mergeCell ref="C8:G8"/>
    <mergeCell ref="C11:F11"/>
    <mergeCell ref="C13:F13"/>
    <mergeCell ref="C15:F15"/>
    <mergeCell ref="C21:F21"/>
    <mergeCell ref="C19:F1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208"/>
  <sheetViews>
    <sheetView showZeros="0" zoomScale="90" zoomScaleNormal="90" workbookViewId="0">
      <selection sqref="A1:F206"/>
    </sheetView>
  </sheetViews>
  <sheetFormatPr defaultColWidth="9.140625" defaultRowHeight="15" x14ac:dyDescent="0.25"/>
  <cols>
    <col min="1" max="1" width="6.5703125" style="34" customWidth="1"/>
    <col min="2" max="2" width="27.28515625" style="55" customWidth="1"/>
    <col min="3" max="3" width="11" style="34" customWidth="1"/>
    <col min="4" max="4" width="7.140625" style="34" customWidth="1"/>
    <col min="5" max="5" width="13.7109375" style="34" customWidth="1"/>
    <col min="6" max="6" width="15.5703125" style="34" customWidth="1"/>
    <col min="7" max="7" width="13" style="34" customWidth="1"/>
    <col min="8" max="8" width="9.140625" style="34"/>
    <col min="9" max="16384" width="9.140625" style="8"/>
  </cols>
  <sheetData>
    <row r="1" spans="1:8" s="17" customFormat="1" ht="18" x14ac:dyDescent="0.25">
      <c r="A1" s="306" t="s">
        <v>266</v>
      </c>
      <c r="B1" s="307"/>
      <c r="C1" s="307"/>
      <c r="D1" s="307"/>
      <c r="E1" s="307"/>
      <c r="F1" s="307"/>
      <c r="G1" s="117"/>
      <c r="H1" s="117"/>
    </row>
    <row r="2" spans="1:8" ht="30.75" customHeight="1" x14ac:dyDescent="0.25">
      <c r="A2" s="308" t="s">
        <v>25</v>
      </c>
      <c r="B2" s="308"/>
      <c r="C2" s="308"/>
      <c r="D2" s="308"/>
      <c r="E2" s="308"/>
      <c r="F2" s="308"/>
    </row>
    <row r="3" spans="1:8" s="18" customFormat="1" ht="12.75" x14ac:dyDescent="0.2">
      <c r="A3" s="35" t="s">
        <v>0</v>
      </c>
      <c r="B3" s="36" t="s">
        <v>1</v>
      </c>
      <c r="C3" s="37" t="s">
        <v>2</v>
      </c>
      <c r="D3" s="38" t="s">
        <v>3</v>
      </c>
      <c r="E3" s="39" t="s">
        <v>4</v>
      </c>
      <c r="F3" s="40" t="s">
        <v>5</v>
      </c>
      <c r="G3" s="34"/>
      <c r="H3" s="34"/>
    </row>
    <row r="4" spans="1:8" x14ac:dyDescent="0.25">
      <c r="A4" s="41" t="s">
        <v>257</v>
      </c>
      <c r="B4" s="42" t="s">
        <v>6</v>
      </c>
      <c r="C4" s="43"/>
      <c r="D4" s="44"/>
      <c r="E4" s="45"/>
      <c r="F4" s="46"/>
    </row>
    <row r="5" spans="1:8" ht="39" x14ac:dyDescent="0.25">
      <c r="A5" s="47" t="s">
        <v>258</v>
      </c>
      <c r="B5" s="48" t="s">
        <v>261</v>
      </c>
      <c r="C5" s="49">
        <v>496</v>
      </c>
      <c r="D5" s="50" t="s">
        <v>7</v>
      </c>
      <c r="E5" s="51"/>
      <c r="F5" s="52">
        <f>C5*E5</f>
        <v>0</v>
      </c>
    </row>
    <row r="6" spans="1:8" ht="51" x14ac:dyDescent="0.25">
      <c r="A6" s="47" t="s">
        <v>8</v>
      </c>
      <c r="B6" s="53" t="s">
        <v>262</v>
      </c>
      <c r="C6" s="49">
        <v>1950</v>
      </c>
      <c r="D6" s="50" t="s">
        <v>7</v>
      </c>
      <c r="E6" s="51"/>
      <c r="F6" s="52">
        <f>C6*E6</f>
        <v>0</v>
      </c>
    </row>
    <row r="7" spans="1:8" ht="38.25" x14ac:dyDescent="0.25">
      <c r="A7" s="47" t="s">
        <v>259</v>
      </c>
      <c r="B7" s="54" t="s">
        <v>263</v>
      </c>
      <c r="C7" s="49">
        <v>1950</v>
      </c>
      <c r="D7" s="50" t="s">
        <v>7</v>
      </c>
      <c r="E7" s="51"/>
      <c r="F7" s="52">
        <f>C7*E7</f>
        <v>0</v>
      </c>
    </row>
    <row r="8" spans="1:8" ht="204.75" x14ac:dyDescent="0.25">
      <c r="A8" s="47" t="s">
        <v>269</v>
      </c>
      <c r="B8" s="48" t="s">
        <v>268</v>
      </c>
      <c r="C8" s="55">
        <v>250</v>
      </c>
      <c r="D8" s="56" t="s">
        <v>132</v>
      </c>
      <c r="E8" s="51"/>
      <c r="F8" s="52">
        <f>E8*C8</f>
        <v>0</v>
      </c>
    </row>
    <row r="9" spans="1:8" x14ac:dyDescent="0.25">
      <c r="A9" s="57" t="s">
        <v>260</v>
      </c>
      <c r="B9" s="58" t="s">
        <v>10</v>
      </c>
      <c r="C9" s="43"/>
      <c r="D9" s="59"/>
      <c r="E9" s="60"/>
      <c r="F9" s="61"/>
    </row>
    <row r="10" spans="1:8" ht="51.75" x14ac:dyDescent="0.25">
      <c r="A10" s="47" t="s">
        <v>34</v>
      </c>
      <c r="B10" s="62" t="s">
        <v>264</v>
      </c>
      <c r="C10" s="49">
        <v>1600</v>
      </c>
      <c r="D10" s="50" t="s">
        <v>7</v>
      </c>
      <c r="E10" s="51"/>
      <c r="F10" s="52">
        <f>C10*E10</f>
        <v>0</v>
      </c>
    </row>
    <row r="11" spans="1:8" ht="51.75" x14ac:dyDescent="0.25">
      <c r="A11" s="47" t="s">
        <v>35</v>
      </c>
      <c r="B11" s="63" t="s">
        <v>265</v>
      </c>
      <c r="C11" s="64">
        <v>300</v>
      </c>
      <c r="D11" s="65" t="s">
        <v>132</v>
      </c>
      <c r="E11" s="51"/>
      <c r="F11" s="52">
        <f>C11*E11</f>
        <v>0</v>
      </c>
    </row>
    <row r="12" spans="1:8" ht="64.5" x14ac:dyDescent="0.25">
      <c r="A12" s="47" t="s">
        <v>100</v>
      </c>
      <c r="B12" s="66" t="s">
        <v>67</v>
      </c>
      <c r="C12" s="67">
        <v>20</v>
      </c>
      <c r="D12" s="68" t="s">
        <v>60</v>
      </c>
      <c r="E12" s="69"/>
      <c r="F12" s="67">
        <f>C12*E12</f>
        <v>0</v>
      </c>
    </row>
    <row r="13" spans="1:8" x14ac:dyDescent="0.25">
      <c r="A13" s="57" t="s">
        <v>9</v>
      </c>
      <c r="B13" s="58" t="s">
        <v>12</v>
      </c>
      <c r="C13" s="43"/>
      <c r="D13" s="59"/>
      <c r="E13" s="60"/>
      <c r="F13" s="61"/>
    </row>
    <row r="14" spans="1:8" ht="89.25" x14ac:dyDescent="0.25">
      <c r="A14" s="47" t="s">
        <v>11</v>
      </c>
      <c r="B14" s="70" t="s">
        <v>82</v>
      </c>
      <c r="C14" s="71">
        <v>350</v>
      </c>
      <c r="D14" s="68" t="s">
        <v>134</v>
      </c>
      <c r="E14" s="69"/>
      <c r="F14" s="72">
        <f>E14*C14</f>
        <v>0</v>
      </c>
    </row>
    <row r="15" spans="1:8" x14ac:dyDescent="0.25">
      <c r="A15" s="73"/>
      <c r="B15" s="74"/>
      <c r="C15" s="49"/>
      <c r="D15" s="74"/>
      <c r="E15" s="75"/>
      <c r="F15" s="76"/>
    </row>
    <row r="16" spans="1:8" ht="15.75" thickBot="1" x14ac:dyDescent="0.3">
      <c r="A16" s="225"/>
      <c r="B16" s="225"/>
      <c r="C16" s="232"/>
      <c r="D16" s="269"/>
      <c r="E16" s="227"/>
      <c r="F16" s="226"/>
    </row>
    <row r="17" spans="1:6" x14ac:dyDescent="0.25">
      <c r="A17" s="146"/>
      <c r="B17" s="22"/>
      <c r="C17" s="246"/>
      <c r="D17" s="218"/>
      <c r="E17" s="146" t="s">
        <v>14</v>
      </c>
      <c r="F17" s="153">
        <f>SUM(F5:F15)</f>
        <v>0</v>
      </c>
    </row>
    <row r="18" spans="1:6" x14ac:dyDescent="0.25">
      <c r="A18" s="146"/>
      <c r="B18" s="22"/>
      <c r="C18" s="246"/>
      <c r="D18" s="218"/>
      <c r="E18" s="146"/>
      <c r="F18" s="153"/>
    </row>
    <row r="19" spans="1:6" ht="15.75" thickBot="1" x14ac:dyDescent="0.3">
      <c r="A19" s="107"/>
      <c r="B19" s="108" t="s">
        <v>29</v>
      </c>
      <c r="C19" s="109"/>
      <c r="D19" s="108"/>
      <c r="E19" s="108"/>
      <c r="F19" s="206">
        <f>SUM(F17)</f>
        <v>0</v>
      </c>
    </row>
    <row r="20" spans="1:6" x14ac:dyDescent="0.25">
      <c r="A20" s="110"/>
      <c r="B20" s="111" t="s">
        <v>30</v>
      </c>
      <c r="C20" s="43"/>
      <c r="D20" s="111"/>
      <c r="E20" s="111"/>
      <c r="F20" s="112">
        <f>+F19*0.22</f>
        <v>0</v>
      </c>
    </row>
    <row r="21" spans="1:6" ht="18.75" customHeight="1" thickBot="1" x14ac:dyDescent="0.3">
      <c r="A21" s="113"/>
      <c r="B21" s="114" t="s">
        <v>31</v>
      </c>
      <c r="C21" s="115"/>
      <c r="D21" s="114"/>
      <c r="E21" s="114"/>
      <c r="F21" s="116">
        <f>+F20+F19</f>
        <v>0</v>
      </c>
    </row>
    <row r="22" spans="1:6" ht="15.75" thickTop="1" x14ac:dyDescent="0.25">
      <c r="A22" s="146"/>
      <c r="B22" s="22"/>
      <c r="C22" s="246"/>
      <c r="D22" s="218"/>
      <c r="E22" s="146"/>
      <c r="F22" s="153"/>
    </row>
    <row r="24" spans="1:6" ht="18" x14ac:dyDescent="0.25">
      <c r="A24" s="306" t="s">
        <v>267</v>
      </c>
      <c r="B24" s="307"/>
      <c r="C24" s="307"/>
      <c r="D24" s="307"/>
      <c r="E24" s="307"/>
      <c r="F24" s="307"/>
    </row>
    <row r="25" spans="1:6" x14ac:dyDescent="0.25">
      <c r="A25" s="308" t="s">
        <v>25</v>
      </c>
      <c r="B25" s="308"/>
      <c r="C25" s="308"/>
      <c r="D25" s="308"/>
      <c r="E25" s="308"/>
      <c r="F25" s="308"/>
    </row>
    <row r="26" spans="1:6" x14ac:dyDescent="0.25">
      <c r="A26" s="77" t="s">
        <v>0</v>
      </c>
      <c r="B26" s="78" t="s">
        <v>1</v>
      </c>
      <c r="C26" s="37" t="s">
        <v>2</v>
      </c>
      <c r="D26" s="79" t="s">
        <v>3</v>
      </c>
      <c r="E26" s="80" t="s">
        <v>4</v>
      </c>
      <c r="F26" s="81" t="s">
        <v>5</v>
      </c>
    </row>
    <row r="27" spans="1:6" x14ac:dyDescent="0.25">
      <c r="A27" s="82" t="s">
        <v>257</v>
      </c>
      <c r="B27" s="83" t="s">
        <v>6</v>
      </c>
      <c r="C27" s="43"/>
      <c r="D27" s="84"/>
      <c r="E27" s="85"/>
      <c r="F27" s="86"/>
    </row>
    <row r="28" spans="1:6" ht="39" x14ac:dyDescent="0.25">
      <c r="A28" s="87" t="s">
        <v>258</v>
      </c>
      <c r="B28" s="88" t="s">
        <v>261</v>
      </c>
      <c r="C28" s="49">
        <v>100</v>
      </c>
      <c r="D28" s="89" t="s">
        <v>7</v>
      </c>
      <c r="E28" s="90"/>
      <c r="F28" s="91">
        <f>C28*E28</f>
        <v>0</v>
      </c>
    </row>
    <row r="29" spans="1:6" ht="51" x14ac:dyDescent="0.25">
      <c r="A29" s="87" t="s">
        <v>8</v>
      </c>
      <c r="B29" s="92" t="s">
        <v>262</v>
      </c>
      <c r="C29" s="49">
        <v>1880</v>
      </c>
      <c r="D29" s="89" t="s">
        <v>7</v>
      </c>
      <c r="E29" s="90"/>
      <c r="F29" s="91">
        <f>C29*E29</f>
        <v>0</v>
      </c>
    </row>
    <row r="30" spans="1:6" ht="38.25" x14ac:dyDescent="0.25">
      <c r="A30" s="87" t="s">
        <v>259</v>
      </c>
      <c r="B30" s="54" t="s">
        <v>263</v>
      </c>
      <c r="C30" s="49">
        <v>1880</v>
      </c>
      <c r="D30" s="89" t="s">
        <v>7</v>
      </c>
      <c r="E30" s="90"/>
      <c r="F30" s="91">
        <f>C30*E30</f>
        <v>0</v>
      </c>
    </row>
    <row r="31" spans="1:6" ht="204.75" x14ac:dyDescent="0.25">
      <c r="A31" s="87" t="s">
        <v>269</v>
      </c>
      <c r="B31" s="88" t="s">
        <v>268</v>
      </c>
      <c r="C31" s="55">
        <v>250</v>
      </c>
      <c r="D31" s="93" t="s">
        <v>132</v>
      </c>
      <c r="E31" s="90"/>
      <c r="F31" s="91">
        <f>E31*C31</f>
        <v>0</v>
      </c>
    </row>
    <row r="32" spans="1:6" x14ac:dyDescent="0.25">
      <c r="A32" s="57" t="s">
        <v>260</v>
      </c>
      <c r="B32" s="58" t="s">
        <v>10</v>
      </c>
      <c r="C32" s="43"/>
      <c r="D32" s="59"/>
      <c r="E32" s="60"/>
      <c r="F32" s="61"/>
    </row>
    <row r="33" spans="1:9" ht="51.75" x14ac:dyDescent="0.25">
      <c r="A33" s="47" t="s">
        <v>34</v>
      </c>
      <c r="B33" s="62" t="s">
        <v>264</v>
      </c>
      <c r="C33" s="49">
        <v>1410</v>
      </c>
      <c r="D33" s="50" t="s">
        <v>7</v>
      </c>
      <c r="E33" s="51"/>
      <c r="F33" s="52">
        <f>C33*E33</f>
        <v>0</v>
      </c>
    </row>
    <row r="34" spans="1:9" ht="51.75" x14ac:dyDescent="0.25">
      <c r="A34" s="47" t="s">
        <v>35</v>
      </c>
      <c r="B34" s="63" t="s">
        <v>265</v>
      </c>
      <c r="C34" s="64">
        <v>150</v>
      </c>
      <c r="D34" s="65" t="s">
        <v>125</v>
      </c>
      <c r="E34" s="51"/>
      <c r="F34" s="52">
        <f>C34*E34</f>
        <v>0</v>
      </c>
      <c r="G34" s="15"/>
      <c r="H34" s="16"/>
    </row>
    <row r="35" spans="1:9" ht="64.5" x14ac:dyDescent="0.25">
      <c r="A35" s="47" t="s">
        <v>100</v>
      </c>
      <c r="B35" s="66" t="s">
        <v>67</v>
      </c>
      <c r="C35" s="67">
        <v>20</v>
      </c>
      <c r="D35" s="68" t="s">
        <v>60</v>
      </c>
      <c r="E35" s="69"/>
      <c r="F35" s="67">
        <f>C35*E35</f>
        <v>0</v>
      </c>
      <c r="G35" s="15"/>
      <c r="H35" s="15"/>
    </row>
    <row r="36" spans="1:9" x14ac:dyDescent="0.25">
      <c r="A36" s="57" t="s">
        <v>9</v>
      </c>
      <c r="B36" s="58" t="s">
        <v>12</v>
      </c>
      <c r="C36" s="43"/>
      <c r="D36" s="59"/>
      <c r="E36" s="60"/>
      <c r="F36" s="61"/>
      <c r="G36" s="15"/>
      <c r="H36" s="15"/>
    </row>
    <row r="37" spans="1:9" ht="89.25" x14ac:dyDescent="0.25">
      <c r="A37" s="47" t="s">
        <v>11</v>
      </c>
      <c r="B37" s="70" t="s">
        <v>82</v>
      </c>
      <c r="C37" s="71">
        <v>350</v>
      </c>
      <c r="D37" s="68" t="s">
        <v>134</v>
      </c>
      <c r="E37" s="69"/>
      <c r="F37" s="72">
        <f>E37*C37</f>
        <v>0</v>
      </c>
      <c r="G37" s="15"/>
      <c r="H37" s="15"/>
    </row>
    <row r="38" spans="1:9" x14ac:dyDescent="0.25">
      <c r="A38" s="73"/>
      <c r="B38" s="74"/>
      <c r="C38" s="49"/>
      <c r="D38" s="74"/>
      <c r="E38" s="75"/>
      <c r="F38" s="76"/>
      <c r="G38" s="15"/>
      <c r="H38" s="15"/>
    </row>
    <row r="39" spans="1:9" ht="15.75" thickBot="1" x14ac:dyDescent="0.3">
      <c r="A39" s="225"/>
      <c r="B39" s="225"/>
      <c r="C39" s="232"/>
      <c r="D39" s="269"/>
      <c r="E39" s="227"/>
      <c r="F39" s="226"/>
      <c r="G39" s="16"/>
    </row>
    <row r="40" spans="1:9" x14ac:dyDescent="0.25">
      <c r="A40" s="146"/>
      <c r="B40" s="22"/>
      <c r="C40" s="246"/>
      <c r="D40" s="218"/>
      <c r="E40" s="146" t="s">
        <v>14</v>
      </c>
      <c r="F40" s="153">
        <f>SUM(F28:F38)</f>
        <v>0</v>
      </c>
      <c r="G40" s="16"/>
    </row>
    <row r="41" spans="1:9" x14ac:dyDescent="0.25">
      <c r="A41" s="146"/>
      <c r="B41" s="22"/>
      <c r="C41" s="246"/>
      <c r="D41" s="218"/>
      <c r="E41" s="146"/>
      <c r="F41" s="153"/>
      <c r="G41" s="16"/>
    </row>
    <row r="42" spans="1:9" ht="15.75" thickBot="1" x14ac:dyDescent="0.3">
      <c r="A42" s="107"/>
      <c r="B42" s="108" t="s">
        <v>29</v>
      </c>
      <c r="C42" s="109"/>
      <c r="D42" s="108"/>
      <c r="E42" s="108"/>
      <c r="F42" s="206">
        <f>SUM(F40)</f>
        <v>0</v>
      </c>
      <c r="G42" s="16"/>
    </row>
    <row r="43" spans="1:9" x14ac:dyDescent="0.25">
      <c r="A43" s="110"/>
      <c r="B43" s="111" t="s">
        <v>30</v>
      </c>
      <c r="C43" s="43"/>
      <c r="D43" s="111"/>
      <c r="E43" s="111"/>
      <c r="F43" s="112">
        <f>+F42*0.22</f>
        <v>0</v>
      </c>
      <c r="G43" s="15"/>
    </row>
    <row r="44" spans="1:9" ht="15.75" thickBot="1" x14ac:dyDescent="0.3">
      <c r="A44" s="113"/>
      <c r="B44" s="114" t="s">
        <v>31</v>
      </c>
      <c r="C44" s="115"/>
      <c r="D44" s="114"/>
      <c r="E44" s="114"/>
      <c r="F44" s="116">
        <f>+F43+F42</f>
        <v>0</v>
      </c>
      <c r="G44" s="16"/>
      <c r="I44" s="10"/>
    </row>
    <row r="45" spans="1:9" ht="15.75" thickTop="1" x14ac:dyDescent="0.25">
      <c r="A45" s="94"/>
      <c r="B45" s="95"/>
      <c r="C45" s="96"/>
      <c r="D45" s="97"/>
      <c r="E45" s="98"/>
      <c r="F45" s="99"/>
      <c r="G45" s="8"/>
    </row>
    <row r="46" spans="1:9" x14ac:dyDescent="0.25">
      <c r="A46" s="94"/>
      <c r="B46" s="95"/>
      <c r="C46" s="96"/>
      <c r="D46" s="97"/>
      <c r="E46" s="98"/>
      <c r="F46" s="99"/>
      <c r="G46" s="8"/>
    </row>
    <row r="47" spans="1:9" ht="18" x14ac:dyDescent="0.25">
      <c r="A47" s="309" t="s">
        <v>270</v>
      </c>
      <c r="B47" s="310"/>
      <c r="C47" s="310"/>
      <c r="D47" s="310"/>
      <c r="E47" s="310"/>
      <c r="F47" s="310"/>
      <c r="G47" s="8"/>
    </row>
    <row r="48" spans="1:9" x14ac:dyDescent="0.25">
      <c r="A48" s="100" t="s">
        <v>17</v>
      </c>
      <c r="B48" s="101" t="s">
        <v>6</v>
      </c>
      <c r="C48" s="15"/>
      <c r="D48" s="15"/>
      <c r="E48" s="16"/>
      <c r="F48" s="15"/>
      <c r="G48" s="8"/>
    </row>
    <row r="49" spans="1:7" x14ac:dyDescent="0.25">
      <c r="A49" s="100">
        <v>11</v>
      </c>
      <c r="B49" s="101" t="s">
        <v>115</v>
      </c>
      <c r="C49" s="15"/>
      <c r="D49" s="15"/>
      <c r="E49" s="16"/>
      <c r="F49" s="15"/>
      <c r="G49" s="8"/>
    </row>
    <row r="50" spans="1:7" x14ac:dyDescent="0.25">
      <c r="A50" s="28" t="s">
        <v>116</v>
      </c>
      <c r="B50" s="15" t="s">
        <v>117</v>
      </c>
      <c r="C50" s="15"/>
      <c r="D50" s="15"/>
      <c r="E50" s="16"/>
      <c r="F50" s="15"/>
      <c r="G50" s="8"/>
    </row>
    <row r="51" spans="1:7" x14ac:dyDescent="0.25">
      <c r="A51" s="28"/>
      <c r="B51" s="15" t="s">
        <v>118</v>
      </c>
      <c r="C51" s="15"/>
      <c r="D51" s="15"/>
      <c r="E51" s="16"/>
      <c r="F51" s="15"/>
      <c r="G51" s="8"/>
    </row>
    <row r="52" spans="1:7" x14ac:dyDescent="0.25">
      <c r="A52" s="28"/>
      <c r="B52" s="8"/>
      <c r="C52" s="15">
        <v>0.42</v>
      </c>
      <c r="D52" s="15" t="s">
        <v>119</v>
      </c>
      <c r="E52" s="16"/>
      <c r="F52" s="16">
        <f>C52*E52</f>
        <v>0</v>
      </c>
      <c r="G52" s="8"/>
    </row>
    <row r="53" spans="1:7" x14ac:dyDescent="0.25">
      <c r="A53" s="28" t="s">
        <v>120</v>
      </c>
      <c r="B53" s="15" t="s">
        <v>121</v>
      </c>
      <c r="C53" s="15"/>
      <c r="D53" s="15"/>
      <c r="E53" s="16"/>
      <c r="F53" s="16"/>
      <c r="G53" s="8"/>
    </row>
    <row r="54" spans="1:7" x14ac:dyDescent="0.25">
      <c r="A54" s="28"/>
      <c r="B54" s="15" t="s">
        <v>118</v>
      </c>
      <c r="C54" s="15"/>
      <c r="D54" s="15"/>
      <c r="E54" s="16"/>
      <c r="F54" s="16"/>
      <c r="G54" s="8"/>
    </row>
    <row r="55" spans="1:7" x14ac:dyDescent="0.25">
      <c r="A55" s="28"/>
      <c r="B55" s="8"/>
      <c r="C55" s="15">
        <v>21</v>
      </c>
      <c r="D55" s="15" t="s">
        <v>15</v>
      </c>
      <c r="E55" s="16"/>
      <c r="F55" s="16">
        <f>C55*E55</f>
        <v>0</v>
      </c>
      <c r="G55" s="8"/>
    </row>
    <row r="56" spans="1:7" x14ac:dyDescent="0.25">
      <c r="A56" s="15"/>
      <c r="B56" s="15"/>
      <c r="C56" s="15"/>
      <c r="D56" s="15"/>
      <c r="E56" s="15"/>
      <c r="F56" s="16"/>
      <c r="G56" s="8"/>
    </row>
    <row r="57" spans="1:7" x14ac:dyDescent="0.25">
      <c r="A57" s="100">
        <v>12</v>
      </c>
      <c r="B57" s="101" t="s">
        <v>38</v>
      </c>
      <c r="C57" s="15"/>
      <c r="D57" s="15"/>
      <c r="E57" s="16"/>
      <c r="F57" s="16"/>
      <c r="G57" s="8"/>
    </row>
    <row r="58" spans="1:7" x14ac:dyDescent="0.25">
      <c r="A58" s="28" t="s">
        <v>122</v>
      </c>
      <c r="B58" s="15" t="s">
        <v>123</v>
      </c>
      <c r="C58" s="15"/>
      <c r="D58" s="15"/>
      <c r="E58" s="16"/>
      <c r="F58" s="16"/>
      <c r="G58" s="8"/>
    </row>
    <row r="59" spans="1:7" x14ac:dyDescent="0.25">
      <c r="A59" s="28"/>
      <c r="B59" s="15" t="s">
        <v>124</v>
      </c>
      <c r="C59" s="15"/>
      <c r="D59" s="15"/>
      <c r="E59" s="16"/>
      <c r="F59" s="16"/>
      <c r="G59" s="8"/>
    </row>
    <row r="60" spans="1:7" x14ac:dyDescent="0.25">
      <c r="A60" s="28"/>
      <c r="B60" s="8"/>
      <c r="C60" s="15">
        <v>120</v>
      </c>
      <c r="D60" s="15" t="s">
        <v>125</v>
      </c>
      <c r="E60" s="16"/>
      <c r="F60" s="16">
        <f>C60*E60</f>
        <v>0</v>
      </c>
      <c r="G60" s="8"/>
    </row>
    <row r="61" spans="1:7" x14ac:dyDescent="0.25">
      <c r="A61" s="28" t="s">
        <v>126</v>
      </c>
      <c r="B61" s="15" t="s">
        <v>123</v>
      </c>
      <c r="C61" s="15"/>
      <c r="D61" s="15"/>
      <c r="E61" s="16"/>
      <c r="F61" s="16"/>
      <c r="G61" s="8"/>
    </row>
    <row r="62" spans="1:7" x14ac:dyDescent="0.25">
      <c r="A62" s="28"/>
      <c r="B62" s="15" t="s">
        <v>127</v>
      </c>
      <c r="C62" s="15"/>
      <c r="D62" s="15"/>
      <c r="E62" s="16"/>
      <c r="F62" s="16"/>
      <c r="G62" s="8"/>
    </row>
    <row r="63" spans="1:7" x14ac:dyDescent="0.25">
      <c r="A63" s="28"/>
      <c r="B63" s="8"/>
      <c r="C63" s="15">
        <v>120</v>
      </c>
      <c r="D63" s="15" t="s">
        <v>125</v>
      </c>
      <c r="E63" s="16"/>
      <c r="F63" s="16">
        <f>C63*E63</f>
        <v>0</v>
      </c>
      <c r="G63" s="8"/>
    </row>
    <row r="64" spans="1:7" x14ac:dyDescent="0.25">
      <c r="A64" s="28" t="s">
        <v>128</v>
      </c>
      <c r="B64" s="15" t="s">
        <v>129</v>
      </c>
      <c r="C64" s="15"/>
      <c r="D64" s="15"/>
      <c r="E64" s="16"/>
      <c r="F64" s="16"/>
      <c r="G64" s="8"/>
    </row>
    <row r="65" spans="1:7" x14ac:dyDescent="0.25">
      <c r="A65" s="28"/>
      <c r="B65" s="15" t="s">
        <v>130</v>
      </c>
      <c r="C65" s="15"/>
      <c r="D65" s="15"/>
      <c r="E65" s="16"/>
      <c r="F65" s="16"/>
      <c r="G65" s="8"/>
    </row>
    <row r="66" spans="1:7" x14ac:dyDescent="0.25">
      <c r="A66" s="28"/>
      <c r="B66" s="15" t="s">
        <v>131</v>
      </c>
      <c r="C66" s="15">
        <v>170</v>
      </c>
      <c r="D66" s="15" t="s">
        <v>132</v>
      </c>
      <c r="E66" s="16"/>
      <c r="F66" s="16">
        <f>C66*E66</f>
        <v>0</v>
      </c>
      <c r="G66" s="8"/>
    </row>
    <row r="67" spans="1:7" x14ac:dyDescent="0.25">
      <c r="A67" s="28" t="s">
        <v>128</v>
      </c>
      <c r="B67" s="15" t="s">
        <v>133</v>
      </c>
      <c r="C67" s="15"/>
      <c r="D67" s="15"/>
      <c r="E67" s="16"/>
      <c r="F67" s="16"/>
      <c r="G67" s="8"/>
    </row>
    <row r="68" spans="1:7" x14ac:dyDescent="0.25">
      <c r="A68" s="28"/>
      <c r="B68" s="8"/>
      <c r="C68" s="15">
        <v>340</v>
      </c>
      <c r="D68" s="15" t="s">
        <v>134</v>
      </c>
      <c r="E68" s="16"/>
      <c r="F68" s="16">
        <f>C68*E68</f>
        <v>0</v>
      </c>
      <c r="G68" s="8"/>
    </row>
    <row r="69" spans="1:7" x14ac:dyDescent="0.25">
      <c r="A69" s="28" t="s">
        <v>128</v>
      </c>
      <c r="B69" s="15" t="s">
        <v>129</v>
      </c>
      <c r="C69" s="15"/>
      <c r="D69" s="15"/>
      <c r="E69" s="16"/>
      <c r="F69" s="16"/>
      <c r="G69" s="8"/>
    </row>
    <row r="70" spans="1:7" x14ac:dyDescent="0.25">
      <c r="A70" s="28"/>
      <c r="B70" s="15" t="s">
        <v>130</v>
      </c>
      <c r="C70" s="15"/>
      <c r="D70" s="15"/>
      <c r="E70" s="16"/>
      <c r="F70" s="16"/>
      <c r="G70" s="8"/>
    </row>
    <row r="71" spans="1:7" x14ac:dyDescent="0.25">
      <c r="A71" s="28"/>
      <c r="B71" s="15" t="s">
        <v>135</v>
      </c>
      <c r="C71" s="15">
        <v>75</v>
      </c>
      <c r="D71" s="15" t="s">
        <v>132</v>
      </c>
      <c r="E71" s="16"/>
      <c r="F71" s="16">
        <f>C71*E71</f>
        <v>0</v>
      </c>
      <c r="G71" s="8"/>
    </row>
    <row r="72" spans="1:7" x14ac:dyDescent="0.25">
      <c r="A72" s="28" t="s">
        <v>128</v>
      </c>
      <c r="B72" s="15" t="s">
        <v>133</v>
      </c>
      <c r="C72" s="15"/>
      <c r="D72" s="15"/>
      <c r="E72" s="16"/>
      <c r="F72" s="16"/>
      <c r="G72" s="8"/>
    </row>
    <row r="73" spans="1:7" x14ac:dyDescent="0.25">
      <c r="A73" s="28"/>
      <c r="B73" s="15" t="s">
        <v>136</v>
      </c>
      <c r="C73" s="15">
        <v>50</v>
      </c>
      <c r="D73" s="15" t="s">
        <v>134</v>
      </c>
      <c r="E73" s="16"/>
      <c r="F73" s="16">
        <f>C73*E73</f>
        <v>0</v>
      </c>
      <c r="G73" s="8"/>
    </row>
    <row r="74" spans="1:7" x14ac:dyDescent="0.25">
      <c r="A74" s="28" t="s">
        <v>128</v>
      </c>
      <c r="B74" s="15" t="s">
        <v>137</v>
      </c>
      <c r="C74" s="15"/>
      <c r="D74" s="15"/>
      <c r="E74" s="16"/>
      <c r="F74" s="16"/>
      <c r="G74" s="8"/>
    </row>
    <row r="75" spans="1:7" x14ac:dyDescent="0.25">
      <c r="A75" s="28"/>
      <c r="B75" s="15" t="s">
        <v>138</v>
      </c>
      <c r="C75" s="15"/>
      <c r="D75" s="15"/>
      <c r="E75" s="16"/>
      <c r="F75" s="16"/>
      <c r="G75" s="8"/>
    </row>
    <row r="76" spans="1:7" x14ac:dyDescent="0.25">
      <c r="A76" s="28"/>
      <c r="B76" s="8"/>
      <c r="C76" s="15">
        <v>2</v>
      </c>
      <c r="D76" s="15" t="s">
        <v>15</v>
      </c>
      <c r="E76" s="16"/>
      <c r="F76" s="16">
        <f>C76*E76</f>
        <v>0</v>
      </c>
      <c r="G76" s="8"/>
    </row>
    <row r="77" spans="1:7" x14ac:dyDescent="0.25">
      <c r="A77" s="28" t="s">
        <v>128</v>
      </c>
      <c r="B77" s="15" t="s">
        <v>133</v>
      </c>
      <c r="C77" s="15"/>
      <c r="D77" s="15"/>
      <c r="E77" s="16"/>
      <c r="F77" s="16"/>
      <c r="G77" s="8"/>
    </row>
    <row r="78" spans="1:7" x14ac:dyDescent="0.25">
      <c r="A78" s="28"/>
      <c r="B78" s="15" t="s">
        <v>139</v>
      </c>
      <c r="C78" s="15">
        <v>10</v>
      </c>
      <c r="D78" s="15" t="s">
        <v>134</v>
      </c>
      <c r="E78" s="16"/>
      <c r="F78" s="16">
        <f>C78*E78</f>
        <v>0</v>
      </c>
      <c r="G78" s="8"/>
    </row>
    <row r="79" spans="1:7" x14ac:dyDescent="0.25">
      <c r="A79" s="28" t="s">
        <v>128</v>
      </c>
      <c r="B79" s="15" t="s">
        <v>129</v>
      </c>
      <c r="C79" s="15"/>
      <c r="D79" s="15"/>
      <c r="E79" s="16"/>
      <c r="F79" s="16"/>
      <c r="G79" s="8"/>
    </row>
    <row r="80" spans="1:7" x14ac:dyDescent="0.25">
      <c r="A80" s="28"/>
      <c r="B80" s="15" t="s">
        <v>130</v>
      </c>
      <c r="C80" s="15"/>
      <c r="D80" s="15"/>
      <c r="E80" s="16"/>
      <c r="F80" s="16"/>
      <c r="G80" s="8"/>
    </row>
    <row r="81" spans="1:7" x14ac:dyDescent="0.25">
      <c r="A81" s="28"/>
      <c r="B81" s="15" t="s">
        <v>139</v>
      </c>
      <c r="C81" s="15">
        <v>20</v>
      </c>
      <c r="D81" s="15" t="s">
        <v>132</v>
      </c>
      <c r="E81" s="16"/>
      <c r="F81" s="16">
        <f>C81*E81</f>
        <v>0</v>
      </c>
      <c r="G81" s="8"/>
    </row>
    <row r="82" spans="1:7" x14ac:dyDescent="0.25">
      <c r="A82" s="28"/>
      <c r="B82" s="15"/>
      <c r="C82" s="15"/>
      <c r="D82" s="15"/>
      <c r="E82" s="16"/>
      <c r="F82" s="16"/>
      <c r="G82" s="8"/>
    </row>
    <row r="83" spans="1:7" x14ac:dyDescent="0.25">
      <c r="A83" s="100">
        <v>13</v>
      </c>
      <c r="B83" s="101" t="s">
        <v>140</v>
      </c>
      <c r="C83" s="15"/>
      <c r="D83" s="15"/>
      <c r="E83" s="16"/>
      <c r="F83" s="16"/>
      <c r="G83" s="8"/>
    </row>
    <row r="84" spans="1:7" x14ac:dyDescent="0.25">
      <c r="A84" s="28" t="s">
        <v>141</v>
      </c>
      <c r="B84" s="15" t="s">
        <v>142</v>
      </c>
      <c r="C84" s="15"/>
      <c r="D84" s="15"/>
      <c r="E84" s="16"/>
      <c r="F84" s="16"/>
      <c r="G84" s="8"/>
    </row>
    <row r="85" spans="1:7" x14ac:dyDescent="0.25">
      <c r="A85" s="28"/>
      <c r="B85" s="8"/>
      <c r="C85" s="15">
        <v>1</v>
      </c>
      <c r="D85" s="15" t="s">
        <v>15</v>
      </c>
      <c r="E85" s="16"/>
      <c r="F85" s="16">
        <f>C85*E85</f>
        <v>0</v>
      </c>
      <c r="G85" s="8"/>
    </row>
    <row r="86" spans="1:7" x14ac:dyDescent="0.25">
      <c r="A86" s="29"/>
      <c r="B86" s="30"/>
      <c r="C86" s="30"/>
      <c r="D86" s="30"/>
      <c r="E86" s="31"/>
      <c r="F86" s="31"/>
      <c r="G86" s="8"/>
    </row>
    <row r="87" spans="1:7" ht="15.75" thickBot="1" x14ac:dyDescent="0.3">
      <c r="A87" s="225"/>
      <c r="B87" s="225"/>
      <c r="C87" s="232"/>
      <c r="D87" s="269"/>
      <c r="E87" s="227"/>
      <c r="F87" s="226"/>
      <c r="G87" s="8"/>
    </row>
    <row r="88" spans="1:7" x14ac:dyDescent="0.25">
      <c r="A88" s="146"/>
      <c r="B88" s="22"/>
      <c r="C88" s="246"/>
      <c r="D88" s="218"/>
      <c r="E88" s="146" t="s">
        <v>14</v>
      </c>
      <c r="F88" s="153">
        <f>SUM(F52:F86)</f>
        <v>0</v>
      </c>
      <c r="G88" s="8"/>
    </row>
    <row r="89" spans="1:7" x14ac:dyDescent="0.25">
      <c r="A89" s="28"/>
      <c r="B89" s="15"/>
      <c r="C89" s="15"/>
      <c r="D89" s="15"/>
      <c r="E89" s="16"/>
      <c r="F89" s="16"/>
      <c r="G89" s="8"/>
    </row>
    <row r="90" spans="1:7" x14ac:dyDescent="0.25">
      <c r="A90" s="100">
        <v>2</v>
      </c>
      <c r="B90" s="100" t="s">
        <v>143</v>
      </c>
      <c r="C90" s="15"/>
      <c r="D90" s="15"/>
      <c r="E90" s="16"/>
      <c r="F90" s="16"/>
      <c r="G90" s="8"/>
    </row>
    <row r="91" spans="1:7" x14ac:dyDescent="0.25">
      <c r="A91" s="100">
        <v>21</v>
      </c>
      <c r="B91" s="101" t="s">
        <v>48</v>
      </c>
      <c r="C91" s="15"/>
      <c r="D91" s="15"/>
      <c r="E91" s="16"/>
      <c r="F91" s="16"/>
      <c r="G91" s="8"/>
    </row>
    <row r="92" spans="1:7" x14ac:dyDescent="0.25">
      <c r="A92" s="28" t="s">
        <v>144</v>
      </c>
      <c r="B92" s="15" t="s">
        <v>145</v>
      </c>
      <c r="C92" s="15"/>
      <c r="D92" s="15"/>
      <c r="E92" s="16"/>
      <c r="F92" s="16"/>
      <c r="G92" s="8"/>
    </row>
    <row r="93" spans="1:7" x14ac:dyDescent="0.25">
      <c r="A93" s="28"/>
      <c r="B93" s="32" t="s">
        <v>280</v>
      </c>
      <c r="C93" s="15"/>
      <c r="D93" s="15"/>
      <c r="E93" s="16"/>
      <c r="F93" s="16"/>
      <c r="G93" s="8"/>
    </row>
    <row r="94" spans="1:7" x14ac:dyDescent="0.25">
      <c r="A94" s="28"/>
      <c r="B94" s="8"/>
      <c r="C94" s="15">
        <v>35</v>
      </c>
      <c r="D94" s="15" t="s">
        <v>85</v>
      </c>
      <c r="E94" s="16"/>
      <c r="F94" s="16">
        <f>C94*E94</f>
        <v>0</v>
      </c>
      <c r="G94" s="8"/>
    </row>
    <row r="95" spans="1:7" x14ac:dyDescent="0.25">
      <c r="A95" s="28" t="s">
        <v>146</v>
      </c>
      <c r="B95" s="15" t="s">
        <v>147</v>
      </c>
      <c r="C95" s="15"/>
      <c r="D95" s="15"/>
      <c r="E95" s="16"/>
      <c r="F95" s="16"/>
      <c r="G95" s="8"/>
    </row>
    <row r="96" spans="1:7" x14ac:dyDescent="0.25">
      <c r="A96" s="28"/>
      <c r="B96" s="15" t="s">
        <v>148</v>
      </c>
      <c r="C96" s="15">
        <v>340</v>
      </c>
      <c r="D96" s="15" t="s">
        <v>85</v>
      </c>
      <c r="E96" s="16"/>
      <c r="F96" s="16">
        <f>C96*E96</f>
        <v>0</v>
      </c>
      <c r="G96" s="8"/>
    </row>
    <row r="97" spans="1:7" x14ac:dyDescent="0.25">
      <c r="A97" s="28" t="s">
        <v>149</v>
      </c>
      <c r="B97" s="15" t="s">
        <v>150</v>
      </c>
      <c r="C97" s="15"/>
      <c r="D97" s="15"/>
      <c r="E97" s="16"/>
      <c r="F97" s="16"/>
      <c r="G97" s="8"/>
    </row>
    <row r="98" spans="1:7" x14ac:dyDescent="0.25">
      <c r="A98" s="28"/>
      <c r="B98" s="15" t="s">
        <v>151</v>
      </c>
      <c r="C98" s="15">
        <v>52</v>
      </c>
      <c r="D98" s="15" t="s">
        <v>85</v>
      </c>
      <c r="E98" s="16"/>
      <c r="F98" s="16">
        <f>C98*E98</f>
        <v>0</v>
      </c>
      <c r="G98" s="8"/>
    </row>
    <row r="99" spans="1:7" x14ac:dyDescent="0.25">
      <c r="A99" s="28" t="s">
        <v>152</v>
      </c>
      <c r="B99" s="15" t="s">
        <v>147</v>
      </c>
      <c r="C99" s="15"/>
      <c r="D99" s="15"/>
      <c r="E99" s="16"/>
      <c r="F99" s="16"/>
      <c r="G99" s="8"/>
    </row>
    <row r="100" spans="1:7" x14ac:dyDescent="0.25">
      <c r="A100" s="28"/>
      <c r="B100" s="15" t="s">
        <v>148</v>
      </c>
      <c r="C100" s="15"/>
      <c r="D100" s="15"/>
      <c r="E100" s="16"/>
      <c r="F100" s="16"/>
      <c r="G100" s="8"/>
    </row>
    <row r="101" spans="1:7" x14ac:dyDescent="0.25">
      <c r="A101" s="28"/>
      <c r="B101" s="15" t="s">
        <v>153</v>
      </c>
      <c r="C101" s="15"/>
      <c r="D101" s="15"/>
      <c r="E101" s="16"/>
      <c r="F101" s="16"/>
      <c r="G101" s="8"/>
    </row>
    <row r="102" spans="1:7" x14ac:dyDescent="0.25">
      <c r="A102" s="28"/>
      <c r="B102" s="8"/>
      <c r="C102" s="15">
        <v>45</v>
      </c>
      <c r="D102" s="15" t="s">
        <v>85</v>
      </c>
      <c r="E102" s="16"/>
      <c r="F102" s="16">
        <f>C102*E102</f>
        <v>0</v>
      </c>
      <c r="G102" s="8"/>
    </row>
    <row r="103" spans="1:7" x14ac:dyDescent="0.25">
      <c r="A103" s="28" t="s">
        <v>154</v>
      </c>
      <c r="B103" s="15" t="s">
        <v>155</v>
      </c>
      <c r="C103" s="15"/>
      <c r="D103" s="15"/>
      <c r="E103" s="16"/>
      <c r="F103" s="16"/>
      <c r="G103" s="8"/>
    </row>
    <row r="104" spans="1:7" x14ac:dyDescent="0.25">
      <c r="A104" s="28"/>
      <c r="B104" s="15" t="s">
        <v>148</v>
      </c>
      <c r="C104" s="15">
        <v>45</v>
      </c>
      <c r="D104" s="15" t="s">
        <v>85</v>
      </c>
      <c r="E104" s="16"/>
      <c r="F104" s="16">
        <f>C104*E104</f>
        <v>0</v>
      </c>
      <c r="G104" s="8"/>
    </row>
    <row r="105" spans="1:7" x14ac:dyDescent="0.25">
      <c r="A105" s="28" t="s">
        <v>156</v>
      </c>
      <c r="B105" s="15" t="s">
        <v>157</v>
      </c>
      <c r="C105" s="15"/>
      <c r="D105" s="15"/>
      <c r="E105" s="16"/>
      <c r="F105" s="16"/>
      <c r="G105" s="8"/>
    </row>
    <row r="106" spans="1:7" x14ac:dyDescent="0.25">
      <c r="A106" s="28"/>
      <c r="B106" s="15" t="s">
        <v>158</v>
      </c>
      <c r="C106" s="15"/>
      <c r="D106" s="15"/>
      <c r="E106" s="16"/>
      <c r="F106" s="16"/>
      <c r="G106" s="8"/>
    </row>
    <row r="107" spans="1:7" x14ac:dyDescent="0.25">
      <c r="A107" s="28"/>
      <c r="B107" s="15" t="s">
        <v>159</v>
      </c>
      <c r="C107" s="15"/>
      <c r="D107" s="15"/>
      <c r="E107" s="16"/>
      <c r="F107" s="16"/>
      <c r="G107" s="8"/>
    </row>
    <row r="108" spans="1:7" x14ac:dyDescent="0.25">
      <c r="A108" s="28"/>
      <c r="B108" s="15" t="s">
        <v>160</v>
      </c>
      <c r="C108" s="15"/>
      <c r="D108" s="15"/>
      <c r="E108" s="16"/>
      <c r="F108" s="16"/>
      <c r="G108" s="8"/>
    </row>
    <row r="109" spans="1:7" x14ac:dyDescent="0.25">
      <c r="A109" s="28"/>
      <c r="B109" s="8"/>
      <c r="C109" s="15">
        <v>30</v>
      </c>
      <c r="D109" s="15" t="s">
        <v>85</v>
      </c>
      <c r="E109" s="16"/>
      <c r="F109" s="16">
        <f>C109*E109</f>
        <v>0</v>
      </c>
      <c r="G109" s="8"/>
    </row>
    <row r="110" spans="1:7" x14ac:dyDescent="0.25">
      <c r="A110" s="15"/>
      <c r="B110" s="15"/>
      <c r="C110" s="15"/>
      <c r="D110" s="15"/>
      <c r="E110" s="15"/>
      <c r="F110" s="15"/>
      <c r="G110" s="8"/>
    </row>
    <row r="111" spans="1:7" x14ac:dyDescent="0.25">
      <c r="A111" s="100">
        <v>22</v>
      </c>
      <c r="B111" s="101" t="s">
        <v>51</v>
      </c>
      <c r="C111" s="15"/>
      <c r="D111" s="15"/>
      <c r="E111" s="16"/>
      <c r="F111" s="16"/>
      <c r="G111" s="8"/>
    </row>
    <row r="112" spans="1:7" x14ac:dyDescent="0.25">
      <c r="A112" s="28" t="s">
        <v>161</v>
      </c>
      <c r="B112" s="15" t="s">
        <v>162</v>
      </c>
      <c r="C112" s="15"/>
      <c r="D112" s="15"/>
      <c r="E112" s="16"/>
      <c r="F112" s="16"/>
      <c r="G112" s="8"/>
    </row>
    <row r="113" spans="1:7" x14ac:dyDescent="0.25">
      <c r="A113" s="28"/>
      <c r="B113" s="15" t="s">
        <v>163</v>
      </c>
      <c r="C113" s="16">
        <v>240</v>
      </c>
      <c r="D113" s="15" t="s">
        <v>132</v>
      </c>
      <c r="E113" s="16"/>
      <c r="F113" s="16">
        <f>C113*E113</f>
        <v>0</v>
      </c>
      <c r="G113" s="8"/>
    </row>
    <row r="114" spans="1:7" x14ac:dyDescent="0.25">
      <c r="A114" s="15"/>
      <c r="B114" s="15"/>
      <c r="C114" s="15"/>
      <c r="D114" s="15"/>
      <c r="E114" s="15"/>
      <c r="F114" s="16"/>
      <c r="G114" s="8"/>
    </row>
    <row r="115" spans="1:7" x14ac:dyDescent="0.25">
      <c r="A115" s="100">
        <v>24</v>
      </c>
      <c r="B115" s="101" t="s">
        <v>164</v>
      </c>
      <c r="C115" s="15"/>
      <c r="D115" s="15"/>
      <c r="E115" s="16"/>
      <c r="F115" s="16"/>
      <c r="G115" s="8"/>
    </row>
    <row r="116" spans="1:7" x14ac:dyDescent="0.25">
      <c r="A116" s="28" t="s">
        <v>165</v>
      </c>
      <c r="B116" s="15" t="s">
        <v>166</v>
      </c>
      <c r="C116" s="15"/>
      <c r="D116" s="15"/>
      <c r="E116" s="16"/>
      <c r="F116" s="16"/>
      <c r="G116" s="8"/>
    </row>
    <row r="117" spans="1:7" x14ac:dyDescent="0.25">
      <c r="A117" s="28"/>
      <c r="B117" s="15" t="s">
        <v>167</v>
      </c>
      <c r="C117" s="15"/>
      <c r="D117" s="15"/>
      <c r="E117" s="16"/>
      <c r="F117" s="16"/>
      <c r="G117" s="8"/>
    </row>
    <row r="118" spans="1:7" x14ac:dyDescent="0.25">
      <c r="A118" s="28"/>
      <c r="B118" s="8"/>
      <c r="C118" s="15">
        <v>150</v>
      </c>
      <c r="D118" s="15" t="s">
        <v>85</v>
      </c>
      <c r="E118" s="16"/>
      <c r="F118" s="16">
        <f>C118*E118</f>
        <v>0</v>
      </c>
      <c r="G118" s="8"/>
    </row>
    <row r="119" spans="1:7" x14ac:dyDescent="0.25">
      <c r="A119" s="28" t="s">
        <v>165</v>
      </c>
      <c r="B119" s="15" t="s">
        <v>166</v>
      </c>
      <c r="C119" s="15"/>
      <c r="D119" s="15"/>
      <c r="E119" s="16"/>
      <c r="F119" s="16"/>
      <c r="G119" s="8"/>
    </row>
    <row r="120" spans="1:7" x14ac:dyDescent="0.25">
      <c r="A120" s="28"/>
      <c r="B120" s="15" t="s">
        <v>167</v>
      </c>
      <c r="C120" s="15"/>
      <c r="D120" s="15"/>
      <c r="E120" s="16"/>
      <c r="F120" s="16"/>
      <c r="G120" s="8"/>
    </row>
    <row r="121" spans="1:7" x14ac:dyDescent="0.25">
      <c r="A121" s="28"/>
      <c r="B121" s="15" t="s">
        <v>136</v>
      </c>
      <c r="C121" s="15"/>
      <c r="D121" s="15"/>
      <c r="E121" s="16"/>
      <c r="F121" s="16"/>
      <c r="G121" s="8"/>
    </row>
    <row r="122" spans="1:7" x14ac:dyDescent="0.25">
      <c r="A122" s="28"/>
      <c r="B122" s="8"/>
      <c r="C122" s="15">
        <v>16</v>
      </c>
      <c r="D122" s="15" t="s">
        <v>85</v>
      </c>
      <c r="E122" s="16"/>
      <c r="F122" s="16">
        <f>C122*E122</f>
        <v>0</v>
      </c>
      <c r="G122" s="8"/>
    </row>
    <row r="123" spans="1:7" x14ac:dyDescent="0.25">
      <c r="A123" s="15"/>
      <c r="B123" s="15"/>
      <c r="C123" s="15"/>
      <c r="D123" s="15"/>
      <c r="E123" s="15"/>
      <c r="F123" s="16"/>
      <c r="G123" s="8"/>
    </row>
    <row r="124" spans="1:7" x14ac:dyDescent="0.25">
      <c r="A124" s="100">
        <v>29</v>
      </c>
      <c r="B124" s="101" t="s">
        <v>168</v>
      </c>
      <c r="C124" s="15"/>
      <c r="D124" s="15"/>
      <c r="E124" s="16"/>
      <c r="F124" s="16"/>
      <c r="G124" s="8"/>
    </row>
    <row r="125" spans="1:7" x14ac:dyDescent="0.25">
      <c r="A125" s="28" t="s">
        <v>169</v>
      </c>
      <c r="B125" s="15" t="s">
        <v>170</v>
      </c>
      <c r="C125" s="15"/>
      <c r="D125" s="15"/>
      <c r="E125" s="16"/>
      <c r="F125" s="16"/>
      <c r="G125" s="8"/>
    </row>
    <row r="126" spans="1:7" x14ac:dyDescent="0.25">
      <c r="A126" s="28"/>
      <c r="B126" s="8"/>
      <c r="C126" s="15">
        <f>C96+C102+C109</f>
        <v>415</v>
      </c>
      <c r="D126" s="15" t="s">
        <v>85</v>
      </c>
      <c r="E126" s="16"/>
      <c r="F126" s="16">
        <f>C126*E126</f>
        <v>0</v>
      </c>
      <c r="G126" s="8"/>
    </row>
    <row r="127" spans="1:7" x14ac:dyDescent="0.25">
      <c r="A127" s="28" t="s">
        <v>171</v>
      </c>
      <c r="B127" s="15" t="s">
        <v>172</v>
      </c>
      <c r="C127" s="15"/>
      <c r="D127" s="15"/>
      <c r="E127" s="16"/>
      <c r="F127" s="16"/>
      <c r="G127" s="8"/>
    </row>
    <row r="128" spans="1:7" x14ac:dyDescent="0.25">
      <c r="A128" s="28"/>
      <c r="B128" s="8"/>
      <c r="C128" s="15">
        <f>C104</f>
        <v>45</v>
      </c>
      <c r="D128" s="15" t="s">
        <v>85</v>
      </c>
      <c r="E128" s="16"/>
      <c r="F128" s="16">
        <f>C128*E128</f>
        <v>0</v>
      </c>
      <c r="G128" s="8"/>
    </row>
    <row r="129" spans="1:7" x14ac:dyDescent="0.25">
      <c r="A129" s="28" t="s">
        <v>173</v>
      </c>
      <c r="B129" s="15" t="s">
        <v>174</v>
      </c>
      <c r="C129" s="15"/>
      <c r="D129" s="15"/>
      <c r="E129" s="16"/>
      <c r="F129" s="16"/>
      <c r="G129" s="8"/>
    </row>
    <row r="130" spans="1:7" x14ac:dyDescent="0.25">
      <c r="A130" s="28"/>
      <c r="B130" s="8"/>
      <c r="C130" s="15">
        <f>C128+C126</f>
        <v>460</v>
      </c>
      <c r="D130" s="15" t="s">
        <v>85</v>
      </c>
      <c r="E130" s="16"/>
      <c r="F130" s="16">
        <f>C130*E130</f>
        <v>0</v>
      </c>
      <c r="G130" s="8"/>
    </row>
    <row r="131" spans="1:7" ht="15.75" thickBot="1" x14ac:dyDescent="0.3">
      <c r="A131" s="225"/>
      <c r="B131" s="225"/>
      <c r="C131" s="232"/>
      <c r="D131" s="269"/>
      <c r="E131" s="227"/>
      <c r="F131" s="226"/>
      <c r="G131" s="8"/>
    </row>
    <row r="132" spans="1:7" x14ac:dyDescent="0.25">
      <c r="A132" s="146"/>
      <c r="B132" s="22"/>
      <c r="C132" s="246"/>
      <c r="D132" s="218"/>
      <c r="E132" s="146" t="s">
        <v>14</v>
      </c>
      <c r="F132" s="153">
        <f>SUM(F94:F130)</f>
        <v>0</v>
      </c>
      <c r="G132" s="8"/>
    </row>
    <row r="133" spans="1:7" x14ac:dyDescent="0.25">
      <c r="A133" s="15"/>
      <c r="B133" s="15"/>
      <c r="C133" s="15"/>
      <c r="D133" s="15"/>
      <c r="E133" s="16"/>
      <c r="F133" s="16"/>
      <c r="G133" s="8"/>
    </row>
    <row r="134" spans="1:7" x14ac:dyDescent="0.25">
      <c r="A134" s="100">
        <v>3</v>
      </c>
      <c r="B134" s="101" t="s">
        <v>10</v>
      </c>
      <c r="C134" s="15"/>
      <c r="D134" s="15"/>
      <c r="E134" s="16"/>
      <c r="F134" s="16"/>
      <c r="G134" s="8"/>
    </row>
    <row r="135" spans="1:7" x14ac:dyDescent="0.25">
      <c r="A135" s="100">
        <v>31</v>
      </c>
      <c r="B135" s="101" t="s">
        <v>62</v>
      </c>
      <c r="C135" s="15"/>
      <c r="D135" s="15"/>
      <c r="E135" s="16"/>
      <c r="F135" s="16"/>
      <c r="G135" s="8"/>
    </row>
    <row r="136" spans="1:7" x14ac:dyDescent="0.25">
      <c r="A136" s="100">
        <v>311</v>
      </c>
      <c r="B136" s="101" t="s">
        <v>175</v>
      </c>
      <c r="C136" s="15"/>
      <c r="D136" s="15"/>
      <c r="E136" s="15"/>
      <c r="F136" s="15"/>
      <c r="G136" s="8"/>
    </row>
    <row r="137" spans="1:7" x14ac:dyDescent="0.25">
      <c r="A137" s="28" t="s">
        <v>176</v>
      </c>
      <c r="B137" s="15" t="s">
        <v>177</v>
      </c>
      <c r="C137" s="15"/>
      <c r="D137" s="8"/>
      <c r="E137" s="8"/>
      <c r="F137" s="8"/>
      <c r="G137" s="8"/>
    </row>
    <row r="138" spans="1:7" x14ac:dyDescent="0.25">
      <c r="A138" s="28"/>
      <c r="B138" s="8"/>
      <c r="C138" s="15">
        <v>120</v>
      </c>
      <c r="D138" s="15" t="s">
        <v>85</v>
      </c>
      <c r="E138" s="16"/>
      <c r="F138" s="16">
        <f>C138*E138</f>
        <v>0</v>
      </c>
      <c r="G138" s="8"/>
    </row>
    <row r="139" spans="1:7" x14ac:dyDescent="0.25">
      <c r="A139" s="28" t="s">
        <v>178</v>
      </c>
      <c r="B139" s="15" t="s">
        <v>177</v>
      </c>
      <c r="C139" s="15"/>
      <c r="D139" s="15"/>
      <c r="E139" s="16"/>
      <c r="F139" s="16"/>
      <c r="G139" s="8"/>
    </row>
    <row r="140" spans="1:7" x14ac:dyDescent="0.25">
      <c r="A140" s="28"/>
      <c r="B140" s="15" t="s">
        <v>136</v>
      </c>
      <c r="C140" s="15">
        <v>12</v>
      </c>
      <c r="D140" s="15" t="s">
        <v>85</v>
      </c>
      <c r="E140" s="16"/>
      <c r="F140" s="16">
        <f>C140*E140</f>
        <v>0</v>
      </c>
      <c r="G140" s="8"/>
    </row>
    <row r="141" spans="1:7" x14ac:dyDescent="0.25">
      <c r="A141" s="15"/>
      <c r="B141" s="15"/>
      <c r="C141" s="15"/>
      <c r="D141" s="15"/>
      <c r="E141" s="16"/>
      <c r="F141" s="16"/>
      <c r="G141" s="8"/>
    </row>
    <row r="142" spans="1:7" x14ac:dyDescent="0.25">
      <c r="A142" s="100">
        <v>32</v>
      </c>
      <c r="B142" s="101" t="s">
        <v>179</v>
      </c>
      <c r="C142" s="15"/>
      <c r="D142" s="15"/>
      <c r="E142" s="16"/>
      <c r="F142" s="16"/>
      <c r="G142" s="8"/>
    </row>
    <row r="143" spans="1:7" x14ac:dyDescent="0.25">
      <c r="A143" s="100">
        <v>322</v>
      </c>
      <c r="B143" s="101" t="s">
        <v>180</v>
      </c>
      <c r="C143" s="15"/>
      <c r="D143" s="15"/>
      <c r="E143" s="16"/>
      <c r="F143" s="16"/>
      <c r="G143" s="8"/>
    </row>
    <row r="144" spans="1:7" x14ac:dyDescent="0.25">
      <c r="A144" s="28" t="s">
        <v>181</v>
      </c>
      <c r="B144" s="15" t="s">
        <v>182</v>
      </c>
      <c r="C144" s="15"/>
      <c r="D144" s="15"/>
      <c r="E144" s="16"/>
      <c r="F144" s="16"/>
      <c r="G144" s="8"/>
    </row>
    <row r="145" spans="1:7" x14ac:dyDescent="0.25">
      <c r="A145" s="28"/>
      <c r="B145" s="15" t="s">
        <v>183</v>
      </c>
      <c r="C145" s="15">
        <v>221</v>
      </c>
      <c r="D145" s="15" t="s">
        <v>132</v>
      </c>
      <c r="E145" s="16"/>
      <c r="F145" s="16">
        <f>C145*E145</f>
        <v>0</v>
      </c>
      <c r="G145" s="8"/>
    </row>
    <row r="146" spans="1:7" x14ac:dyDescent="0.25">
      <c r="A146" s="28" t="s">
        <v>181</v>
      </c>
      <c r="B146" s="15" t="s">
        <v>182</v>
      </c>
      <c r="C146" s="15"/>
      <c r="D146" s="15"/>
      <c r="E146" s="16"/>
      <c r="F146" s="16"/>
      <c r="G146" s="8"/>
    </row>
    <row r="147" spans="1:7" x14ac:dyDescent="0.25">
      <c r="A147" s="28"/>
      <c r="B147" s="15" t="s">
        <v>183</v>
      </c>
      <c r="C147" s="15"/>
      <c r="D147" s="15"/>
      <c r="E147" s="16"/>
      <c r="F147" s="16"/>
      <c r="G147" s="8"/>
    </row>
    <row r="148" spans="1:7" x14ac:dyDescent="0.25">
      <c r="A148" s="28"/>
      <c r="B148" s="15" t="s">
        <v>136</v>
      </c>
      <c r="C148" s="15">
        <v>75</v>
      </c>
      <c r="D148" s="15" t="s">
        <v>132</v>
      </c>
      <c r="E148" s="16"/>
      <c r="F148" s="16">
        <f>C148*E148</f>
        <v>0</v>
      </c>
      <c r="G148" s="8"/>
    </row>
    <row r="149" spans="1:7" x14ac:dyDescent="0.25">
      <c r="A149" s="28" t="s">
        <v>181</v>
      </c>
      <c r="B149" s="15" t="s">
        <v>182</v>
      </c>
      <c r="C149" s="15"/>
      <c r="D149" s="15"/>
      <c r="E149" s="16"/>
      <c r="F149" s="16"/>
      <c r="G149" s="8"/>
    </row>
    <row r="150" spans="1:7" x14ac:dyDescent="0.25">
      <c r="A150" s="28"/>
      <c r="B150" s="15" t="s">
        <v>183</v>
      </c>
      <c r="C150" s="15"/>
      <c r="D150" s="15"/>
      <c r="E150" s="16"/>
      <c r="F150" s="16"/>
      <c r="G150" s="8"/>
    </row>
    <row r="151" spans="1:7" x14ac:dyDescent="0.25">
      <c r="A151" s="28"/>
      <c r="B151" s="15" t="s">
        <v>184</v>
      </c>
      <c r="C151" s="15">
        <v>20</v>
      </c>
      <c r="D151" s="15" t="s">
        <v>132</v>
      </c>
      <c r="E151" s="16"/>
      <c r="F151" s="16">
        <f>C151*E151</f>
        <v>0</v>
      </c>
      <c r="G151" s="8"/>
    </row>
    <row r="152" spans="1:7" x14ac:dyDescent="0.25">
      <c r="A152" s="28"/>
      <c r="B152" s="15"/>
      <c r="C152" s="15"/>
      <c r="D152" s="15"/>
      <c r="E152" s="16"/>
      <c r="F152" s="16"/>
      <c r="G152" s="8"/>
    </row>
    <row r="153" spans="1:7" x14ac:dyDescent="0.25">
      <c r="A153" s="100">
        <v>36</v>
      </c>
      <c r="B153" s="101" t="s">
        <v>79</v>
      </c>
      <c r="C153" s="28"/>
      <c r="D153" s="15"/>
      <c r="E153" s="15"/>
      <c r="F153" s="16"/>
      <c r="G153" s="8"/>
    </row>
    <row r="154" spans="1:7" x14ac:dyDescent="0.25">
      <c r="A154" s="28" t="s">
        <v>185</v>
      </c>
      <c r="B154" s="15" t="s">
        <v>186</v>
      </c>
      <c r="C154" s="15"/>
      <c r="D154" s="15"/>
      <c r="E154" s="16"/>
      <c r="F154" s="16"/>
      <c r="G154" s="8"/>
    </row>
    <row r="155" spans="1:7" x14ac:dyDescent="0.25">
      <c r="A155" s="28"/>
      <c r="B155" s="15" t="s">
        <v>187</v>
      </c>
      <c r="C155" s="15"/>
      <c r="D155" s="8"/>
      <c r="E155" s="8"/>
      <c r="F155" s="8"/>
      <c r="G155" s="8"/>
    </row>
    <row r="156" spans="1:7" x14ac:dyDescent="0.25">
      <c r="A156" s="28"/>
      <c r="B156" s="8"/>
      <c r="C156" s="15">
        <v>0.42</v>
      </c>
      <c r="D156" s="15" t="s">
        <v>125</v>
      </c>
      <c r="E156" s="16"/>
      <c r="F156" s="16">
        <f>C156*E156</f>
        <v>0</v>
      </c>
      <c r="G156" s="8"/>
    </row>
    <row r="157" spans="1:7" ht="15.75" thickBot="1" x14ac:dyDescent="0.3">
      <c r="A157" s="225"/>
      <c r="B157" s="225"/>
      <c r="C157" s="232"/>
      <c r="D157" s="269"/>
      <c r="E157" s="227"/>
      <c r="F157" s="226"/>
      <c r="G157" s="8"/>
    </row>
    <row r="158" spans="1:7" x14ac:dyDescent="0.25">
      <c r="A158" s="146"/>
      <c r="B158" s="22"/>
      <c r="C158" s="246"/>
      <c r="D158" s="218"/>
      <c r="E158" s="146" t="s">
        <v>14</v>
      </c>
      <c r="F158" s="153">
        <f>SUM(F136:F156)</f>
        <v>0</v>
      </c>
      <c r="G158" s="8"/>
    </row>
    <row r="159" spans="1:7" x14ac:dyDescent="0.25">
      <c r="A159" s="15"/>
      <c r="B159" s="15"/>
      <c r="C159" s="15"/>
      <c r="D159" s="15"/>
      <c r="E159" s="16"/>
      <c r="F159" s="16"/>
      <c r="G159" s="8"/>
    </row>
    <row r="160" spans="1:7" x14ac:dyDescent="0.25">
      <c r="A160" s="100" t="s">
        <v>188</v>
      </c>
      <c r="B160" s="101" t="s">
        <v>189</v>
      </c>
      <c r="C160" s="15"/>
      <c r="D160" s="15"/>
      <c r="E160" s="16"/>
      <c r="F160" s="16"/>
      <c r="G160" s="8"/>
    </row>
    <row r="161" spans="1:7" x14ac:dyDescent="0.25">
      <c r="A161" s="100">
        <v>41</v>
      </c>
      <c r="B161" s="101" t="s">
        <v>81</v>
      </c>
      <c r="C161" s="15"/>
      <c r="D161" s="15"/>
      <c r="E161" s="16"/>
      <c r="F161" s="16"/>
      <c r="G161" s="8"/>
    </row>
    <row r="162" spans="1:7" x14ac:dyDescent="0.25">
      <c r="A162" s="28" t="s">
        <v>190</v>
      </c>
      <c r="B162" s="15" t="s">
        <v>191</v>
      </c>
      <c r="C162" s="15"/>
      <c r="D162" s="15"/>
      <c r="E162" s="16"/>
      <c r="F162" s="16"/>
      <c r="G162" s="8"/>
    </row>
    <row r="163" spans="1:7" x14ac:dyDescent="0.25">
      <c r="A163" s="28"/>
      <c r="B163" s="15" t="s">
        <v>192</v>
      </c>
      <c r="C163" s="15"/>
      <c r="D163" s="15"/>
      <c r="E163" s="16"/>
      <c r="F163" s="16"/>
      <c r="G163" s="8"/>
    </row>
    <row r="164" spans="1:7" x14ac:dyDescent="0.25">
      <c r="A164" s="28"/>
      <c r="B164" s="15" t="s">
        <v>193</v>
      </c>
      <c r="C164" s="15">
        <v>404</v>
      </c>
      <c r="D164" s="15" t="s">
        <v>134</v>
      </c>
      <c r="E164" s="16"/>
      <c r="F164" s="16">
        <f>C164*E164</f>
        <v>0</v>
      </c>
      <c r="G164" s="8"/>
    </row>
    <row r="165" spans="1:7" x14ac:dyDescent="0.25">
      <c r="A165" s="15"/>
      <c r="B165" s="15"/>
      <c r="C165" s="15"/>
      <c r="D165" s="15"/>
      <c r="E165" s="16"/>
      <c r="F165" s="16"/>
      <c r="G165" s="8"/>
    </row>
    <row r="166" spans="1:7" x14ac:dyDescent="0.25">
      <c r="A166" s="100">
        <v>43</v>
      </c>
      <c r="B166" s="101" t="s">
        <v>194</v>
      </c>
      <c r="C166" s="15"/>
      <c r="D166" s="15"/>
      <c r="E166" s="16"/>
      <c r="F166" s="16"/>
      <c r="G166" s="8"/>
    </row>
    <row r="167" spans="1:7" x14ac:dyDescent="0.25">
      <c r="A167" s="102" t="s">
        <v>195</v>
      </c>
      <c r="B167" s="101" t="s">
        <v>196</v>
      </c>
      <c r="C167" s="15"/>
      <c r="D167" s="15"/>
      <c r="E167" s="15"/>
      <c r="F167" s="16"/>
      <c r="G167" s="8"/>
    </row>
    <row r="168" spans="1:7" x14ac:dyDescent="0.25">
      <c r="A168" s="101" t="s">
        <v>197</v>
      </c>
      <c r="B168" s="101" t="s">
        <v>198</v>
      </c>
      <c r="C168" s="15"/>
      <c r="D168" s="15"/>
      <c r="E168" s="16"/>
      <c r="F168" s="16"/>
      <c r="G168" s="8"/>
    </row>
    <row r="169" spans="1:7" x14ac:dyDescent="0.25">
      <c r="A169" s="28" t="s">
        <v>199</v>
      </c>
      <c r="B169" s="15" t="s">
        <v>200</v>
      </c>
      <c r="C169" s="15"/>
      <c r="D169" s="15"/>
      <c r="E169" s="16"/>
      <c r="F169" s="16"/>
      <c r="G169" s="8"/>
    </row>
    <row r="170" spans="1:7" x14ac:dyDescent="0.25">
      <c r="A170" s="28"/>
      <c r="B170" s="15" t="s">
        <v>281</v>
      </c>
      <c r="C170" s="15"/>
      <c r="D170" s="15"/>
      <c r="E170" s="16"/>
      <c r="F170" s="16"/>
      <c r="G170" s="8"/>
    </row>
    <row r="171" spans="1:7" x14ac:dyDescent="0.25">
      <c r="A171" s="28"/>
      <c r="B171" s="15" t="s">
        <v>201</v>
      </c>
      <c r="C171" s="15">
        <v>6</v>
      </c>
      <c r="D171" s="15" t="s">
        <v>15</v>
      </c>
      <c r="E171" s="16"/>
      <c r="F171" s="16">
        <f>C171*E171</f>
        <v>0</v>
      </c>
      <c r="G171" s="8"/>
    </row>
    <row r="172" spans="1:7" x14ac:dyDescent="0.25">
      <c r="A172" s="28" t="s">
        <v>202</v>
      </c>
      <c r="B172" s="15" t="s">
        <v>203</v>
      </c>
      <c r="C172" s="15"/>
      <c r="D172" s="15"/>
      <c r="E172" s="16"/>
      <c r="F172" s="16"/>
      <c r="G172" s="8"/>
    </row>
    <row r="173" spans="1:7" x14ac:dyDescent="0.25">
      <c r="A173" s="28"/>
      <c r="B173" s="15" t="s">
        <v>204</v>
      </c>
      <c r="C173" s="15"/>
      <c r="D173" s="15"/>
      <c r="E173" s="16"/>
      <c r="F173" s="16"/>
      <c r="G173" s="8"/>
    </row>
    <row r="174" spans="1:7" x14ac:dyDescent="0.25">
      <c r="A174" s="28"/>
      <c r="B174" s="15" t="s">
        <v>205</v>
      </c>
      <c r="C174" s="15">
        <v>6</v>
      </c>
      <c r="D174" s="15" t="s">
        <v>15</v>
      </c>
      <c r="E174" s="16"/>
      <c r="F174" s="16">
        <f>C174*E174</f>
        <v>0</v>
      </c>
      <c r="G174" s="8"/>
    </row>
    <row r="175" spans="1:7" x14ac:dyDescent="0.25">
      <c r="A175" s="28"/>
      <c r="B175" s="15"/>
      <c r="C175" s="15"/>
      <c r="D175" s="15"/>
      <c r="E175" s="16"/>
      <c r="F175" s="16"/>
      <c r="G175" s="8"/>
    </row>
    <row r="176" spans="1:7" x14ac:dyDescent="0.25">
      <c r="A176" s="100">
        <v>45</v>
      </c>
      <c r="B176" s="101" t="s">
        <v>206</v>
      </c>
      <c r="C176" s="15"/>
      <c r="D176" s="15"/>
      <c r="E176" s="16"/>
      <c r="F176" s="16"/>
      <c r="G176" s="8"/>
    </row>
    <row r="177" spans="1:8" x14ac:dyDescent="0.25">
      <c r="A177" s="28" t="s">
        <v>207</v>
      </c>
      <c r="B177" s="15" t="s">
        <v>208</v>
      </c>
      <c r="C177" s="15"/>
      <c r="D177" s="15"/>
      <c r="E177" s="16"/>
      <c r="F177" s="16"/>
      <c r="G177" s="8"/>
    </row>
    <row r="178" spans="1:8" x14ac:dyDescent="0.25">
      <c r="A178" s="28"/>
      <c r="B178" s="15" t="s">
        <v>209</v>
      </c>
      <c r="C178" s="15"/>
      <c r="D178" s="8"/>
      <c r="E178" s="8"/>
      <c r="F178" s="8"/>
      <c r="G178" s="8"/>
    </row>
    <row r="179" spans="1:8" x14ac:dyDescent="0.25">
      <c r="A179" s="28"/>
      <c r="B179" s="8"/>
      <c r="C179" s="15">
        <v>33</v>
      </c>
      <c r="D179" s="15" t="s">
        <v>134</v>
      </c>
      <c r="E179" s="16"/>
      <c r="F179" s="16">
        <f>C179*E179</f>
        <v>0</v>
      </c>
      <c r="G179" s="8"/>
    </row>
    <row r="180" spans="1:8" x14ac:dyDescent="0.25">
      <c r="A180" s="28" t="s">
        <v>207</v>
      </c>
      <c r="B180" s="15" t="s">
        <v>208</v>
      </c>
      <c r="C180" s="15"/>
      <c r="D180" s="15"/>
      <c r="E180" s="16"/>
      <c r="F180" s="16"/>
      <c r="G180" s="8"/>
    </row>
    <row r="181" spans="1:8" x14ac:dyDescent="0.25">
      <c r="A181" s="28"/>
      <c r="B181" s="15" t="s">
        <v>209</v>
      </c>
      <c r="C181" s="15"/>
      <c r="D181" s="15"/>
      <c r="E181" s="15"/>
      <c r="F181" s="15"/>
      <c r="G181" s="8"/>
    </row>
    <row r="182" spans="1:8" x14ac:dyDescent="0.25">
      <c r="A182" s="28"/>
      <c r="B182" s="15" t="s">
        <v>210</v>
      </c>
      <c r="C182" s="15"/>
      <c r="D182" s="8"/>
      <c r="E182" s="8"/>
      <c r="F182" s="8"/>
      <c r="G182" s="8"/>
    </row>
    <row r="183" spans="1:8" x14ac:dyDescent="0.25">
      <c r="A183" s="28"/>
      <c r="B183" s="8"/>
      <c r="C183" s="15">
        <v>3</v>
      </c>
      <c r="D183" s="15" t="s">
        <v>134</v>
      </c>
      <c r="E183" s="16"/>
      <c r="F183" s="16">
        <f>C183*E183</f>
        <v>0</v>
      </c>
      <c r="G183" s="8"/>
    </row>
    <row r="184" spans="1:8" x14ac:dyDescent="0.25">
      <c r="A184" s="28" t="s">
        <v>211</v>
      </c>
      <c r="B184" s="15" t="s">
        <v>212</v>
      </c>
      <c r="C184" s="15"/>
      <c r="D184" s="15"/>
      <c r="E184" s="16"/>
      <c r="F184" s="16"/>
      <c r="G184" s="8"/>
    </row>
    <row r="185" spans="1:8" x14ac:dyDescent="0.25">
      <c r="A185" s="28"/>
      <c r="B185" s="15" t="s">
        <v>213</v>
      </c>
      <c r="C185" s="15"/>
      <c r="D185" s="15"/>
      <c r="E185" s="16"/>
      <c r="F185" s="16"/>
      <c r="G185" s="8"/>
    </row>
    <row r="186" spans="1:8" x14ac:dyDescent="0.25">
      <c r="A186" s="28"/>
      <c r="B186" s="15" t="s">
        <v>214</v>
      </c>
      <c r="C186" s="15">
        <v>6</v>
      </c>
      <c r="D186" s="15" t="s">
        <v>15</v>
      </c>
      <c r="E186" s="16"/>
      <c r="F186" s="16">
        <f>C186*E186</f>
        <v>0</v>
      </c>
      <c r="G186" s="8"/>
    </row>
    <row r="187" spans="1:8" x14ac:dyDescent="0.25">
      <c r="A187" s="28" t="s">
        <v>215</v>
      </c>
      <c r="B187" s="15" t="s">
        <v>216</v>
      </c>
      <c r="C187" s="15"/>
      <c r="D187" s="101"/>
      <c r="E187" s="16"/>
      <c r="F187" s="16"/>
      <c r="G187" s="8"/>
    </row>
    <row r="188" spans="1:8" x14ac:dyDescent="0.25">
      <c r="A188" s="28"/>
      <c r="B188" s="15" t="s">
        <v>217</v>
      </c>
      <c r="C188" s="15"/>
      <c r="D188" s="101"/>
      <c r="E188" s="16"/>
      <c r="F188" s="16"/>
      <c r="G188" s="8"/>
    </row>
    <row r="189" spans="1:8" x14ac:dyDescent="0.25">
      <c r="A189" s="28"/>
      <c r="B189" s="15" t="s">
        <v>218</v>
      </c>
      <c r="C189" s="15"/>
      <c r="D189" s="101"/>
      <c r="E189" s="16"/>
      <c r="F189" s="16"/>
      <c r="G189" s="8"/>
      <c r="H189" s="16"/>
    </row>
    <row r="190" spans="1:8" x14ac:dyDescent="0.25">
      <c r="A190" s="28"/>
      <c r="B190" s="15" t="s">
        <v>219</v>
      </c>
      <c r="C190" s="15"/>
      <c r="D190" s="101"/>
      <c r="E190" s="16"/>
      <c r="F190" s="16"/>
      <c r="G190" s="8"/>
    </row>
    <row r="191" spans="1:8" x14ac:dyDescent="0.25">
      <c r="A191" s="28"/>
      <c r="B191" s="15" t="s">
        <v>220</v>
      </c>
      <c r="C191" s="15">
        <v>6</v>
      </c>
      <c r="D191" s="15" t="s">
        <v>132</v>
      </c>
      <c r="E191" s="16"/>
      <c r="F191" s="16">
        <f>C191*E191</f>
        <v>0</v>
      </c>
      <c r="G191" s="8"/>
    </row>
    <row r="192" spans="1:8" x14ac:dyDescent="0.25">
      <c r="A192" s="28"/>
      <c r="B192" s="8"/>
      <c r="C192" s="8"/>
      <c r="D192" s="30"/>
      <c r="E192" s="31"/>
      <c r="F192" s="31"/>
      <c r="G192" s="8"/>
      <c r="H192" s="140"/>
    </row>
    <row r="193" spans="1:9" ht="15.75" thickBot="1" x14ac:dyDescent="0.3">
      <c r="A193" s="225"/>
      <c r="B193" s="225"/>
      <c r="C193" s="232"/>
      <c r="D193" s="269"/>
      <c r="E193" s="227"/>
      <c r="F193" s="226"/>
      <c r="G193" s="8"/>
      <c r="H193" s="140"/>
    </row>
    <row r="194" spans="1:9" x14ac:dyDescent="0.25">
      <c r="A194" s="146"/>
      <c r="B194" s="22"/>
      <c r="C194" s="246"/>
      <c r="D194" s="218"/>
      <c r="E194" s="146" t="s">
        <v>14</v>
      </c>
      <c r="F194" s="153">
        <f>SUM(F163:F192)</f>
        <v>0</v>
      </c>
      <c r="G194" s="8"/>
      <c r="H194" s="140"/>
    </row>
    <row r="195" spans="1:9" x14ac:dyDescent="0.25">
      <c r="A195" s="28"/>
      <c r="B195" s="15"/>
      <c r="C195" s="15"/>
      <c r="D195" s="101"/>
      <c r="E195" s="16"/>
      <c r="F195" s="16"/>
    </row>
    <row r="196" spans="1:9" ht="15.75" thickBot="1" x14ac:dyDescent="0.3">
      <c r="A196" s="107"/>
      <c r="B196" s="108" t="s">
        <v>29</v>
      </c>
      <c r="C196" s="109"/>
      <c r="D196" s="108"/>
      <c r="E196" s="108"/>
      <c r="F196" s="206">
        <f>SUM(F194,F158,F132,F88)</f>
        <v>0</v>
      </c>
    </row>
    <row r="197" spans="1:9" x14ac:dyDescent="0.25">
      <c r="A197" s="110"/>
      <c r="B197" s="111" t="s">
        <v>30</v>
      </c>
      <c r="C197" s="43"/>
      <c r="D197" s="111"/>
      <c r="E197" s="111"/>
      <c r="F197" s="112">
        <f>+F196*0.22</f>
        <v>0</v>
      </c>
    </row>
    <row r="198" spans="1:9" ht="15.75" thickBot="1" x14ac:dyDescent="0.3">
      <c r="A198" s="113"/>
      <c r="B198" s="114" t="s">
        <v>31</v>
      </c>
      <c r="C198" s="115"/>
      <c r="D198" s="114"/>
      <c r="E198" s="114"/>
      <c r="F198" s="116">
        <f>+F197+F196</f>
        <v>0</v>
      </c>
    </row>
    <row r="199" spans="1:9" ht="15.75" thickTop="1" x14ac:dyDescent="0.25">
      <c r="A199" s="28"/>
      <c r="B199" s="15"/>
      <c r="C199" s="15"/>
      <c r="D199" s="15"/>
      <c r="E199" s="15"/>
      <c r="F199" s="15"/>
    </row>
    <row r="200" spans="1:9" x14ac:dyDescent="0.25">
      <c r="A200" s="28"/>
      <c r="B200" s="15"/>
      <c r="C200" s="15"/>
      <c r="D200" s="15"/>
      <c r="E200" s="15"/>
      <c r="F200" s="15"/>
    </row>
    <row r="201" spans="1:9" x14ac:dyDescent="0.25">
      <c r="A201" s="15"/>
      <c r="B201" s="15"/>
      <c r="C201" s="15"/>
      <c r="D201" s="15"/>
      <c r="E201" s="15"/>
      <c r="F201" s="15"/>
    </row>
    <row r="202" spans="1:9" ht="18" x14ac:dyDescent="0.25">
      <c r="A202" s="159" t="s">
        <v>228</v>
      </c>
      <c r="B202" s="34"/>
      <c r="C202" s="55"/>
    </row>
    <row r="203" spans="1:9" x14ac:dyDescent="0.25">
      <c r="A203" s="106"/>
      <c r="B203" s="34"/>
      <c r="C203" s="55"/>
    </row>
    <row r="204" spans="1:9" ht="15.75" thickBot="1" x14ac:dyDescent="0.3">
      <c r="A204" s="107"/>
      <c r="B204" s="108" t="s">
        <v>29</v>
      </c>
      <c r="C204" s="109"/>
      <c r="D204" s="108"/>
      <c r="E204" s="108"/>
      <c r="F204" s="206">
        <f>SUM(F196,F42,F19)</f>
        <v>0</v>
      </c>
    </row>
    <row r="205" spans="1:9" x14ac:dyDescent="0.25">
      <c r="A205" s="110"/>
      <c r="B205" s="111" t="s">
        <v>30</v>
      </c>
      <c r="C205" s="43"/>
      <c r="D205" s="111"/>
      <c r="E205" s="111"/>
      <c r="F205" s="207">
        <f>+F204*0.22</f>
        <v>0</v>
      </c>
    </row>
    <row r="206" spans="1:9" ht="15.75" thickBot="1" x14ac:dyDescent="0.3">
      <c r="A206" s="113"/>
      <c r="B206" s="114" t="s">
        <v>31</v>
      </c>
      <c r="C206" s="115"/>
      <c r="D206" s="114"/>
      <c r="E206" s="114"/>
      <c r="F206" s="208">
        <f>+F205+F204</f>
        <v>0</v>
      </c>
      <c r="I206" s="11"/>
    </row>
    <row r="207" spans="1:9" ht="15.75" thickTop="1" x14ac:dyDescent="0.25">
      <c r="F207" s="271"/>
      <c r="I207" s="11"/>
    </row>
    <row r="208" spans="1:9" x14ac:dyDescent="0.25">
      <c r="I208" s="11"/>
    </row>
  </sheetData>
  <mergeCells count="5">
    <mergeCell ref="A24:F24"/>
    <mergeCell ref="A25:F25"/>
    <mergeCell ref="A47:F47"/>
    <mergeCell ref="A1:F1"/>
    <mergeCell ref="A2:F2"/>
  </mergeCell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9"/>
  <sheetViews>
    <sheetView zoomScale="90" zoomScaleNormal="90" zoomScaleSheetLayoutView="100" workbookViewId="0">
      <selection activeCell="E80" sqref="E80"/>
    </sheetView>
  </sheetViews>
  <sheetFormatPr defaultColWidth="8.85546875" defaultRowHeight="12.75" x14ac:dyDescent="0.2"/>
  <cols>
    <col min="1" max="1" width="10.140625" style="261" customWidth="1"/>
    <col min="2" max="2" width="25.85546875" style="27" customWidth="1"/>
    <col min="3" max="3" width="10.85546875" style="22" bestFit="1" customWidth="1"/>
    <col min="4" max="4" width="9.140625" style="218" customWidth="1"/>
    <col min="5" max="5" width="12.7109375" style="25" customWidth="1"/>
    <col min="6" max="6" width="15.42578125" style="24" customWidth="1"/>
    <col min="7" max="7" width="10.42578125" style="22" customWidth="1"/>
    <col min="8" max="8" width="20.42578125" style="22" customWidth="1"/>
    <col min="9" max="9" width="8.85546875" style="22"/>
    <col min="10" max="16384" width="8.85546875" style="20"/>
  </cols>
  <sheetData>
    <row r="1" spans="1:6" ht="18" x14ac:dyDescent="0.2">
      <c r="A1" s="259" t="s">
        <v>271</v>
      </c>
    </row>
    <row r="2" spans="1:6" ht="24.75" customHeight="1" x14ac:dyDescent="0.2">
      <c r="A2" s="311" t="s">
        <v>25</v>
      </c>
      <c r="B2" s="311"/>
      <c r="C2" s="311"/>
      <c r="D2" s="311"/>
      <c r="E2" s="311"/>
      <c r="F2" s="311"/>
    </row>
    <row r="3" spans="1:6" x14ac:dyDescent="0.2">
      <c r="A3" s="172" t="s">
        <v>0</v>
      </c>
      <c r="B3" s="251" t="s">
        <v>1</v>
      </c>
      <c r="C3" s="174" t="s">
        <v>2</v>
      </c>
      <c r="D3" s="175" t="s">
        <v>3</v>
      </c>
      <c r="E3" s="39" t="s">
        <v>4</v>
      </c>
      <c r="F3" s="176" t="s">
        <v>5</v>
      </c>
    </row>
    <row r="4" spans="1:6" x14ac:dyDescent="0.2">
      <c r="A4" s="260" t="s">
        <v>17</v>
      </c>
      <c r="B4" s="252" t="s">
        <v>6</v>
      </c>
    </row>
    <row r="5" spans="1:6" x14ac:dyDescent="0.2">
      <c r="A5" s="260">
        <v>12</v>
      </c>
      <c r="B5" s="252" t="s">
        <v>38</v>
      </c>
    </row>
    <row r="6" spans="1:6" ht="27.75" customHeight="1" x14ac:dyDescent="0.2">
      <c r="B6" s="312" t="s">
        <v>291</v>
      </c>
      <c r="C6" s="312"/>
      <c r="D6" s="312"/>
      <c r="E6" s="312"/>
      <c r="F6" s="312"/>
    </row>
    <row r="7" spans="1:6" ht="63.75" x14ac:dyDescent="0.2">
      <c r="A7" s="261" t="s">
        <v>255</v>
      </c>
      <c r="B7" s="27" t="s">
        <v>292</v>
      </c>
      <c r="C7" s="22">
        <v>1</v>
      </c>
      <c r="D7" s="255" t="s">
        <v>15</v>
      </c>
      <c r="F7" s="24">
        <f>C7*E7</f>
        <v>0</v>
      </c>
    </row>
    <row r="8" spans="1:6" ht="38.25" x14ac:dyDescent="0.2">
      <c r="A8" s="261" t="s">
        <v>254</v>
      </c>
      <c r="B8" s="27" t="s">
        <v>293</v>
      </c>
      <c r="C8" s="22">
        <v>200</v>
      </c>
      <c r="D8" s="255" t="s">
        <v>132</v>
      </c>
      <c r="F8" s="24">
        <f>C8*E8</f>
        <v>0</v>
      </c>
    </row>
    <row r="9" spans="1:6" ht="76.5" x14ac:dyDescent="0.2">
      <c r="A9" s="261" t="s">
        <v>253</v>
      </c>
      <c r="B9" s="27" t="s">
        <v>294</v>
      </c>
      <c r="C9" s="22">
        <v>44</v>
      </c>
      <c r="D9" s="255" t="s">
        <v>134</v>
      </c>
      <c r="F9" s="24">
        <f>C9*E9</f>
        <v>0</v>
      </c>
    </row>
    <row r="10" spans="1:6" ht="51" x14ac:dyDescent="0.2">
      <c r="A10" s="261" t="s">
        <v>128</v>
      </c>
      <c r="B10" s="27" t="s">
        <v>295</v>
      </c>
      <c r="C10" s="22">
        <v>60</v>
      </c>
      <c r="D10" s="255" t="s">
        <v>132</v>
      </c>
      <c r="F10" s="24">
        <f>C10*E10</f>
        <v>0</v>
      </c>
    </row>
    <row r="12" spans="1:6" x14ac:dyDescent="0.2">
      <c r="A12" s="260">
        <v>13</v>
      </c>
      <c r="B12" s="252" t="s">
        <v>140</v>
      </c>
    </row>
    <row r="13" spans="1:6" ht="102" x14ac:dyDescent="0.2">
      <c r="A13" s="261" t="s">
        <v>252</v>
      </c>
      <c r="B13" s="27" t="s">
        <v>296</v>
      </c>
      <c r="C13" s="22">
        <v>1</v>
      </c>
      <c r="D13" s="255" t="s">
        <v>15</v>
      </c>
      <c r="F13" s="24">
        <f>C13*E13</f>
        <v>0</v>
      </c>
    </row>
    <row r="14" spans="1:6" ht="13.5" thickBot="1" x14ac:dyDescent="0.25">
      <c r="A14" s="225"/>
      <c r="B14" s="225"/>
      <c r="C14" s="232"/>
      <c r="D14" s="269"/>
      <c r="E14" s="227"/>
      <c r="F14" s="226"/>
    </row>
    <row r="15" spans="1:6" x14ac:dyDescent="0.2">
      <c r="A15" s="146"/>
      <c r="B15" s="22"/>
      <c r="C15" s="246"/>
      <c r="E15" s="146" t="s">
        <v>14</v>
      </c>
      <c r="F15" s="153">
        <f>SUM(F7:F14)</f>
        <v>0</v>
      </c>
    </row>
    <row r="17" spans="1:7" x14ac:dyDescent="0.2">
      <c r="A17" s="260">
        <v>2</v>
      </c>
      <c r="B17" s="147" t="s">
        <v>143</v>
      </c>
    </row>
    <row r="18" spans="1:7" x14ac:dyDescent="0.2">
      <c r="A18" s="260">
        <v>21</v>
      </c>
      <c r="B18" s="252" t="s">
        <v>48</v>
      </c>
    </row>
    <row r="19" spans="1:7" ht="38.25" x14ac:dyDescent="0.2">
      <c r="A19" s="261" t="s">
        <v>144</v>
      </c>
      <c r="B19" s="27" t="s">
        <v>297</v>
      </c>
      <c r="C19" s="22">
        <v>5</v>
      </c>
      <c r="D19" s="255" t="s">
        <v>85</v>
      </c>
      <c r="F19" s="24">
        <f>C19*E19</f>
        <v>0</v>
      </c>
    </row>
    <row r="20" spans="1:7" ht="38.25" x14ac:dyDescent="0.2">
      <c r="A20" s="261" t="s">
        <v>146</v>
      </c>
      <c r="B20" s="27" t="s">
        <v>298</v>
      </c>
      <c r="C20" s="22">
        <v>15</v>
      </c>
      <c r="D20" s="218" t="s">
        <v>85</v>
      </c>
      <c r="E20" s="24"/>
      <c r="F20" s="24">
        <f>C20*E20</f>
        <v>0</v>
      </c>
      <c r="G20" s="145"/>
    </row>
    <row r="22" spans="1:7" x14ac:dyDescent="0.2">
      <c r="A22" s="260">
        <v>22</v>
      </c>
      <c r="B22" s="246" t="s">
        <v>51</v>
      </c>
    </row>
    <row r="23" spans="1:7" x14ac:dyDescent="0.2">
      <c r="A23" s="261" t="s">
        <v>161</v>
      </c>
      <c r="B23" s="27" t="s">
        <v>251</v>
      </c>
      <c r="C23" s="24">
        <v>60</v>
      </c>
      <c r="D23" s="255" t="s">
        <v>132</v>
      </c>
      <c r="F23" s="24">
        <f>C23*E23</f>
        <v>0</v>
      </c>
    </row>
    <row r="25" spans="1:7" x14ac:dyDescent="0.2">
      <c r="A25" s="260">
        <v>25</v>
      </c>
      <c r="B25" s="246" t="s">
        <v>54</v>
      </c>
    </row>
    <row r="26" spans="1:7" ht="38.25" x14ac:dyDescent="0.2">
      <c r="A26" s="261" t="s">
        <v>250</v>
      </c>
      <c r="B26" s="27" t="s">
        <v>299</v>
      </c>
      <c r="C26" s="22">
        <v>30</v>
      </c>
      <c r="D26" s="255" t="s">
        <v>132</v>
      </c>
      <c r="F26" s="24">
        <f>C26*E26</f>
        <v>0</v>
      </c>
    </row>
    <row r="27" spans="1:7" ht="38.25" x14ac:dyDescent="0.2">
      <c r="A27" s="263" t="s">
        <v>249</v>
      </c>
      <c r="B27" s="254" t="s">
        <v>300</v>
      </c>
      <c r="C27" s="148">
        <v>30</v>
      </c>
      <c r="D27" s="256" t="s">
        <v>132</v>
      </c>
      <c r="E27" s="149"/>
      <c r="F27" s="150">
        <f>C27*E27</f>
        <v>0</v>
      </c>
    </row>
    <row r="29" spans="1:7" x14ac:dyDescent="0.2">
      <c r="A29" s="260">
        <v>29</v>
      </c>
      <c r="B29" s="246" t="s">
        <v>168</v>
      </c>
    </row>
    <row r="30" spans="1:7" ht="27.75" customHeight="1" x14ac:dyDescent="0.2">
      <c r="A30" s="264"/>
      <c r="B30" s="312" t="s">
        <v>291</v>
      </c>
      <c r="C30" s="312"/>
      <c r="D30" s="312"/>
      <c r="E30" s="312"/>
      <c r="F30" s="312"/>
    </row>
    <row r="31" spans="1:7" ht="51" x14ac:dyDescent="0.2">
      <c r="A31" s="261" t="s">
        <v>169</v>
      </c>
      <c r="B31" s="27" t="s">
        <v>301</v>
      </c>
      <c r="C31" s="22">
        <f>C20</f>
        <v>15</v>
      </c>
      <c r="D31" s="255" t="s">
        <v>85</v>
      </c>
      <c r="E31" s="24"/>
      <c r="F31" s="24">
        <f>C31*E31</f>
        <v>0</v>
      </c>
    </row>
    <row r="32" spans="1:7" ht="13.5" thickBot="1" x14ac:dyDescent="0.25">
      <c r="A32" s="225"/>
      <c r="B32" s="225"/>
      <c r="C32" s="232"/>
      <c r="D32" s="269"/>
      <c r="E32" s="227"/>
      <c r="F32" s="226"/>
    </row>
    <row r="33" spans="1:6" x14ac:dyDescent="0.2">
      <c r="A33" s="146"/>
      <c r="B33" s="22"/>
      <c r="C33" s="246"/>
      <c r="E33" s="146" t="s">
        <v>14</v>
      </c>
      <c r="F33" s="153">
        <f>SUM(F19:F32)</f>
        <v>0</v>
      </c>
    </row>
    <row r="35" spans="1:6" x14ac:dyDescent="0.2">
      <c r="A35" s="260">
        <v>3</v>
      </c>
      <c r="B35" s="246" t="s">
        <v>10</v>
      </c>
    </row>
    <row r="36" spans="1:6" x14ac:dyDescent="0.2">
      <c r="A36" s="260">
        <v>31</v>
      </c>
      <c r="B36" s="252" t="s">
        <v>62</v>
      </c>
    </row>
    <row r="37" spans="1:6" x14ac:dyDescent="0.2">
      <c r="A37" s="260">
        <v>311</v>
      </c>
      <c r="B37" s="246" t="s">
        <v>175</v>
      </c>
    </row>
    <row r="38" spans="1:6" ht="38.25" x14ac:dyDescent="0.2">
      <c r="A38" s="261" t="s">
        <v>176</v>
      </c>
      <c r="B38" s="27" t="s">
        <v>303</v>
      </c>
      <c r="C38" s="22">
        <v>18</v>
      </c>
      <c r="D38" s="255" t="s">
        <v>85</v>
      </c>
      <c r="F38" s="24">
        <f>C38*E38</f>
        <v>0</v>
      </c>
    </row>
    <row r="40" spans="1:6" x14ac:dyDescent="0.2">
      <c r="A40" s="260" t="s">
        <v>248</v>
      </c>
      <c r="B40" s="246" t="s">
        <v>302</v>
      </c>
    </row>
    <row r="42" spans="1:6" x14ac:dyDescent="0.2">
      <c r="A42" s="260">
        <v>32</v>
      </c>
      <c r="B42" s="246" t="s">
        <v>179</v>
      </c>
    </row>
    <row r="43" spans="1:6" x14ac:dyDescent="0.2">
      <c r="A43" s="260">
        <v>322</v>
      </c>
      <c r="B43" s="246" t="s">
        <v>180</v>
      </c>
    </row>
    <row r="44" spans="1:6" ht="51" x14ac:dyDescent="0.2">
      <c r="A44" s="261" t="s">
        <v>247</v>
      </c>
      <c r="B44" s="27" t="s">
        <v>304</v>
      </c>
      <c r="C44" s="22">
        <v>200</v>
      </c>
      <c r="D44" s="255" t="s">
        <v>132</v>
      </c>
      <c r="F44" s="24">
        <f>C44*E44</f>
        <v>0</v>
      </c>
    </row>
    <row r="45" spans="1:6" ht="51" x14ac:dyDescent="0.2">
      <c r="A45" s="261" t="s">
        <v>246</v>
      </c>
      <c r="B45" s="27" t="s">
        <v>305</v>
      </c>
      <c r="E45" s="24"/>
    </row>
    <row r="46" spans="1:6" x14ac:dyDescent="0.2">
      <c r="B46" s="27" t="s">
        <v>245</v>
      </c>
      <c r="C46" s="22">
        <v>26</v>
      </c>
      <c r="D46" s="255" t="s">
        <v>132</v>
      </c>
      <c r="E46" s="24"/>
      <c r="F46" s="24">
        <f>C46*E46</f>
        <v>0</v>
      </c>
    </row>
    <row r="47" spans="1:6" x14ac:dyDescent="0.2">
      <c r="E47" s="24"/>
    </row>
    <row r="48" spans="1:6" x14ac:dyDescent="0.2">
      <c r="A48" s="260">
        <v>34</v>
      </c>
      <c r="B48" s="246" t="s">
        <v>244</v>
      </c>
    </row>
    <row r="49" spans="1:11" ht="102" x14ac:dyDescent="0.2">
      <c r="A49" s="261" t="s">
        <v>243</v>
      </c>
      <c r="B49" s="27" t="s">
        <v>306</v>
      </c>
      <c r="C49" s="22">
        <v>24</v>
      </c>
      <c r="D49" s="255" t="s">
        <v>132</v>
      </c>
      <c r="F49" s="24">
        <f>C49*E49</f>
        <v>0</v>
      </c>
    </row>
    <row r="50" spans="1:11" x14ac:dyDescent="0.2">
      <c r="D50" s="255"/>
    </row>
    <row r="51" spans="1:11" x14ac:dyDescent="0.2">
      <c r="A51" s="270">
        <v>35</v>
      </c>
      <c r="B51" s="268" t="s">
        <v>242</v>
      </c>
      <c r="D51" s="255"/>
    </row>
    <row r="52" spans="1:11" ht="51" x14ac:dyDescent="0.2">
      <c r="A52" s="261" t="s">
        <v>240</v>
      </c>
      <c r="B52" s="27" t="s">
        <v>307</v>
      </c>
      <c r="C52" s="152">
        <v>45</v>
      </c>
      <c r="D52" s="255" t="s">
        <v>134</v>
      </c>
      <c r="E52" s="24"/>
      <c r="F52" s="24">
        <f>C52*E52</f>
        <v>0</v>
      </c>
    </row>
    <row r="53" spans="1:11" ht="76.5" x14ac:dyDescent="0.2">
      <c r="A53" s="261" t="s">
        <v>241</v>
      </c>
      <c r="B53" s="27" t="s">
        <v>308</v>
      </c>
      <c r="C53" s="152">
        <v>25</v>
      </c>
      <c r="D53" s="255" t="s">
        <v>134</v>
      </c>
      <c r="E53" s="24"/>
      <c r="F53" s="24">
        <f>C53*E53</f>
        <v>0</v>
      </c>
      <c r="J53" s="270"/>
      <c r="K53" s="268"/>
    </row>
    <row r="54" spans="1:11" ht="51" x14ac:dyDescent="0.2">
      <c r="A54" s="261" t="s">
        <v>240</v>
      </c>
      <c r="B54" s="27" t="s">
        <v>309</v>
      </c>
      <c r="C54" s="152">
        <v>24</v>
      </c>
      <c r="D54" s="255" t="s">
        <v>134</v>
      </c>
      <c r="F54" s="24">
        <f>C54*E54</f>
        <v>0</v>
      </c>
    </row>
    <row r="55" spans="1:11" x14ac:dyDescent="0.2">
      <c r="E55" s="24"/>
    </row>
    <row r="56" spans="1:11" x14ac:dyDescent="0.2">
      <c r="A56" s="260">
        <v>36</v>
      </c>
      <c r="B56" s="252" t="s">
        <v>79</v>
      </c>
      <c r="C56" s="142"/>
    </row>
    <row r="57" spans="1:11" ht="51" x14ac:dyDescent="0.2">
      <c r="A57" s="261" t="s">
        <v>239</v>
      </c>
      <c r="B57" s="27" t="s">
        <v>310</v>
      </c>
      <c r="C57" s="22">
        <v>24</v>
      </c>
      <c r="D57" s="255" t="s">
        <v>125</v>
      </c>
      <c r="E57" s="24"/>
      <c r="F57" s="24">
        <f>C57*E57</f>
        <v>0</v>
      </c>
    </row>
    <row r="58" spans="1:11" ht="13.5" thickBot="1" x14ac:dyDescent="0.25">
      <c r="A58" s="225"/>
      <c r="B58" s="225"/>
      <c r="C58" s="232"/>
      <c r="D58" s="269"/>
      <c r="E58" s="227"/>
      <c r="F58" s="226"/>
    </row>
    <row r="59" spans="1:11" x14ac:dyDescent="0.2">
      <c r="A59" s="146"/>
      <c r="B59" s="22"/>
      <c r="C59" s="246"/>
      <c r="E59" s="146" t="s">
        <v>14</v>
      </c>
      <c r="F59" s="153">
        <f>SUM(F38:F57)</f>
        <v>0</v>
      </c>
    </row>
    <row r="60" spans="1:11" x14ac:dyDescent="0.2">
      <c r="A60" s="146"/>
      <c r="B60" s="22"/>
      <c r="C60" s="246"/>
      <c r="E60" s="146"/>
      <c r="F60" s="153"/>
    </row>
    <row r="61" spans="1:11" x14ac:dyDescent="0.2">
      <c r="A61" s="260">
        <v>6</v>
      </c>
      <c r="B61" s="252" t="s">
        <v>238</v>
      </c>
    </row>
    <row r="62" spans="1:11" x14ac:dyDescent="0.2">
      <c r="A62" s="260">
        <v>61</v>
      </c>
      <c r="B62" s="246" t="s">
        <v>237</v>
      </c>
    </row>
    <row r="63" spans="1:11" ht="51" x14ac:dyDescent="0.2">
      <c r="A63" s="261" t="s">
        <v>236</v>
      </c>
      <c r="B63" s="27" t="s">
        <v>311</v>
      </c>
      <c r="C63" s="22">
        <v>1</v>
      </c>
      <c r="D63" s="255" t="s">
        <v>15</v>
      </c>
      <c r="F63" s="24">
        <f>C63*E63</f>
        <v>0</v>
      </c>
    </row>
    <row r="64" spans="1:11" ht="63.75" x14ac:dyDescent="0.2">
      <c r="A64" s="261" t="s">
        <v>235</v>
      </c>
      <c r="B64" s="27" t="s">
        <v>312</v>
      </c>
      <c r="C64" s="22">
        <v>1</v>
      </c>
      <c r="D64" s="255" t="s">
        <v>15</v>
      </c>
      <c r="F64" s="24">
        <f>C64*E64</f>
        <v>0</v>
      </c>
    </row>
    <row r="65" spans="1:9" ht="63.75" x14ac:dyDescent="0.2">
      <c r="A65" s="261" t="s">
        <v>234</v>
      </c>
      <c r="B65" s="27" t="s">
        <v>313</v>
      </c>
      <c r="C65" s="22">
        <v>1</v>
      </c>
      <c r="D65" s="255" t="s">
        <v>15</v>
      </c>
      <c r="E65" s="24"/>
      <c r="F65" s="24">
        <f>C65*E65</f>
        <v>0</v>
      </c>
    </row>
    <row r="66" spans="1:9" x14ac:dyDescent="0.2">
      <c r="A66" s="265"/>
    </row>
    <row r="67" spans="1:9" x14ac:dyDescent="0.2">
      <c r="A67" s="261">
        <v>62</v>
      </c>
      <c r="B67" s="252" t="s">
        <v>233</v>
      </c>
      <c r="E67" s="154"/>
    </row>
    <row r="68" spans="1:9" ht="102" x14ac:dyDescent="0.2">
      <c r="A68" s="261" t="s">
        <v>232</v>
      </c>
      <c r="B68" s="27" t="s">
        <v>314</v>
      </c>
      <c r="C68" s="22">
        <v>20</v>
      </c>
      <c r="D68" s="255" t="s">
        <v>134</v>
      </c>
      <c r="E68" s="24"/>
      <c r="F68" s="24">
        <f>C68*E68</f>
        <v>0</v>
      </c>
    </row>
    <row r="69" spans="1:9" ht="125.25" customHeight="1" x14ac:dyDescent="0.2">
      <c r="A69" s="261" t="s">
        <v>231</v>
      </c>
      <c r="B69" s="27" t="s">
        <v>315</v>
      </c>
      <c r="C69" s="22">
        <v>5</v>
      </c>
      <c r="D69" s="255" t="s">
        <v>132</v>
      </c>
      <c r="E69" s="24"/>
      <c r="F69" s="24">
        <f>C69*E69</f>
        <v>0</v>
      </c>
    </row>
    <row r="70" spans="1:9" ht="13.5" thickBot="1" x14ac:dyDescent="0.25">
      <c r="A70" s="225"/>
      <c r="B70" s="225"/>
      <c r="C70" s="232"/>
      <c r="D70" s="269"/>
      <c r="E70" s="227"/>
      <c r="F70" s="226"/>
    </row>
    <row r="71" spans="1:9" x14ac:dyDescent="0.2">
      <c r="A71" s="146"/>
      <c r="B71" s="22"/>
      <c r="C71" s="246"/>
      <c r="E71" s="146" t="s">
        <v>14</v>
      </c>
      <c r="F71" s="153">
        <f>SUM(F63:F69)</f>
        <v>0</v>
      </c>
    </row>
    <row r="72" spans="1:9" x14ac:dyDescent="0.2">
      <c r="A72" s="146"/>
      <c r="B72" s="22"/>
      <c r="C72" s="246"/>
      <c r="E72" s="146"/>
      <c r="F72" s="153"/>
    </row>
    <row r="73" spans="1:9" ht="13.5" thickBot="1" x14ac:dyDescent="0.25">
      <c r="A73" s="107"/>
      <c r="B73" s="108" t="s">
        <v>29</v>
      </c>
      <c r="C73" s="109"/>
      <c r="D73" s="108"/>
      <c r="E73" s="108"/>
      <c r="F73" s="206">
        <f>SUM(F59,F33,F15,F71)</f>
        <v>0</v>
      </c>
    </row>
    <row r="74" spans="1:9" x14ac:dyDescent="0.2">
      <c r="A74" s="110"/>
      <c r="B74" s="111" t="s">
        <v>30</v>
      </c>
      <c r="C74" s="43"/>
      <c r="D74" s="111"/>
      <c r="E74" s="111"/>
      <c r="F74" s="112">
        <f>+F73*0.22</f>
        <v>0</v>
      </c>
    </row>
    <row r="75" spans="1:9" ht="13.5" thickBot="1" x14ac:dyDescent="0.25">
      <c r="A75" s="113"/>
      <c r="B75" s="114" t="s">
        <v>31</v>
      </c>
      <c r="C75" s="115"/>
      <c r="D75" s="114"/>
      <c r="E75" s="114"/>
      <c r="F75" s="116">
        <f>+F74+F73</f>
        <v>0</v>
      </c>
      <c r="G75" s="145"/>
    </row>
    <row r="76" spans="1:9" ht="13.5" thickTop="1" x14ac:dyDescent="0.2">
      <c r="A76" s="146"/>
      <c r="B76" s="22"/>
      <c r="C76" s="246"/>
      <c r="E76" s="146"/>
      <c r="F76" s="153"/>
      <c r="G76" s="145"/>
    </row>
    <row r="77" spans="1:9" x14ac:dyDescent="0.2">
      <c r="A77" s="262"/>
      <c r="B77" s="253"/>
      <c r="C77" s="145"/>
      <c r="D77" s="257"/>
      <c r="E77" s="155"/>
      <c r="G77" s="145"/>
    </row>
    <row r="78" spans="1:9" ht="18" x14ac:dyDescent="0.2">
      <c r="A78" s="259" t="s">
        <v>273</v>
      </c>
      <c r="G78" s="145"/>
    </row>
    <row r="79" spans="1:9" x14ac:dyDescent="0.2">
      <c r="A79" s="172" t="s">
        <v>0</v>
      </c>
      <c r="B79" s="251" t="s">
        <v>1</v>
      </c>
      <c r="C79" s="174" t="s">
        <v>2</v>
      </c>
      <c r="D79" s="175" t="s">
        <v>3</v>
      </c>
      <c r="E79" s="39" t="s">
        <v>4</v>
      </c>
      <c r="F79" s="176" t="s">
        <v>5</v>
      </c>
      <c r="I79" s="20"/>
    </row>
    <row r="80" spans="1:9" ht="102" x14ac:dyDescent="0.2">
      <c r="B80" s="27" t="s">
        <v>272</v>
      </c>
      <c r="C80" s="205">
        <v>1200</v>
      </c>
      <c r="D80" s="255" t="s">
        <v>274</v>
      </c>
      <c r="E80" s="205"/>
      <c r="F80" s="24">
        <f>C80*E80</f>
        <v>0</v>
      </c>
      <c r="I80" s="20"/>
    </row>
    <row r="81" spans="1:9" x14ac:dyDescent="0.2">
      <c r="C81" s="205"/>
      <c r="D81" s="255"/>
      <c r="E81" s="205"/>
      <c r="I81" s="20"/>
    </row>
    <row r="82" spans="1:9" ht="13.5" thickBot="1" x14ac:dyDescent="0.25">
      <c r="A82" s="107"/>
      <c r="B82" s="108" t="s">
        <v>29</v>
      </c>
      <c r="C82" s="109"/>
      <c r="D82" s="108"/>
      <c r="E82" s="108"/>
      <c r="F82" s="206">
        <f>SUM(F80)</f>
        <v>0</v>
      </c>
    </row>
    <row r="83" spans="1:9" x14ac:dyDescent="0.2">
      <c r="A83" s="110"/>
      <c r="B83" s="111" t="s">
        <v>30</v>
      </c>
      <c r="C83" s="43"/>
      <c r="D83" s="111"/>
      <c r="E83" s="111"/>
      <c r="F83" s="112">
        <f>+F82*0.22</f>
        <v>0</v>
      </c>
    </row>
    <row r="84" spans="1:9" ht="13.5" thickBot="1" x14ac:dyDescent="0.25">
      <c r="A84" s="113"/>
      <c r="B84" s="114" t="s">
        <v>31</v>
      </c>
      <c r="C84" s="115"/>
      <c r="D84" s="114"/>
      <c r="E84" s="114"/>
      <c r="F84" s="116">
        <f>+F83+F82</f>
        <v>0</v>
      </c>
    </row>
    <row r="85" spans="1:9" ht="13.5" thickTop="1" x14ac:dyDescent="0.2">
      <c r="A85" s="146"/>
      <c r="B85" s="22"/>
      <c r="C85" s="246"/>
      <c r="E85" s="146"/>
      <c r="F85" s="153"/>
      <c r="I85" s="20"/>
    </row>
    <row r="86" spans="1:9" x14ac:dyDescent="0.2">
      <c r="A86" s="146"/>
      <c r="B86" s="22"/>
      <c r="C86" s="246"/>
      <c r="E86" s="146"/>
      <c r="F86" s="153"/>
      <c r="I86" s="20"/>
    </row>
    <row r="87" spans="1:9" x14ac:dyDescent="0.2">
      <c r="A87" s="266"/>
      <c r="B87" s="26"/>
      <c r="C87" s="20"/>
      <c r="D87" s="258"/>
      <c r="E87" s="20"/>
      <c r="F87" s="22"/>
      <c r="I87" s="20"/>
    </row>
    <row r="88" spans="1:9" ht="18" x14ac:dyDescent="0.2">
      <c r="A88" s="267" t="s">
        <v>275</v>
      </c>
      <c r="C88" s="23"/>
      <c r="D88" s="255"/>
      <c r="E88" s="205"/>
      <c r="I88" s="20"/>
    </row>
    <row r="89" spans="1:9" x14ac:dyDescent="0.2">
      <c r="A89" s="244"/>
      <c r="B89" s="55"/>
      <c r="C89" s="140"/>
      <c r="D89" s="140"/>
      <c r="E89" s="140"/>
      <c r="F89" s="140"/>
      <c r="I89" s="20"/>
    </row>
    <row r="90" spans="1:9" ht="13.5" thickBot="1" x14ac:dyDescent="0.25">
      <c r="A90" s="235"/>
      <c r="B90" s="236" t="s">
        <v>29</v>
      </c>
      <c r="C90" s="109"/>
      <c r="D90" s="236"/>
      <c r="E90" s="236"/>
      <c r="F90" s="237">
        <f>SUM(F73,F82)</f>
        <v>0</v>
      </c>
    </row>
    <row r="91" spans="1:9" x14ac:dyDescent="0.2">
      <c r="A91" s="238"/>
      <c r="B91" s="239" t="s">
        <v>30</v>
      </c>
      <c r="C91" s="43"/>
      <c r="D91" s="239"/>
      <c r="E91" s="239"/>
      <c r="F91" s="240">
        <f>+F90*0.22</f>
        <v>0</v>
      </c>
    </row>
    <row r="92" spans="1:9" ht="13.5" thickBot="1" x14ac:dyDescent="0.25">
      <c r="A92" s="241"/>
      <c r="B92" s="242" t="s">
        <v>31</v>
      </c>
      <c r="C92" s="115"/>
      <c r="D92" s="242"/>
      <c r="E92" s="242"/>
      <c r="F92" s="243">
        <f>+F91+F90</f>
        <v>0</v>
      </c>
    </row>
    <row r="93" spans="1:9" ht="13.5" thickTop="1" x14ac:dyDescent="0.2"/>
    <row r="99" spans="3:7" x14ac:dyDescent="0.2">
      <c r="G99" s="146"/>
    </row>
    <row r="102" spans="3:7" x14ac:dyDescent="0.2">
      <c r="C102" s="156"/>
    </row>
    <row r="113" spans="1:9" x14ac:dyDescent="0.2">
      <c r="G113" s="145"/>
    </row>
    <row r="114" spans="1:9" x14ac:dyDescent="0.2">
      <c r="G114" s="145"/>
    </row>
    <row r="115" spans="1:9" x14ac:dyDescent="0.2">
      <c r="G115" s="145"/>
    </row>
    <row r="116" spans="1:9" x14ac:dyDescent="0.2">
      <c r="G116" s="145"/>
    </row>
    <row r="117" spans="1:9" x14ac:dyDescent="0.2">
      <c r="G117" s="145"/>
    </row>
    <row r="118" spans="1:9" x14ac:dyDescent="0.2">
      <c r="G118" s="145"/>
    </row>
    <row r="119" spans="1:9" x14ac:dyDescent="0.2">
      <c r="G119" s="145"/>
    </row>
    <row r="120" spans="1:9" x14ac:dyDescent="0.2">
      <c r="C120" s="156"/>
      <c r="G120" s="21"/>
    </row>
    <row r="121" spans="1:9" x14ac:dyDescent="0.2">
      <c r="G121" s="20"/>
    </row>
    <row r="122" spans="1:9" s="21" customFormat="1" x14ac:dyDescent="0.2">
      <c r="A122" s="261"/>
      <c r="B122" s="27"/>
      <c r="C122" s="22"/>
      <c r="D122" s="218"/>
      <c r="E122" s="25"/>
      <c r="F122" s="24"/>
      <c r="G122" s="20"/>
    </row>
    <row r="123" spans="1:9" x14ac:dyDescent="0.2">
      <c r="G123" s="20"/>
      <c r="H123" s="20"/>
      <c r="I123" s="20"/>
    </row>
    <row r="124" spans="1:9" x14ac:dyDescent="0.2">
      <c r="G124" s="24"/>
      <c r="H124" s="20"/>
      <c r="I124" s="20"/>
    </row>
    <row r="125" spans="1:9" x14ac:dyDescent="0.2">
      <c r="G125" s="24"/>
      <c r="H125" s="20"/>
      <c r="I125" s="20"/>
    </row>
    <row r="126" spans="1:9" x14ac:dyDescent="0.2">
      <c r="C126" s="156"/>
      <c r="G126" s="24"/>
    </row>
    <row r="127" spans="1:9" x14ac:dyDescent="0.2">
      <c r="G127" s="24"/>
    </row>
    <row r="128" spans="1:9" x14ac:dyDescent="0.2">
      <c r="G128" s="24"/>
    </row>
    <row r="132" spans="3:3" x14ac:dyDescent="0.2">
      <c r="C132" s="156"/>
    </row>
    <row r="138" spans="3:3" x14ac:dyDescent="0.2">
      <c r="C138" s="156"/>
    </row>
    <row r="147" spans="3:8" x14ac:dyDescent="0.2">
      <c r="H147" s="24"/>
    </row>
    <row r="153" spans="3:8" x14ac:dyDescent="0.2">
      <c r="H153" s="24"/>
    </row>
    <row r="156" spans="3:8" x14ac:dyDescent="0.2">
      <c r="C156" s="156"/>
    </row>
    <row r="158" spans="3:8" x14ac:dyDescent="0.2">
      <c r="C158" s="151"/>
    </row>
    <row r="168" spans="3:3" x14ac:dyDescent="0.2">
      <c r="C168" s="151"/>
    </row>
    <row r="174" spans="3:3" x14ac:dyDescent="0.2">
      <c r="C174" s="156"/>
    </row>
    <row r="176" spans="3:3" x14ac:dyDescent="0.2">
      <c r="C176" s="151"/>
    </row>
    <row r="210" spans="3:3" x14ac:dyDescent="0.2">
      <c r="C210" s="156"/>
    </row>
    <row r="238" spans="3:3" x14ac:dyDescent="0.2">
      <c r="C238" s="156"/>
    </row>
    <row r="248" spans="3:3" x14ac:dyDescent="0.2">
      <c r="C248" s="156"/>
    </row>
    <row r="264" spans="3:3" x14ac:dyDescent="0.2">
      <c r="C264" s="156"/>
    </row>
    <row r="280" spans="3:3" x14ac:dyDescent="0.2">
      <c r="C280" s="156"/>
    </row>
    <row r="319" spans="3:3" x14ac:dyDescent="0.2">
      <c r="C319" s="156"/>
    </row>
  </sheetData>
  <sheetProtection formatCells="0" formatColumns="0" formatRows="0" insertColumns="0" insertRows="0" insertHyperlinks="0" deleteColumns="0" deleteRows="0" sort="0" autoFilter="0" pivotTables="0"/>
  <mergeCells count="3">
    <mergeCell ref="A2:F2"/>
    <mergeCell ref="B6:F6"/>
    <mergeCell ref="B30:F30"/>
  </mergeCells>
  <pageMargins left="0.74803149606299213" right="0.74803149606299213" top="0.98425196850393704" bottom="0.98425196850393704" header="0" footer="0"/>
  <pageSetup paperSize="9" scale="92" orientation="portrait" verticalDpi="1200" r:id="rId1"/>
  <headerFooter alignWithMargins="0">
    <oddHeader>&amp;RProjektantski predracun del - ureditev križišča lokalne ceste v Ponikvah</oddHeader>
    <oddFooter>&amp;RStran &amp;P od &amp;N</oddFooter>
  </headerFooter>
  <rowBreaks count="1" manualBreakCount="1">
    <brk id="10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163"/>
  <sheetViews>
    <sheetView showZeros="0" zoomScale="90" zoomScaleNormal="90" workbookViewId="0">
      <selection sqref="A1:G160"/>
    </sheetView>
  </sheetViews>
  <sheetFormatPr defaultColWidth="9.140625" defaultRowHeight="15" x14ac:dyDescent="0.25"/>
  <cols>
    <col min="1" max="1" width="5.5703125" style="244" customWidth="1"/>
    <col min="2" max="2" width="5.140625" style="140" customWidth="1"/>
    <col min="3" max="3" width="23.140625" style="55" customWidth="1"/>
    <col min="4" max="4" width="13.28515625" style="140" customWidth="1"/>
    <col min="5" max="5" width="6.85546875" style="140" customWidth="1"/>
    <col min="6" max="6" width="16.5703125" style="140" customWidth="1"/>
    <col min="7" max="7" width="18.7109375" style="140" customWidth="1"/>
    <col min="8" max="8" width="9.140625" style="34"/>
    <col min="9" max="16384" width="9.140625" style="8"/>
  </cols>
  <sheetData>
    <row r="1" spans="1:8" s="14" customFormat="1" ht="18.75" x14ac:dyDescent="0.3">
      <c r="A1" s="141" t="s">
        <v>288</v>
      </c>
      <c r="B1" s="22"/>
      <c r="C1" s="245"/>
      <c r="D1" s="146"/>
      <c r="E1" s="146"/>
      <c r="F1" s="146"/>
      <c r="G1" s="146" t="s">
        <v>290</v>
      </c>
      <c r="H1" s="34"/>
    </row>
    <row r="2" spans="1:8" ht="30" customHeight="1" x14ac:dyDescent="0.25">
      <c r="A2" s="313" t="s">
        <v>25</v>
      </c>
      <c r="B2" s="313"/>
      <c r="C2" s="313"/>
      <c r="D2" s="313"/>
      <c r="E2" s="313"/>
      <c r="F2" s="313"/>
      <c r="G2" s="313"/>
    </row>
    <row r="3" spans="1:8" x14ac:dyDescent="0.25">
      <c r="A3" s="212" t="s">
        <v>0</v>
      </c>
      <c r="B3" s="213"/>
      <c r="C3" s="214" t="s">
        <v>289</v>
      </c>
      <c r="D3" s="215" t="s">
        <v>2</v>
      </c>
      <c r="E3" s="216" t="s">
        <v>3</v>
      </c>
      <c r="F3" s="80" t="s">
        <v>4</v>
      </c>
      <c r="G3" s="217" t="s">
        <v>5</v>
      </c>
    </row>
    <row r="4" spans="1:8" x14ac:dyDescent="0.25">
      <c r="A4" s="146" t="s">
        <v>17</v>
      </c>
      <c r="B4" s="22"/>
      <c r="C4" s="246" t="s">
        <v>6</v>
      </c>
      <c r="D4" s="22"/>
      <c r="E4" s="218"/>
      <c r="F4" s="22"/>
      <c r="G4" s="24"/>
    </row>
    <row r="5" spans="1:8" x14ac:dyDescent="0.25">
      <c r="A5" s="219" t="s">
        <v>8</v>
      </c>
      <c r="B5" s="22"/>
      <c r="C5" s="247" t="s">
        <v>38</v>
      </c>
      <c r="D5" s="22"/>
      <c r="E5" s="218"/>
      <c r="F5" s="22"/>
      <c r="G5" s="24"/>
    </row>
    <row r="6" spans="1:8" x14ac:dyDescent="0.25">
      <c r="A6" s="220" t="s">
        <v>39</v>
      </c>
      <c r="B6" s="143"/>
      <c r="C6" s="248" t="s">
        <v>40</v>
      </c>
      <c r="D6" s="143"/>
      <c r="E6" s="221"/>
      <c r="F6" s="143"/>
      <c r="G6" s="144"/>
    </row>
    <row r="7" spans="1:8" ht="38.25" x14ac:dyDescent="0.25">
      <c r="A7" s="222">
        <v>12</v>
      </c>
      <c r="B7" s="222">
        <v>315</v>
      </c>
      <c r="C7" s="230" t="s">
        <v>41</v>
      </c>
      <c r="D7" s="223">
        <v>50</v>
      </c>
      <c r="E7" s="224" t="s">
        <v>125</v>
      </c>
      <c r="F7" s="223"/>
      <c r="G7" s="24">
        <f>D7*F7</f>
        <v>0</v>
      </c>
    </row>
    <row r="8" spans="1:8" ht="38.25" x14ac:dyDescent="0.25">
      <c r="A8" s="222">
        <v>12</v>
      </c>
      <c r="B8" s="222">
        <v>322</v>
      </c>
      <c r="C8" s="230" t="s">
        <v>42</v>
      </c>
      <c r="D8" s="223">
        <v>60</v>
      </c>
      <c r="E8" s="224" t="s">
        <v>125</v>
      </c>
      <c r="F8" s="223"/>
      <c r="G8" s="24">
        <f>D8*F8</f>
        <v>0</v>
      </c>
    </row>
    <row r="9" spans="1:8" ht="38.25" x14ac:dyDescent="0.25">
      <c r="A9" s="222">
        <v>12</v>
      </c>
      <c r="B9" s="222">
        <v>372</v>
      </c>
      <c r="C9" s="230" t="s">
        <v>43</v>
      </c>
      <c r="D9" s="223">
        <v>70</v>
      </c>
      <c r="E9" s="224" t="s">
        <v>125</v>
      </c>
      <c r="F9" s="223"/>
      <c r="G9" s="24">
        <f>D9*F9</f>
        <v>0</v>
      </c>
    </row>
    <row r="10" spans="1:8" ht="38.25" x14ac:dyDescent="0.25">
      <c r="A10" s="222">
        <v>12</v>
      </c>
      <c r="B10" s="222">
        <v>382</v>
      </c>
      <c r="C10" s="230" t="s">
        <v>37</v>
      </c>
      <c r="D10" s="223">
        <v>100</v>
      </c>
      <c r="E10" s="224" t="s">
        <v>282</v>
      </c>
      <c r="F10" s="223"/>
      <c r="G10" s="24">
        <f>D10*F10</f>
        <v>0</v>
      </c>
    </row>
    <row r="11" spans="1:8" x14ac:dyDescent="0.25">
      <c r="A11" s="222"/>
      <c r="B11" s="222"/>
      <c r="C11" s="230"/>
      <c r="D11" s="223"/>
      <c r="E11" s="224"/>
      <c r="F11" s="223"/>
      <c r="G11" s="24"/>
    </row>
    <row r="12" spans="1:8" x14ac:dyDescent="0.25">
      <c r="A12" s="220" t="s">
        <v>44</v>
      </c>
      <c r="B12" s="143"/>
      <c r="C12" s="248" t="s">
        <v>45</v>
      </c>
      <c r="D12" s="143"/>
      <c r="E12" s="221"/>
      <c r="F12" s="143"/>
      <c r="G12" s="144"/>
    </row>
    <row r="13" spans="1:8" ht="51" x14ac:dyDescent="0.25">
      <c r="A13" s="222">
        <v>13</v>
      </c>
      <c r="B13" s="222">
        <v>112</v>
      </c>
      <c r="C13" s="230" t="s">
        <v>46</v>
      </c>
      <c r="D13" s="223">
        <v>5</v>
      </c>
      <c r="E13" s="224" t="s">
        <v>47</v>
      </c>
      <c r="F13" s="223"/>
      <c r="G13" s="24">
        <f>D13*F13</f>
        <v>0</v>
      </c>
    </row>
    <row r="14" spans="1:8" ht="15.75" thickBot="1" x14ac:dyDescent="0.3">
      <c r="A14" s="225"/>
      <c r="B14" s="225"/>
      <c r="C14" s="232"/>
      <c r="D14" s="226"/>
      <c r="E14" s="227"/>
      <c r="F14" s="226"/>
      <c r="G14" s="228"/>
    </row>
    <row r="15" spans="1:8" x14ac:dyDescent="0.25">
      <c r="A15" s="146"/>
      <c r="B15" s="22"/>
      <c r="C15" s="246"/>
      <c r="D15" s="22"/>
      <c r="E15" s="218"/>
      <c r="F15" s="146" t="s">
        <v>14</v>
      </c>
      <c r="G15" s="153">
        <f>SUM(G5:G14)</f>
        <v>0</v>
      </c>
    </row>
    <row r="16" spans="1:8" x14ac:dyDescent="0.25">
      <c r="A16" s="146"/>
      <c r="B16" s="22"/>
      <c r="C16" s="246"/>
      <c r="D16" s="22"/>
      <c r="E16" s="218"/>
      <c r="F16" s="146"/>
      <c r="G16" s="153"/>
    </row>
    <row r="17" spans="1:7" x14ac:dyDescent="0.25">
      <c r="A17" s="146" t="s">
        <v>18</v>
      </c>
      <c r="B17" s="22"/>
      <c r="C17" s="246" t="s">
        <v>33</v>
      </c>
      <c r="D17" s="22"/>
      <c r="E17" s="218"/>
      <c r="F17" s="22"/>
      <c r="G17" s="24"/>
    </row>
    <row r="18" spans="1:7" x14ac:dyDescent="0.25">
      <c r="A18" s="220" t="s">
        <v>34</v>
      </c>
      <c r="B18" s="143"/>
      <c r="C18" s="248" t="s">
        <v>48</v>
      </c>
      <c r="D18" s="143"/>
      <c r="E18" s="221"/>
      <c r="F18" s="143"/>
      <c r="G18" s="144"/>
    </row>
    <row r="19" spans="1:7" ht="38.25" x14ac:dyDescent="0.25">
      <c r="A19" s="222">
        <v>21</v>
      </c>
      <c r="B19" s="222">
        <v>234</v>
      </c>
      <c r="C19" s="230" t="s">
        <v>49</v>
      </c>
      <c r="D19" s="223">
        <v>75</v>
      </c>
      <c r="E19" s="224" t="s">
        <v>285</v>
      </c>
      <c r="F19" s="223"/>
      <c r="G19" s="24">
        <f>D19*F19</f>
        <v>0</v>
      </c>
    </row>
    <row r="20" spans="1:7" ht="63.75" x14ac:dyDescent="0.25">
      <c r="A20" s="222">
        <v>21</v>
      </c>
      <c r="B20" s="222">
        <v>752</v>
      </c>
      <c r="C20" s="230" t="s">
        <v>50</v>
      </c>
      <c r="D20" s="223">
        <v>10</v>
      </c>
      <c r="E20" s="224" t="s">
        <v>285</v>
      </c>
      <c r="F20" s="223"/>
      <c r="G20" s="24">
        <f>D20*F20</f>
        <v>0</v>
      </c>
    </row>
    <row r="21" spans="1:7" x14ac:dyDescent="0.25">
      <c r="A21" s="222"/>
      <c r="B21" s="222"/>
      <c r="C21" s="230"/>
      <c r="D21" s="223"/>
      <c r="E21" s="224"/>
      <c r="F21" s="223"/>
      <c r="G21" s="24"/>
    </row>
    <row r="22" spans="1:7" x14ac:dyDescent="0.25">
      <c r="A22" s="220" t="s">
        <v>35</v>
      </c>
      <c r="B22" s="143"/>
      <c r="C22" s="248" t="s">
        <v>51</v>
      </c>
      <c r="D22" s="143"/>
      <c r="E22" s="221"/>
      <c r="F22" s="143"/>
      <c r="G22" s="144"/>
    </row>
    <row r="23" spans="1:7" ht="38.25" x14ac:dyDescent="0.25">
      <c r="A23" s="222">
        <v>22</v>
      </c>
      <c r="B23" s="222">
        <v>113</v>
      </c>
      <c r="C23" s="230" t="s">
        <v>52</v>
      </c>
      <c r="D23" s="24">
        <v>90</v>
      </c>
      <c r="E23" s="224" t="s">
        <v>286</v>
      </c>
      <c r="F23" s="223"/>
      <c r="G23" s="24">
        <f>D23*F23</f>
        <v>0</v>
      </c>
    </row>
    <row r="24" spans="1:7" x14ac:dyDescent="0.25">
      <c r="A24" s="222"/>
      <c r="B24" s="222"/>
      <c r="C24" s="230"/>
      <c r="D24" s="24"/>
      <c r="E24" s="224"/>
      <c r="F24" s="223"/>
      <c r="G24" s="24"/>
    </row>
    <row r="25" spans="1:7" x14ac:dyDescent="0.25">
      <c r="A25" s="220" t="s">
        <v>100</v>
      </c>
      <c r="B25" s="143"/>
      <c r="C25" s="248" t="s">
        <v>101</v>
      </c>
      <c r="D25" s="144"/>
      <c r="E25" s="221"/>
      <c r="F25" s="143"/>
      <c r="G25" s="144"/>
    </row>
    <row r="26" spans="1:7" ht="65.25" x14ac:dyDescent="0.25">
      <c r="A26" s="222">
        <v>23</v>
      </c>
      <c r="B26" s="222">
        <v>313</v>
      </c>
      <c r="C26" s="230" t="s">
        <v>287</v>
      </c>
      <c r="D26" s="24">
        <v>90</v>
      </c>
      <c r="E26" s="224" t="s">
        <v>286</v>
      </c>
      <c r="F26" s="223"/>
      <c r="G26" s="24">
        <f>D26*F26</f>
        <v>0</v>
      </c>
    </row>
    <row r="27" spans="1:7" x14ac:dyDescent="0.25">
      <c r="A27" s="222"/>
      <c r="B27" s="222"/>
      <c r="C27" s="230"/>
      <c r="D27" s="24"/>
      <c r="E27" s="224"/>
      <c r="F27" s="223"/>
      <c r="G27" s="24"/>
    </row>
    <row r="28" spans="1:7" x14ac:dyDescent="0.25">
      <c r="A28" s="220" t="s">
        <v>102</v>
      </c>
      <c r="B28" s="143"/>
      <c r="C28" s="248" t="s">
        <v>103</v>
      </c>
      <c r="D28" s="144"/>
      <c r="E28" s="221"/>
      <c r="F28" s="143"/>
      <c r="G28" s="144"/>
    </row>
    <row r="29" spans="1:7" ht="38.25" x14ac:dyDescent="0.25">
      <c r="A29" s="222">
        <v>24</v>
      </c>
      <c r="B29" s="222">
        <v>475</v>
      </c>
      <c r="C29" s="230" t="s">
        <v>104</v>
      </c>
      <c r="D29" s="24">
        <v>30</v>
      </c>
      <c r="E29" s="224" t="s">
        <v>283</v>
      </c>
      <c r="F29" s="223"/>
      <c r="G29" s="24">
        <f>D29*F29</f>
        <v>0</v>
      </c>
    </row>
    <row r="30" spans="1:7" x14ac:dyDescent="0.25">
      <c r="A30" s="222"/>
      <c r="B30" s="222"/>
      <c r="C30" s="230"/>
      <c r="D30" s="24"/>
      <c r="E30" s="224"/>
      <c r="F30" s="223"/>
      <c r="G30" s="24"/>
    </row>
    <row r="31" spans="1:7" x14ac:dyDescent="0.25">
      <c r="A31" s="220" t="s">
        <v>53</v>
      </c>
      <c r="B31" s="143"/>
      <c r="C31" s="248" t="s">
        <v>54</v>
      </c>
      <c r="D31" s="144"/>
      <c r="E31" s="221"/>
      <c r="F31" s="143"/>
      <c r="G31" s="144"/>
    </row>
    <row r="32" spans="1:7" ht="40.5" customHeight="1" x14ac:dyDescent="0.25">
      <c r="A32" s="222">
        <v>25</v>
      </c>
      <c r="B32" s="222">
        <v>116</v>
      </c>
      <c r="C32" s="230" t="s">
        <v>55</v>
      </c>
      <c r="D32" s="24">
        <v>100</v>
      </c>
      <c r="E32" s="224" t="s">
        <v>125</v>
      </c>
      <c r="F32" s="223"/>
      <c r="G32" s="24">
        <f>D32*F32</f>
        <v>0</v>
      </c>
    </row>
    <row r="33" spans="1:7" ht="26.25" x14ac:dyDescent="0.25">
      <c r="A33" s="222">
        <v>25</v>
      </c>
      <c r="B33" s="222">
        <v>151</v>
      </c>
      <c r="C33" s="229" t="s">
        <v>56</v>
      </c>
      <c r="D33" s="24">
        <f>D32</f>
        <v>100</v>
      </c>
      <c r="E33" s="224" t="s">
        <v>286</v>
      </c>
      <c r="F33" s="223"/>
      <c r="G33" s="24">
        <f>D33*F33</f>
        <v>0</v>
      </c>
    </row>
    <row r="34" spans="1:7" x14ac:dyDescent="0.25">
      <c r="A34" s="222"/>
      <c r="B34" s="222"/>
      <c r="C34" s="230"/>
      <c r="D34" s="223"/>
      <c r="E34" s="224"/>
      <c r="F34" s="223"/>
      <c r="G34" s="24"/>
    </row>
    <row r="35" spans="1:7" x14ac:dyDescent="0.25">
      <c r="A35" s="220" t="s">
        <v>57</v>
      </c>
      <c r="B35" s="143"/>
      <c r="C35" s="248" t="s">
        <v>58</v>
      </c>
      <c r="D35" s="143"/>
      <c r="E35" s="221"/>
      <c r="F35" s="143"/>
      <c r="G35" s="144"/>
    </row>
    <row r="36" spans="1:7" ht="64.5" customHeight="1" x14ac:dyDescent="0.25">
      <c r="A36" s="222">
        <v>29</v>
      </c>
      <c r="B36" s="222">
        <v>115</v>
      </c>
      <c r="C36" s="230" t="s">
        <v>59</v>
      </c>
      <c r="D36" s="24">
        <v>200</v>
      </c>
      <c r="E36" s="224" t="s">
        <v>60</v>
      </c>
      <c r="F36" s="223"/>
      <c r="G36" s="24">
        <f>D36*F36</f>
        <v>0</v>
      </c>
    </row>
    <row r="37" spans="1:7" ht="38.25" x14ac:dyDescent="0.25">
      <c r="A37" s="222">
        <v>29</v>
      </c>
      <c r="B37" s="222">
        <v>134</v>
      </c>
      <c r="C37" s="230" t="s">
        <v>61</v>
      </c>
      <c r="D37" s="24">
        <v>120</v>
      </c>
      <c r="E37" s="224" t="s">
        <v>283</v>
      </c>
      <c r="F37" s="223"/>
      <c r="G37" s="24">
        <f>D37*F37</f>
        <v>0</v>
      </c>
    </row>
    <row r="38" spans="1:7" ht="15.75" thickBot="1" x14ac:dyDescent="0.3">
      <c r="A38" s="225"/>
      <c r="B38" s="225"/>
      <c r="C38" s="232"/>
      <c r="D38" s="226"/>
      <c r="E38" s="227"/>
      <c r="F38" s="226"/>
      <c r="G38" s="228"/>
    </row>
    <row r="39" spans="1:7" x14ac:dyDescent="0.25">
      <c r="A39" s="146"/>
      <c r="B39" s="22"/>
      <c r="C39" s="246"/>
      <c r="D39" s="22"/>
      <c r="E39" s="218"/>
      <c r="F39" s="146"/>
      <c r="G39" s="153">
        <f>SUM(G19:G38)</f>
        <v>0</v>
      </c>
    </row>
    <row r="40" spans="1:7" x14ac:dyDescent="0.25">
      <c r="A40" s="146"/>
      <c r="B40" s="22"/>
      <c r="C40" s="246"/>
      <c r="D40" s="22"/>
      <c r="E40" s="218"/>
      <c r="F40" s="146"/>
      <c r="G40" s="153"/>
    </row>
    <row r="41" spans="1:7" x14ac:dyDescent="0.25">
      <c r="A41" s="146" t="s">
        <v>19</v>
      </c>
      <c r="B41" s="22"/>
      <c r="C41" s="246" t="s">
        <v>10</v>
      </c>
      <c r="D41" s="22"/>
      <c r="E41" s="218"/>
      <c r="F41" s="22"/>
      <c r="G41" s="24"/>
    </row>
    <row r="42" spans="1:7" x14ac:dyDescent="0.25">
      <c r="A42" s="219" t="s">
        <v>11</v>
      </c>
      <c r="B42" s="22"/>
      <c r="C42" s="247" t="s">
        <v>62</v>
      </c>
      <c r="D42" s="22"/>
      <c r="E42" s="218"/>
      <c r="F42" s="22"/>
      <c r="G42" s="24"/>
    </row>
    <row r="43" spans="1:7" x14ac:dyDescent="0.25">
      <c r="A43" s="220" t="s">
        <v>63</v>
      </c>
      <c r="B43" s="143"/>
      <c r="C43" s="248" t="s">
        <v>64</v>
      </c>
      <c r="D43" s="143"/>
      <c r="E43" s="221"/>
      <c r="F43" s="143"/>
      <c r="G43" s="144"/>
    </row>
    <row r="44" spans="1:7" x14ac:dyDescent="0.25">
      <c r="A44" s="222">
        <v>31</v>
      </c>
      <c r="B44" s="222">
        <v>112</v>
      </c>
      <c r="C44" s="245" t="s">
        <v>106</v>
      </c>
      <c r="D44" s="223">
        <v>40</v>
      </c>
      <c r="E44" s="224" t="s">
        <v>283</v>
      </c>
      <c r="F44" s="223"/>
      <c r="G44" s="24">
        <f>D44*F44</f>
        <v>0</v>
      </c>
    </row>
    <row r="45" spans="1:7" ht="102.75" customHeight="1" x14ac:dyDescent="0.25">
      <c r="A45" s="222">
        <v>31</v>
      </c>
      <c r="B45" s="222">
        <v>131</v>
      </c>
      <c r="C45" s="230" t="s">
        <v>107</v>
      </c>
      <c r="D45" s="223">
        <v>30</v>
      </c>
      <c r="E45" s="224" t="s">
        <v>283</v>
      </c>
      <c r="F45" s="223"/>
      <c r="G45" s="24">
        <f>D45*F45</f>
        <v>0</v>
      </c>
    </row>
    <row r="46" spans="1:7" ht="102" customHeight="1" x14ac:dyDescent="0.25">
      <c r="A46" s="222">
        <v>31</v>
      </c>
      <c r="B46" s="222">
        <v>131</v>
      </c>
      <c r="C46" s="230" t="s">
        <v>108</v>
      </c>
      <c r="D46" s="223">
        <v>10</v>
      </c>
      <c r="E46" s="224" t="s">
        <v>283</v>
      </c>
      <c r="F46" s="223"/>
      <c r="G46" s="24">
        <f>D46*F46</f>
        <v>0</v>
      </c>
    </row>
    <row r="47" spans="1:7" x14ac:dyDescent="0.25">
      <c r="A47" s="222"/>
      <c r="B47" s="222"/>
      <c r="C47" s="230"/>
      <c r="D47" s="223"/>
      <c r="E47" s="224"/>
      <c r="F47" s="223"/>
      <c r="G47" s="24"/>
    </row>
    <row r="48" spans="1:7" x14ac:dyDescent="0.25">
      <c r="A48" s="220" t="s">
        <v>65</v>
      </c>
      <c r="B48" s="143"/>
      <c r="C48" s="248" t="s">
        <v>66</v>
      </c>
      <c r="D48" s="143"/>
      <c r="E48" s="221"/>
      <c r="F48" s="143"/>
      <c r="G48" s="144"/>
    </row>
    <row r="49" spans="1:7" ht="76.5" x14ac:dyDescent="0.25">
      <c r="A49" s="222">
        <v>31</v>
      </c>
      <c r="B49" s="222">
        <v>342</v>
      </c>
      <c r="C49" s="230" t="s">
        <v>109</v>
      </c>
      <c r="D49" s="24">
        <v>120</v>
      </c>
      <c r="E49" s="224" t="s">
        <v>125</v>
      </c>
      <c r="F49" s="223"/>
      <c r="G49" s="24">
        <f>D49*F49</f>
        <v>0</v>
      </c>
    </row>
    <row r="50" spans="1:7" ht="90" customHeight="1" x14ac:dyDescent="0.25">
      <c r="A50" s="222">
        <v>31</v>
      </c>
      <c r="B50" s="222">
        <v>337</v>
      </c>
      <c r="C50" s="229" t="s">
        <v>67</v>
      </c>
      <c r="D50" s="24">
        <v>10</v>
      </c>
      <c r="E50" s="224" t="s">
        <v>60</v>
      </c>
      <c r="F50" s="223"/>
      <c r="G50" s="24">
        <f>D50*F50</f>
        <v>0</v>
      </c>
    </row>
    <row r="51" spans="1:7" x14ac:dyDescent="0.25">
      <c r="A51" s="222"/>
      <c r="B51" s="222"/>
      <c r="C51" s="230"/>
      <c r="D51" s="223"/>
      <c r="E51" s="224"/>
      <c r="F51" s="223"/>
      <c r="G51" s="24"/>
    </row>
    <row r="52" spans="1:7" x14ac:dyDescent="0.25">
      <c r="A52" s="219" t="s">
        <v>24</v>
      </c>
      <c r="B52" s="22"/>
      <c r="C52" s="247" t="s">
        <v>68</v>
      </c>
      <c r="D52" s="22"/>
      <c r="E52" s="218"/>
      <c r="F52" s="22"/>
      <c r="G52" s="24"/>
    </row>
    <row r="53" spans="1:7" x14ac:dyDescent="0.25">
      <c r="A53" s="220" t="s">
        <v>69</v>
      </c>
      <c r="B53" s="143"/>
      <c r="C53" s="248" t="s">
        <v>70</v>
      </c>
      <c r="D53" s="143"/>
      <c r="E53" s="221"/>
      <c r="F53" s="143"/>
      <c r="G53" s="144"/>
    </row>
    <row r="54" spans="1:7" ht="102" x14ac:dyDescent="0.25">
      <c r="A54" s="222">
        <v>32</v>
      </c>
      <c r="B54" s="222">
        <v>261</v>
      </c>
      <c r="C54" s="230" t="s">
        <v>105</v>
      </c>
      <c r="D54" s="24">
        <v>330</v>
      </c>
      <c r="E54" s="224" t="s">
        <v>125</v>
      </c>
      <c r="F54" s="223"/>
      <c r="G54" s="24">
        <f>D54*F54</f>
        <v>0</v>
      </c>
    </row>
    <row r="55" spans="1:7" x14ac:dyDescent="0.25">
      <c r="A55" s="222"/>
      <c r="B55" s="222"/>
      <c r="C55" s="230"/>
      <c r="D55" s="24"/>
      <c r="E55" s="224"/>
      <c r="F55" s="223"/>
      <c r="G55" s="24"/>
    </row>
    <row r="56" spans="1:7" x14ac:dyDescent="0.25">
      <c r="A56" s="220" t="s">
        <v>71</v>
      </c>
      <c r="B56" s="143"/>
      <c r="C56" s="248" t="s">
        <v>72</v>
      </c>
      <c r="D56" s="143"/>
      <c r="E56" s="221"/>
      <c r="F56" s="143"/>
      <c r="G56" s="144"/>
    </row>
    <row r="57" spans="1:7" ht="38.25" x14ac:dyDescent="0.25">
      <c r="A57" s="222">
        <v>32</v>
      </c>
      <c r="B57" s="222">
        <v>562</v>
      </c>
      <c r="C57" s="230" t="s">
        <v>73</v>
      </c>
      <c r="D57" s="24">
        <v>330</v>
      </c>
      <c r="E57" s="224" t="s">
        <v>125</v>
      </c>
      <c r="F57" s="223"/>
      <c r="G57" s="24">
        <f>D57*F57</f>
        <v>0</v>
      </c>
    </row>
    <row r="58" spans="1:7" ht="51" x14ac:dyDescent="0.25">
      <c r="A58" s="222" t="s">
        <v>74</v>
      </c>
      <c r="B58" s="231" t="s">
        <v>75</v>
      </c>
      <c r="C58" s="230" t="s">
        <v>76</v>
      </c>
      <c r="D58" s="24">
        <v>150</v>
      </c>
      <c r="E58" s="224" t="s">
        <v>282</v>
      </c>
      <c r="F58" s="223"/>
      <c r="G58" s="24">
        <f>D58*F58</f>
        <v>0</v>
      </c>
    </row>
    <row r="59" spans="1:7" ht="38.25" x14ac:dyDescent="0.25">
      <c r="A59" s="222">
        <v>32</v>
      </c>
      <c r="B59" s="222">
        <v>591</v>
      </c>
      <c r="C59" s="230" t="s">
        <v>77</v>
      </c>
      <c r="D59" s="24">
        <v>330</v>
      </c>
      <c r="E59" s="224" t="s">
        <v>125</v>
      </c>
      <c r="F59" s="223"/>
      <c r="G59" s="24">
        <f>D59*F59</f>
        <v>0</v>
      </c>
    </row>
    <row r="60" spans="1:7" x14ac:dyDescent="0.25">
      <c r="A60" s="222"/>
      <c r="B60" s="222"/>
      <c r="C60" s="230"/>
      <c r="D60" s="223"/>
      <c r="E60" s="224"/>
      <c r="F60" s="223"/>
      <c r="G60" s="24"/>
    </row>
    <row r="61" spans="1:7" x14ac:dyDescent="0.25">
      <c r="A61" s="219" t="s">
        <v>78</v>
      </c>
      <c r="B61" s="22"/>
      <c r="C61" s="247" t="s">
        <v>79</v>
      </c>
      <c r="D61" s="24"/>
      <c r="E61" s="218"/>
      <c r="F61" s="22"/>
      <c r="G61" s="24"/>
    </row>
    <row r="62" spans="1:7" ht="63.75" x14ac:dyDescent="0.25">
      <c r="A62" s="222">
        <v>36</v>
      </c>
      <c r="B62" s="222">
        <v>111</v>
      </c>
      <c r="C62" s="230" t="s">
        <v>80</v>
      </c>
      <c r="D62" s="223">
        <v>2</v>
      </c>
      <c r="E62" s="224" t="s">
        <v>283</v>
      </c>
      <c r="F62" s="223"/>
      <c r="G62" s="24">
        <f>D62*F62</f>
        <v>0</v>
      </c>
    </row>
    <row r="63" spans="1:7" ht="15.75" thickBot="1" x14ac:dyDescent="0.3">
      <c r="A63" s="225"/>
      <c r="B63" s="225"/>
      <c r="C63" s="232"/>
      <c r="D63" s="226"/>
      <c r="E63" s="227"/>
      <c r="F63" s="226"/>
      <c r="G63" s="228"/>
    </row>
    <row r="64" spans="1:7" x14ac:dyDescent="0.25">
      <c r="A64" s="146"/>
      <c r="B64" s="22"/>
      <c r="C64" s="246"/>
      <c r="D64" s="22"/>
      <c r="E64" s="218"/>
      <c r="F64" s="146" t="s">
        <v>14</v>
      </c>
      <c r="G64" s="153">
        <f>SUM(G44:G63)</f>
        <v>0</v>
      </c>
    </row>
    <row r="65" spans="1:7" x14ac:dyDescent="0.25">
      <c r="A65" s="22"/>
      <c r="B65" s="22"/>
      <c r="C65" s="249"/>
      <c r="D65" s="22"/>
      <c r="E65" s="218"/>
      <c r="F65" s="22"/>
      <c r="G65" s="24"/>
    </row>
    <row r="66" spans="1:7" x14ac:dyDescent="0.25">
      <c r="A66" s="146" t="s">
        <v>23</v>
      </c>
      <c r="B66" s="22"/>
      <c r="C66" s="246" t="s">
        <v>12</v>
      </c>
      <c r="D66" s="22"/>
      <c r="E66" s="218"/>
      <c r="F66" s="22"/>
      <c r="G66" s="24"/>
    </row>
    <row r="67" spans="1:7" x14ac:dyDescent="0.25">
      <c r="A67" s="220" t="s">
        <v>13</v>
      </c>
      <c r="B67" s="143"/>
      <c r="C67" s="248" t="s">
        <v>81</v>
      </c>
      <c r="D67" s="143"/>
      <c r="E67" s="221"/>
      <c r="F67" s="143"/>
      <c r="G67" s="144"/>
    </row>
    <row r="68" spans="1:7" ht="127.5" x14ac:dyDescent="0.25">
      <c r="A68" s="222">
        <v>41</v>
      </c>
      <c r="B68" s="222">
        <v>421</v>
      </c>
      <c r="C68" s="230" t="s">
        <v>82</v>
      </c>
      <c r="D68" s="223">
        <v>90</v>
      </c>
      <c r="E68" s="224" t="s">
        <v>282</v>
      </c>
      <c r="F68" s="223"/>
      <c r="G68" s="24">
        <f>D68*F68</f>
        <v>0</v>
      </c>
    </row>
    <row r="69" spans="1:7" ht="63.75" x14ac:dyDescent="0.25">
      <c r="A69" s="222">
        <v>44</v>
      </c>
      <c r="B69" s="222" t="s">
        <v>99</v>
      </c>
      <c r="C69" s="230" t="s">
        <v>110</v>
      </c>
      <c r="D69" s="223">
        <v>2</v>
      </c>
      <c r="E69" s="224" t="s">
        <v>15</v>
      </c>
      <c r="F69" s="223"/>
      <c r="G69" s="24">
        <f>D69*F69</f>
        <v>0</v>
      </c>
    </row>
    <row r="70" spans="1:7" ht="15.75" thickBot="1" x14ac:dyDescent="0.3">
      <c r="A70" s="225"/>
      <c r="B70" s="233"/>
      <c r="C70" s="232"/>
      <c r="D70" s="226"/>
      <c r="E70" s="227"/>
      <c r="F70" s="226"/>
      <c r="G70" s="228"/>
    </row>
    <row r="71" spans="1:7" x14ac:dyDescent="0.25">
      <c r="A71" s="146"/>
      <c r="B71" s="22"/>
      <c r="C71" s="246"/>
      <c r="D71" s="22"/>
      <c r="E71" s="218"/>
      <c r="F71" s="146" t="s">
        <v>14</v>
      </c>
      <c r="G71" s="153">
        <f>SUM(G68:G70)</f>
        <v>0</v>
      </c>
    </row>
    <row r="72" spans="1:7" x14ac:dyDescent="0.25">
      <c r="A72" s="146"/>
      <c r="B72" s="22"/>
      <c r="C72" s="246"/>
      <c r="D72" s="22"/>
      <c r="E72" s="218"/>
      <c r="F72" s="146"/>
      <c r="G72" s="153"/>
    </row>
    <row r="73" spans="1:7" ht="15.75" thickBot="1" x14ac:dyDescent="0.3">
      <c r="A73" s="107"/>
      <c r="B73" s="107"/>
      <c r="C73" s="108" t="s">
        <v>29</v>
      </c>
      <c r="D73" s="109"/>
      <c r="E73" s="108"/>
      <c r="F73" s="108"/>
      <c r="G73" s="206">
        <f>SUM(G15,G39,G64,G71)</f>
        <v>0</v>
      </c>
    </row>
    <row r="74" spans="1:7" x14ac:dyDescent="0.25">
      <c r="A74" s="110"/>
      <c r="B74" s="110"/>
      <c r="C74" s="111" t="s">
        <v>30</v>
      </c>
      <c r="D74" s="43"/>
      <c r="E74" s="111"/>
      <c r="F74" s="111"/>
      <c r="G74" s="112">
        <f>+G73*0.22</f>
        <v>0</v>
      </c>
    </row>
    <row r="75" spans="1:7" ht="15.75" thickBot="1" x14ac:dyDescent="0.3">
      <c r="A75" s="113"/>
      <c r="B75" s="113"/>
      <c r="C75" s="114" t="s">
        <v>31</v>
      </c>
      <c r="D75" s="115"/>
      <c r="E75" s="114"/>
      <c r="F75" s="114"/>
      <c r="G75" s="116">
        <f>+G74+G73</f>
        <v>0</v>
      </c>
    </row>
    <row r="76" spans="1:7" ht="15.75" thickTop="1" x14ac:dyDescent="0.25">
      <c r="A76" s="157"/>
      <c r="B76" s="167"/>
      <c r="C76" s="168"/>
      <c r="D76" s="49"/>
      <c r="E76" s="168"/>
      <c r="F76" s="168"/>
      <c r="G76" s="169"/>
    </row>
    <row r="77" spans="1:7" x14ac:dyDescent="0.25">
      <c r="A77" s="157"/>
      <c r="B77" s="167"/>
      <c r="C77" s="168"/>
      <c r="D77" s="49"/>
      <c r="E77" s="168"/>
      <c r="F77" s="168"/>
      <c r="G77" s="169"/>
    </row>
    <row r="78" spans="1:7" ht="18" x14ac:dyDescent="0.25">
      <c r="A78" s="272" t="s">
        <v>316</v>
      </c>
      <c r="B78" s="273"/>
      <c r="C78" s="103"/>
      <c r="D78" s="274"/>
      <c r="E78" s="274"/>
      <c r="F78" s="274"/>
      <c r="G78" s="274" t="s">
        <v>290</v>
      </c>
    </row>
    <row r="79" spans="1:7" ht="29.25" customHeight="1" x14ac:dyDescent="0.25">
      <c r="A79" s="314" t="s">
        <v>25</v>
      </c>
      <c r="B79" s="314"/>
      <c r="C79" s="314"/>
      <c r="D79" s="314"/>
      <c r="E79" s="314"/>
      <c r="F79" s="314"/>
      <c r="G79" s="314"/>
    </row>
    <row r="80" spans="1:7" x14ac:dyDescent="0.25">
      <c r="A80" s="172" t="s">
        <v>0</v>
      </c>
      <c r="B80" s="173"/>
      <c r="C80" s="275" t="s">
        <v>289</v>
      </c>
      <c r="D80" s="174" t="s">
        <v>2</v>
      </c>
      <c r="E80" s="175" t="s">
        <v>3</v>
      </c>
      <c r="F80" s="39" t="s">
        <v>4</v>
      </c>
      <c r="G80" s="176" t="s">
        <v>5</v>
      </c>
    </row>
    <row r="81" spans="1:8" x14ac:dyDescent="0.25">
      <c r="A81" s="274" t="s">
        <v>17</v>
      </c>
      <c r="B81" s="273"/>
      <c r="C81" s="274" t="s">
        <v>6</v>
      </c>
      <c r="D81" s="273"/>
      <c r="E81" s="276"/>
      <c r="F81" s="273"/>
      <c r="G81" s="277"/>
    </row>
    <row r="82" spans="1:8" x14ac:dyDescent="0.25">
      <c r="A82" s="278" t="s">
        <v>8</v>
      </c>
      <c r="B82" s="273"/>
      <c r="C82" s="279" t="s">
        <v>38</v>
      </c>
      <c r="D82" s="273"/>
      <c r="E82" s="276"/>
      <c r="F82" s="273"/>
      <c r="G82" s="277"/>
    </row>
    <row r="83" spans="1:8" x14ac:dyDescent="0.25">
      <c r="A83" s="280" t="s">
        <v>39</v>
      </c>
      <c r="B83" s="281"/>
      <c r="C83" s="282" t="s">
        <v>40</v>
      </c>
      <c r="D83" s="281"/>
      <c r="E83" s="283"/>
      <c r="F83" s="281"/>
      <c r="G83" s="284"/>
    </row>
    <row r="84" spans="1:8" ht="38.25" x14ac:dyDescent="0.25">
      <c r="A84" s="285">
        <v>12</v>
      </c>
      <c r="B84" s="285">
        <v>315</v>
      </c>
      <c r="C84" s="286" t="s">
        <v>41</v>
      </c>
      <c r="D84" s="287">
        <v>40</v>
      </c>
      <c r="E84" s="288" t="s">
        <v>125</v>
      </c>
      <c r="F84" s="287"/>
      <c r="G84" s="277">
        <f>D84*F84</f>
        <v>0</v>
      </c>
    </row>
    <row r="85" spans="1:8" ht="38.25" x14ac:dyDescent="0.25">
      <c r="A85" s="285">
        <v>12</v>
      </c>
      <c r="B85" s="285">
        <v>322</v>
      </c>
      <c r="C85" s="286" t="s">
        <v>42</v>
      </c>
      <c r="D85" s="287">
        <v>10</v>
      </c>
      <c r="E85" s="288" t="s">
        <v>125</v>
      </c>
      <c r="F85" s="287"/>
      <c r="G85" s="277">
        <f>D85*F85</f>
        <v>0</v>
      </c>
    </row>
    <row r="86" spans="1:8" ht="38.25" x14ac:dyDescent="0.25">
      <c r="A86" s="285">
        <v>12</v>
      </c>
      <c r="B86" s="285">
        <v>372</v>
      </c>
      <c r="C86" s="286" t="s">
        <v>43</v>
      </c>
      <c r="D86" s="287"/>
      <c r="E86" s="288" t="s">
        <v>125</v>
      </c>
      <c r="F86" s="287"/>
      <c r="G86" s="277">
        <f>D86*F86</f>
        <v>0</v>
      </c>
    </row>
    <row r="87" spans="1:8" ht="38.25" x14ac:dyDescent="0.25">
      <c r="A87" s="285">
        <v>12</v>
      </c>
      <c r="B87" s="285">
        <v>382</v>
      </c>
      <c r="C87" s="286" t="s">
        <v>37</v>
      </c>
      <c r="D87" s="287">
        <v>30</v>
      </c>
      <c r="E87" s="288" t="s">
        <v>282</v>
      </c>
      <c r="F87" s="287"/>
      <c r="G87" s="277">
        <f>D87*F87</f>
        <v>0</v>
      </c>
    </row>
    <row r="88" spans="1:8" x14ac:dyDescent="0.25">
      <c r="A88" s="285"/>
      <c r="B88" s="285"/>
      <c r="C88" s="286"/>
      <c r="D88" s="287"/>
      <c r="E88" s="288"/>
      <c r="F88" s="287"/>
      <c r="G88" s="277"/>
    </row>
    <row r="89" spans="1:8" x14ac:dyDescent="0.25">
      <c r="A89" s="280" t="s">
        <v>44</v>
      </c>
      <c r="B89" s="281"/>
      <c r="C89" s="282" t="s">
        <v>45</v>
      </c>
      <c r="D89" s="281"/>
      <c r="E89" s="283"/>
      <c r="F89" s="281"/>
      <c r="G89" s="284"/>
    </row>
    <row r="90" spans="1:8" ht="51" x14ac:dyDescent="0.25">
      <c r="A90" s="285">
        <v>13</v>
      </c>
      <c r="B90" s="285">
        <v>112</v>
      </c>
      <c r="C90" s="286" t="s">
        <v>46</v>
      </c>
      <c r="D90" s="287">
        <v>5</v>
      </c>
      <c r="E90" s="288" t="s">
        <v>47</v>
      </c>
      <c r="F90" s="287"/>
      <c r="G90" s="277">
        <f>D90*F90</f>
        <v>0</v>
      </c>
    </row>
    <row r="91" spans="1:8" ht="15.75" thickBot="1" x14ac:dyDescent="0.3">
      <c r="A91" s="289"/>
      <c r="B91" s="289"/>
      <c r="C91" s="290"/>
      <c r="D91" s="291"/>
      <c r="E91" s="292"/>
      <c r="F91" s="291"/>
      <c r="G91" s="293"/>
    </row>
    <row r="92" spans="1:8" x14ac:dyDescent="0.25">
      <c r="A92" s="274"/>
      <c r="B92" s="273"/>
      <c r="C92" s="274"/>
      <c r="D92" s="273"/>
      <c r="E92" s="276"/>
      <c r="F92" s="274" t="s">
        <v>14</v>
      </c>
      <c r="G92" s="294">
        <f>SUM(G82:G91)</f>
        <v>0</v>
      </c>
    </row>
    <row r="93" spans="1:8" x14ac:dyDescent="0.25">
      <c r="A93" s="274"/>
      <c r="B93" s="273"/>
      <c r="C93" s="274"/>
      <c r="D93" s="273"/>
      <c r="E93" s="276"/>
      <c r="F93" s="274"/>
      <c r="G93" s="294"/>
    </row>
    <row r="94" spans="1:8" x14ac:dyDescent="0.25">
      <c r="A94" s="274" t="s">
        <v>18</v>
      </c>
      <c r="B94" s="273"/>
      <c r="C94" s="274" t="s">
        <v>33</v>
      </c>
      <c r="D94" s="273"/>
      <c r="E94" s="276"/>
      <c r="F94" s="273"/>
      <c r="G94" s="277"/>
      <c r="H94" s="11"/>
    </row>
    <row r="95" spans="1:8" x14ac:dyDescent="0.25">
      <c r="A95" s="280" t="s">
        <v>34</v>
      </c>
      <c r="B95" s="281"/>
      <c r="C95" s="282" t="s">
        <v>48</v>
      </c>
      <c r="D95" s="281"/>
      <c r="E95" s="283"/>
      <c r="F95" s="281"/>
      <c r="G95" s="284"/>
      <c r="H95" s="11"/>
    </row>
    <row r="96" spans="1:8" ht="38.25" x14ac:dyDescent="0.25">
      <c r="A96" s="285">
        <v>21</v>
      </c>
      <c r="B96" s="285">
        <v>234</v>
      </c>
      <c r="C96" s="286" t="s">
        <v>49</v>
      </c>
      <c r="D96" s="287">
        <v>30</v>
      </c>
      <c r="E96" s="288" t="s">
        <v>285</v>
      </c>
      <c r="F96" s="287"/>
      <c r="G96" s="277">
        <f>D96*F96</f>
        <v>0</v>
      </c>
      <c r="H96" s="11"/>
    </row>
    <row r="97" spans="1:8" ht="63.75" x14ac:dyDescent="0.25">
      <c r="A97" s="285">
        <v>21</v>
      </c>
      <c r="B97" s="285">
        <v>752</v>
      </c>
      <c r="C97" s="286" t="s">
        <v>50</v>
      </c>
      <c r="D97" s="287">
        <v>10</v>
      </c>
      <c r="E97" s="288" t="s">
        <v>285</v>
      </c>
      <c r="F97" s="287"/>
      <c r="G97" s="277">
        <f>D97*F97</f>
        <v>0</v>
      </c>
    </row>
    <row r="98" spans="1:8" x14ac:dyDescent="0.25">
      <c r="A98" s="285"/>
      <c r="B98" s="285"/>
      <c r="C98" s="286"/>
      <c r="D98" s="287"/>
      <c r="E98" s="288"/>
      <c r="F98" s="287"/>
      <c r="G98" s="277"/>
    </row>
    <row r="99" spans="1:8" x14ac:dyDescent="0.25">
      <c r="A99" s="280" t="s">
        <v>35</v>
      </c>
      <c r="B99" s="281"/>
      <c r="C99" s="282" t="s">
        <v>51</v>
      </c>
      <c r="D99" s="281"/>
      <c r="E99" s="283"/>
      <c r="F99" s="281"/>
      <c r="G99" s="284"/>
    </row>
    <row r="100" spans="1:8" ht="38.25" x14ac:dyDescent="0.25">
      <c r="A100" s="285">
        <v>22</v>
      </c>
      <c r="B100" s="285">
        <v>113</v>
      </c>
      <c r="C100" s="286" t="s">
        <v>52</v>
      </c>
      <c r="D100" s="277">
        <v>210</v>
      </c>
      <c r="E100" s="288" t="s">
        <v>286</v>
      </c>
      <c r="F100" s="287"/>
      <c r="G100" s="277">
        <f>D100*F100</f>
        <v>0</v>
      </c>
    </row>
    <row r="101" spans="1:8" x14ac:dyDescent="0.25">
      <c r="A101" s="285"/>
      <c r="B101" s="285"/>
      <c r="C101" s="286"/>
      <c r="D101" s="277"/>
      <c r="E101" s="288"/>
      <c r="F101" s="287"/>
      <c r="G101" s="277"/>
    </row>
    <row r="102" spans="1:8" x14ac:dyDescent="0.25">
      <c r="A102" s="280" t="s">
        <v>100</v>
      </c>
      <c r="B102" s="281"/>
      <c r="C102" s="282" t="s">
        <v>101</v>
      </c>
      <c r="D102" s="284"/>
      <c r="E102" s="283"/>
      <c r="F102" s="281"/>
      <c r="G102" s="284"/>
    </row>
    <row r="103" spans="1:8" ht="65.25" x14ac:dyDescent="0.25">
      <c r="A103" s="285">
        <v>23</v>
      </c>
      <c r="B103" s="285">
        <v>313</v>
      </c>
      <c r="C103" s="286" t="s">
        <v>287</v>
      </c>
      <c r="D103" s="277">
        <v>90</v>
      </c>
      <c r="E103" s="288" t="s">
        <v>286</v>
      </c>
      <c r="F103" s="287"/>
      <c r="G103" s="277">
        <f>D103*F103</f>
        <v>0</v>
      </c>
      <c r="H103" s="8"/>
    </row>
    <row r="104" spans="1:8" x14ac:dyDescent="0.25">
      <c r="A104" s="285"/>
      <c r="B104" s="285"/>
      <c r="C104" s="286"/>
      <c r="D104" s="277"/>
      <c r="E104" s="288"/>
      <c r="F104" s="287"/>
      <c r="G104" s="277"/>
      <c r="H104" s="8"/>
    </row>
    <row r="105" spans="1:8" x14ac:dyDescent="0.25">
      <c r="A105" s="280" t="s">
        <v>102</v>
      </c>
      <c r="B105" s="281"/>
      <c r="C105" s="282" t="s">
        <v>103</v>
      </c>
      <c r="D105" s="284"/>
      <c r="E105" s="283"/>
      <c r="F105" s="281"/>
      <c r="G105" s="284"/>
      <c r="H105" s="8"/>
    </row>
    <row r="106" spans="1:8" ht="54.75" customHeight="1" x14ac:dyDescent="0.25">
      <c r="A106" s="285">
        <v>24</v>
      </c>
      <c r="B106" s="285">
        <v>475</v>
      </c>
      <c r="C106" s="286" t="s">
        <v>104</v>
      </c>
      <c r="D106" s="277">
        <v>30</v>
      </c>
      <c r="E106" s="288" t="s">
        <v>283</v>
      </c>
      <c r="F106" s="287"/>
      <c r="G106" s="277">
        <f>D106*F106</f>
        <v>0</v>
      </c>
      <c r="H106" s="8"/>
    </row>
    <row r="107" spans="1:8" x14ac:dyDescent="0.25">
      <c r="A107" s="285"/>
      <c r="B107" s="285"/>
      <c r="C107" s="286"/>
      <c r="D107" s="277"/>
      <c r="E107" s="288"/>
      <c r="F107" s="287"/>
      <c r="G107" s="277"/>
      <c r="H107" s="8"/>
    </row>
    <row r="108" spans="1:8" x14ac:dyDescent="0.25">
      <c r="A108" s="280" t="s">
        <v>53</v>
      </c>
      <c r="B108" s="281"/>
      <c r="C108" s="282" t="s">
        <v>54</v>
      </c>
      <c r="D108" s="284"/>
      <c r="E108" s="283"/>
      <c r="F108" s="281"/>
      <c r="G108" s="284"/>
      <c r="H108" s="8"/>
    </row>
    <row r="109" spans="1:8" ht="38.25" x14ac:dyDescent="0.25">
      <c r="A109" s="285">
        <v>25</v>
      </c>
      <c r="B109" s="285">
        <v>116</v>
      </c>
      <c r="C109" s="286" t="s">
        <v>55</v>
      </c>
      <c r="D109" s="277">
        <v>100</v>
      </c>
      <c r="E109" s="288" t="s">
        <v>125</v>
      </c>
      <c r="F109" s="287"/>
      <c r="G109" s="277">
        <f>D109*F109</f>
        <v>0</v>
      </c>
    </row>
    <row r="110" spans="1:8" ht="26.25" x14ac:dyDescent="0.25">
      <c r="A110" s="285">
        <v>25</v>
      </c>
      <c r="B110" s="285">
        <v>151</v>
      </c>
      <c r="C110" s="66" t="s">
        <v>56</v>
      </c>
      <c r="D110" s="277">
        <f>D109</f>
        <v>100</v>
      </c>
      <c r="E110" s="288" t="s">
        <v>286</v>
      </c>
      <c r="F110" s="287"/>
      <c r="G110" s="277">
        <f>D110*F110</f>
        <v>0</v>
      </c>
    </row>
    <row r="111" spans="1:8" x14ac:dyDescent="0.25">
      <c r="A111" s="285"/>
      <c r="B111" s="285"/>
      <c r="C111" s="286"/>
      <c r="D111" s="287"/>
      <c r="E111" s="288"/>
      <c r="F111" s="287"/>
      <c r="G111" s="277"/>
    </row>
    <row r="112" spans="1:8" x14ac:dyDescent="0.25">
      <c r="A112" s="280" t="s">
        <v>57</v>
      </c>
      <c r="B112" s="281"/>
      <c r="C112" s="282" t="s">
        <v>58</v>
      </c>
      <c r="D112" s="281"/>
      <c r="E112" s="283"/>
      <c r="F112" s="281"/>
      <c r="G112" s="284"/>
    </row>
    <row r="113" spans="1:7" ht="51" x14ac:dyDescent="0.25">
      <c r="A113" s="285">
        <v>29</v>
      </c>
      <c r="B113" s="285">
        <v>115</v>
      </c>
      <c r="C113" s="286" t="s">
        <v>59</v>
      </c>
      <c r="D113" s="277">
        <v>30</v>
      </c>
      <c r="E113" s="288" t="s">
        <v>60</v>
      </c>
      <c r="F113" s="287"/>
      <c r="G113" s="277">
        <f>D113*F113</f>
        <v>0</v>
      </c>
    </row>
    <row r="114" spans="1:7" ht="38.25" x14ac:dyDescent="0.25">
      <c r="A114" s="285">
        <v>29</v>
      </c>
      <c r="B114" s="285">
        <v>134</v>
      </c>
      <c r="C114" s="286" t="s">
        <v>61</v>
      </c>
      <c r="D114" s="277"/>
      <c r="E114" s="288" t="s">
        <v>283</v>
      </c>
      <c r="F114" s="287"/>
      <c r="G114" s="277">
        <f>D114*F114</f>
        <v>0</v>
      </c>
    </row>
    <row r="115" spans="1:7" ht="15.75" thickBot="1" x14ac:dyDescent="0.3">
      <c r="A115" s="289"/>
      <c r="B115" s="289"/>
      <c r="C115" s="290"/>
      <c r="D115" s="291"/>
      <c r="E115" s="292"/>
      <c r="F115" s="291"/>
      <c r="G115" s="293"/>
    </row>
    <row r="116" spans="1:7" x14ac:dyDescent="0.25">
      <c r="A116" s="274"/>
      <c r="B116" s="273"/>
      <c r="C116" s="274"/>
      <c r="D116" s="273"/>
      <c r="E116" s="276"/>
      <c r="F116" s="274" t="s">
        <v>14</v>
      </c>
      <c r="G116" s="294">
        <f>SUM(G96:G115)</f>
        <v>0</v>
      </c>
    </row>
    <row r="117" spans="1:7" x14ac:dyDescent="0.25">
      <c r="A117" s="274"/>
      <c r="B117" s="273"/>
      <c r="C117" s="274"/>
      <c r="D117" s="273"/>
      <c r="E117" s="276"/>
      <c r="F117" s="274"/>
      <c r="G117" s="294"/>
    </row>
    <row r="118" spans="1:7" x14ac:dyDescent="0.25">
      <c r="A118" s="274" t="s">
        <v>19</v>
      </c>
      <c r="B118" s="273"/>
      <c r="C118" s="274" t="s">
        <v>10</v>
      </c>
      <c r="D118" s="273"/>
      <c r="E118" s="276"/>
      <c r="F118" s="273"/>
      <c r="G118" s="277"/>
    </row>
    <row r="119" spans="1:7" x14ac:dyDescent="0.25">
      <c r="A119" s="278" t="s">
        <v>11</v>
      </c>
      <c r="B119" s="273"/>
      <c r="C119" s="279" t="s">
        <v>62</v>
      </c>
      <c r="D119" s="273"/>
      <c r="E119" s="276"/>
      <c r="F119" s="273"/>
      <c r="G119" s="277"/>
    </row>
    <row r="120" spans="1:7" x14ac:dyDescent="0.25">
      <c r="A120" s="280" t="s">
        <v>63</v>
      </c>
      <c r="B120" s="281"/>
      <c r="C120" s="282" t="s">
        <v>64</v>
      </c>
      <c r="D120" s="281"/>
      <c r="E120" s="283"/>
      <c r="F120" s="281"/>
      <c r="G120" s="284"/>
    </row>
    <row r="121" spans="1:7" x14ac:dyDescent="0.25">
      <c r="A121" s="285">
        <v>31</v>
      </c>
      <c r="B121" s="285">
        <v>112</v>
      </c>
      <c r="C121" s="103" t="s">
        <v>106</v>
      </c>
      <c r="D121" s="287">
        <v>40</v>
      </c>
      <c r="E121" s="288" t="s">
        <v>283</v>
      </c>
      <c r="F121" s="287"/>
      <c r="G121" s="277">
        <f>D121*F121</f>
        <v>0</v>
      </c>
    </row>
    <row r="122" spans="1:7" ht="76.5" x14ac:dyDescent="0.25">
      <c r="A122" s="285">
        <v>31</v>
      </c>
      <c r="B122" s="285">
        <v>131</v>
      </c>
      <c r="C122" s="286" t="s">
        <v>107</v>
      </c>
      <c r="D122" s="287">
        <v>40</v>
      </c>
      <c r="E122" s="288" t="s">
        <v>283</v>
      </c>
      <c r="F122" s="287"/>
      <c r="G122" s="277">
        <f>D122*F122</f>
        <v>0</v>
      </c>
    </row>
    <row r="123" spans="1:7" ht="89.25" x14ac:dyDescent="0.25">
      <c r="A123" s="285">
        <v>31</v>
      </c>
      <c r="B123" s="285">
        <v>131</v>
      </c>
      <c r="C123" s="286" t="s">
        <v>108</v>
      </c>
      <c r="D123" s="287">
        <v>25</v>
      </c>
      <c r="E123" s="288" t="s">
        <v>283</v>
      </c>
      <c r="F123" s="287"/>
      <c r="G123" s="277">
        <f>D123*F123</f>
        <v>0</v>
      </c>
    </row>
    <row r="124" spans="1:7" x14ac:dyDescent="0.25">
      <c r="A124" s="285"/>
      <c r="B124" s="285"/>
      <c r="C124" s="286"/>
      <c r="D124" s="287"/>
      <c r="E124" s="288"/>
      <c r="F124" s="287"/>
      <c r="G124" s="277"/>
    </row>
    <row r="125" spans="1:7" x14ac:dyDescent="0.25">
      <c r="A125" s="280" t="s">
        <v>65</v>
      </c>
      <c r="B125" s="281"/>
      <c r="C125" s="282" t="s">
        <v>66</v>
      </c>
      <c r="D125" s="281"/>
      <c r="E125" s="283"/>
      <c r="F125" s="281"/>
      <c r="G125" s="284"/>
    </row>
    <row r="126" spans="1:7" ht="76.5" x14ac:dyDescent="0.25">
      <c r="A126" s="285">
        <v>31</v>
      </c>
      <c r="B126" s="285">
        <v>342</v>
      </c>
      <c r="C126" s="286" t="s">
        <v>109</v>
      </c>
      <c r="D126" s="277">
        <v>210</v>
      </c>
      <c r="E126" s="288" t="s">
        <v>125</v>
      </c>
      <c r="F126" s="287"/>
      <c r="G126" s="277">
        <f>D126*F126</f>
        <v>0</v>
      </c>
    </row>
    <row r="127" spans="1:7" ht="77.25" x14ac:dyDescent="0.25">
      <c r="A127" s="285">
        <v>31</v>
      </c>
      <c r="B127" s="285">
        <v>337</v>
      </c>
      <c r="C127" s="66" t="s">
        <v>67</v>
      </c>
      <c r="D127" s="277">
        <v>5</v>
      </c>
      <c r="E127" s="288" t="s">
        <v>60</v>
      </c>
      <c r="F127" s="287"/>
      <c r="G127" s="277">
        <f>D127*F127</f>
        <v>0</v>
      </c>
    </row>
    <row r="128" spans="1:7" x14ac:dyDescent="0.25">
      <c r="A128" s="285"/>
      <c r="B128" s="285"/>
      <c r="C128" s="286"/>
      <c r="D128" s="287"/>
      <c r="E128" s="288"/>
      <c r="F128" s="287"/>
      <c r="G128" s="277"/>
    </row>
    <row r="129" spans="1:7" x14ac:dyDescent="0.25">
      <c r="A129" s="278" t="s">
        <v>24</v>
      </c>
      <c r="B129" s="273"/>
      <c r="C129" s="279" t="s">
        <v>68</v>
      </c>
      <c r="D129" s="273"/>
      <c r="E129" s="276"/>
      <c r="F129" s="273"/>
      <c r="G129" s="277"/>
    </row>
    <row r="130" spans="1:7" x14ac:dyDescent="0.25">
      <c r="A130" s="280" t="s">
        <v>69</v>
      </c>
      <c r="B130" s="281"/>
      <c r="C130" s="282" t="s">
        <v>70</v>
      </c>
      <c r="D130" s="281"/>
      <c r="E130" s="283"/>
      <c r="F130" s="281"/>
      <c r="G130" s="284"/>
    </row>
    <row r="131" spans="1:7" ht="102" x14ac:dyDescent="0.25">
      <c r="A131" s="285">
        <v>32</v>
      </c>
      <c r="B131" s="285">
        <v>261</v>
      </c>
      <c r="C131" s="286" t="s">
        <v>105</v>
      </c>
      <c r="D131" s="277">
        <v>210</v>
      </c>
      <c r="E131" s="288" t="s">
        <v>125</v>
      </c>
      <c r="F131" s="287"/>
      <c r="G131" s="277">
        <f>D131*F131</f>
        <v>0</v>
      </c>
    </row>
    <row r="132" spans="1:7" x14ac:dyDescent="0.25">
      <c r="A132" s="285"/>
      <c r="B132" s="285"/>
      <c r="C132" s="286"/>
      <c r="D132" s="277"/>
      <c r="E132" s="288"/>
      <c r="F132" s="287"/>
      <c r="G132" s="277"/>
    </row>
    <row r="133" spans="1:7" x14ac:dyDescent="0.25">
      <c r="A133" s="280" t="s">
        <v>71</v>
      </c>
      <c r="B133" s="281"/>
      <c r="C133" s="282" t="s">
        <v>72</v>
      </c>
      <c r="D133" s="281"/>
      <c r="E133" s="283"/>
      <c r="F133" s="281"/>
      <c r="G133" s="284"/>
    </row>
    <row r="134" spans="1:7" ht="38.25" x14ac:dyDescent="0.25">
      <c r="A134" s="285">
        <v>32</v>
      </c>
      <c r="B134" s="285">
        <v>562</v>
      </c>
      <c r="C134" s="286" t="s">
        <v>73</v>
      </c>
      <c r="D134" s="277">
        <v>40</v>
      </c>
      <c r="E134" s="288" t="s">
        <v>125</v>
      </c>
      <c r="F134" s="287"/>
      <c r="G134" s="277">
        <f>D134*F134</f>
        <v>0</v>
      </c>
    </row>
    <row r="135" spans="1:7" ht="51" x14ac:dyDescent="0.25">
      <c r="A135" s="285" t="s">
        <v>74</v>
      </c>
      <c r="B135" s="295" t="s">
        <v>75</v>
      </c>
      <c r="C135" s="286" t="s">
        <v>76</v>
      </c>
      <c r="D135" s="277">
        <v>110</v>
      </c>
      <c r="E135" s="288" t="s">
        <v>282</v>
      </c>
      <c r="F135" s="287"/>
      <c r="G135" s="277">
        <f>D135*F135</f>
        <v>0</v>
      </c>
    </row>
    <row r="136" spans="1:7" ht="38.25" x14ac:dyDescent="0.25">
      <c r="A136" s="285">
        <v>32</v>
      </c>
      <c r="B136" s="285">
        <v>591</v>
      </c>
      <c r="C136" s="286" t="s">
        <v>77</v>
      </c>
      <c r="D136" s="277">
        <v>210</v>
      </c>
      <c r="E136" s="288" t="s">
        <v>125</v>
      </c>
      <c r="F136" s="287"/>
      <c r="G136" s="277">
        <f>D136*F136</f>
        <v>0</v>
      </c>
    </row>
    <row r="137" spans="1:7" x14ac:dyDescent="0.25">
      <c r="A137" s="285"/>
      <c r="B137" s="285"/>
      <c r="C137" s="286"/>
      <c r="D137" s="287"/>
      <c r="E137" s="288"/>
      <c r="F137" s="287"/>
      <c r="G137" s="277"/>
    </row>
    <row r="138" spans="1:7" x14ac:dyDescent="0.25">
      <c r="A138" s="278" t="s">
        <v>78</v>
      </c>
      <c r="B138" s="273"/>
      <c r="C138" s="279" t="s">
        <v>79</v>
      </c>
      <c r="D138" s="277"/>
      <c r="E138" s="276"/>
      <c r="F138" s="273"/>
      <c r="G138" s="277"/>
    </row>
    <row r="139" spans="1:7" ht="63.75" x14ac:dyDescent="0.25">
      <c r="A139" s="285">
        <v>36</v>
      </c>
      <c r="B139" s="285">
        <v>111</v>
      </c>
      <c r="C139" s="286" t="s">
        <v>80</v>
      </c>
      <c r="D139" s="287">
        <v>5</v>
      </c>
      <c r="E139" s="288" t="s">
        <v>283</v>
      </c>
      <c r="F139" s="287"/>
      <c r="G139" s="277">
        <f>D139*F139</f>
        <v>0</v>
      </c>
    </row>
    <row r="140" spans="1:7" ht="15.75" thickBot="1" x14ac:dyDescent="0.3">
      <c r="A140" s="289"/>
      <c r="B140" s="289"/>
      <c r="C140" s="290"/>
      <c r="D140" s="291"/>
      <c r="E140" s="292"/>
      <c r="F140" s="291"/>
      <c r="G140" s="293"/>
    </row>
    <row r="141" spans="1:7" x14ac:dyDescent="0.25">
      <c r="A141" s="274"/>
      <c r="B141" s="273"/>
      <c r="C141" s="274"/>
      <c r="D141" s="273"/>
      <c r="E141" s="276"/>
      <c r="F141" s="274" t="s">
        <v>14</v>
      </c>
      <c r="G141" s="294">
        <f>SUM(G121:G140)</f>
        <v>0</v>
      </c>
    </row>
    <row r="142" spans="1:7" x14ac:dyDescent="0.25">
      <c r="A142" s="273"/>
      <c r="B142" s="273"/>
      <c r="C142" s="273"/>
      <c r="D142" s="273"/>
      <c r="E142" s="276"/>
      <c r="F142" s="273"/>
      <c r="G142" s="277"/>
    </row>
    <row r="143" spans="1:7" x14ac:dyDescent="0.25">
      <c r="A143" s="274" t="s">
        <v>23</v>
      </c>
      <c r="B143" s="273"/>
      <c r="C143" s="274" t="s">
        <v>12</v>
      </c>
      <c r="D143" s="273"/>
      <c r="E143" s="276"/>
      <c r="F143" s="273"/>
      <c r="G143" s="277"/>
    </row>
    <row r="144" spans="1:7" x14ac:dyDescent="0.25">
      <c r="A144" s="280" t="s">
        <v>13</v>
      </c>
      <c r="B144" s="281"/>
      <c r="C144" s="282" t="s">
        <v>81</v>
      </c>
      <c r="D144" s="281"/>
      <c r="E144" s="283"/>
      <c r="F144" s="281"/>
      <c r="G144" s="284"/>
    </row>
    <row r="145" spans="1:7" ht="127.5" x14ac:dyDescent="0.25">
      <c r="A145" s="285">
        <v>41</v>
      </c>
      <c r="B145" s="285">
        <v>421</v>
      </c>
      <c r="C145" s="286" t="s">
        <v>82</v>
      </c>
      <c r="D145" s="287">
        <v>95</v>
      </c>
      <c r="E145" s="288" t="s">
        <v>282</v>
      </c>
      <c r="F145" s="287"/>
      <c r="G145" s="277">
        <f>D145*F145</f>
        <v>0</v>
      </c>
    </row>
    <row r="146" spans="1:7" ht="63.75" x14ac:dyDescent="0.25">
      <c r="A146" s="285">
        <v>44</v>
      </c>
      <c r="B146" s="285" t="s">
        <v>99</v>
      </c>
      <c r="C146" s="286" t="s">
        <v>110</v>
      </c>
      <c r="D146" s="287">
        <v>0</v>
      </c>
      <c r="E146" s="288" t="s">
        <v>15</v>
      </c>
      <c r="F146" s="287"/>
      <c r="G146" s="277">
        <f>D146*F146</f>
        <v>0</v>
      </c>
    </row>
    <row r="147" spans="1:7" ht="15.75" thickBot="1" x14ac:dyDescent="0.3">
      <c r="A147" s="289"/>
      <c r="B147" s="296"/>
      <c r="C147" s="290"/>
      <c r="D147" s="291"/>
      <c r="E147" s="292"/>
      <c r="F147" s="291"/>
      <c r="G147" s="293"/>
    </row>
    <row r="148" spans="1:7" x14ac:dyDescent="0.25">
      <c r="A148" s="274"/>
      <c r="B148" s="273"/>
      <c r="C148" s="274"/>
      <c r="D148" s="273"/>
      <c r="E148" s="276"/>
      <c r="F148" s="274" t="s">
        <v>14</v>
      </c>
      <c r="G148" s="294">
        <f>SUM(G145:G147)</f>
        <v>0</v>
      </c>
    </row>
    <row r="149" spans="1:7" x14ac:dyDescent="0.25">
      <c r="A149" s="274"/>
      <c r="B149" s="273"/>
      <c r="C149" s="274"/>
      <c r="D149" s="273"/>
      <c r="E149" s="276"/>
      <c r="F149" s="274"/>
      <c r="G149" s="294"/>
    </row>
    <row r="150" spans="1:7" ht="15.75" thickBot="1" x14ac:dyDescent="0.3">
      <c r="A150" s="198"/>
      <c r="B150" s="198"/>
      <c r="C150" s="199" t="s">
        <v>29</v>
      </c>
      <c r="D150" s="200"/>
      <c r="E150" s="199"/>
      <c r="F150" s="199"/>
      <c r="G150" s="209">
        <f>SUM(G92,G116,G141,G148)</f>
        <v>0</v>
      </c>
    </row>
    <row r="151" spans="1:7" x14ac:dyDescent="0.25">
      <c r="A151" s="197"/>
      <c r="B151" s="197"/>
      <c r="C151" s="105" t="s">
        <v>30</v>
      </c>
      <c r="D151" s="178"/>
      <c r="E151" s="105"/>
      <c r="F151" s="105"/>
      <c r="G151" s="297">
        <f>+G150*0.22</f>
        <v>0</v>
      </c>
    </row>
    <row r="152" spans="1:7" ht="15.75" thickBot="1" x14ac:dyDescent="0.3">
      <c r="A152" s="298"/>
      <c r="B152" s="298"/>
      <c r="C152" s="299" t="s">
        <v>31</v>
      </c>
      <c r="D152" s="300"/>
      <c r="E152" s="299"/>
      <c r="F152" s="299"/>
      <c r="G152" s="201">
        <f>+G151+G150</f>
        <v>0</v>
      </c>
    </row>
    <row r="153" spans="1:7" ht="15.75" thickTop="1" x14ac:dyDescent="0.25">
      <c r="A153" s="167"/>
      <c r="B153" s="167"/>
      <c r="C153" s="168"/>
      <c r="D153" s="49"/>
      <c r="E153" s="168"/>
      <c r="F153" s="168"/>
      <c r="G153" s="169"/>
    </row>
    <row r="154" spans="1:7" x14ac:dyDescent="0.25">
      <c r="A154" s="167"/>
      <c r="B154" s="167"/>
      <c r="C154" s="168"/>
      <c r="D154" s="49"/>
      <c r="E154" s="168"/>
      <c r="F154" s="168"/>
      <c r="G154" s="169"/>
    </row>
    <row r="155" spans="1:7" x14ac:dyDescent="0.25">
      <c r="A155" s="157"/>
      <c r="B155" s="157"/>
      <c r="C155" s="249"/>
      <c r="D155" s="22"/>
      <c r="E155" s="218"/>
      <c r="F155" s="22"/>
      <c r="G155" s="24"/>
    </row>
    <row r="156" spans="1:7" ht="18" x14ac:dyDescent="0.25">
      <c r="A156" s="234" t="s">
        <v>230</v>
      </c>
    </row>
    <row r="157" spans="1:7" x14ac:dyDescent="0.25">
      <c r="B157" s="244"/>
    </row>
    <row r="158" spans="1:7" ht="15.75" thickBot="1" x14ac:dyDescent="0.3">
      <c r="A158" s="235"/>
      <c r="B158" s="235"/>
      <c r="C158" s="236" t="s">
        <v>29</v>
      </c>
      <c r="D158" s="109"/>
      <c r="E158" s="236"/>
      <c r="F158" s="236"/>
      <c r="G158" s="237">
        <f>SUM(G73,G150)</f>
        <v>0</v>
      </c>
    </row>
    <row r="159" spans="1:7" x14ac:dyDescent="0.25">
      <c r="A159" s="238"/>
      <c r="B159" s="238"/>
      <c r="C159" s="239" t="s">
        <v>30</v>
      </c>
      <c r="D159" s="43"/>
      <c r="E159" s="239"/>
      <c r="F159" s="239"/>
      <c r="G159" s="240">
        <f>+G158*0.22</f>
        <v>0</v>
      </c>
    </row>
    <row r="160" spans="1:7" ht="15.75" thickBot="1" x14ac:dyDescent="0.3">
      <c r="A160" s="241"/>
      <c r="B160" s="241"/>
      <c r="C160" s="242" t="s">
        <v>31</v>
      </c>
      <c r="D160" s="115"/>
      <c r="E160" s="242"/>
      <c r="F160" s="242"/>
      <c r="G160" s="243">
        <f>+G159+G158</f>
        <v>0</v>
      </c>
    </row>
    <row r="161" spans="1:7" ht="15.75" thickTop="1" x14ac:dyDescent="0.25">
      <c r="A161" s="140"/>
      <c r="B161" s="11"/>
      <c r="C161" s="250"/>
      <c r="D161" s="11"/>
      <c r="E161" s="11"/>
      <c r="F161" s="11"/>
      <c r="G161" s="11"/>
    </row>
    <row r="162" spans="1:7" x14ac:dyDescent="0.25">
      <c r="A162" s="140"/>
      <c r="B162" s="11"/>
      <c r="C162" s="250"/>
      <c r="D162" s="11"/>
      <c r="E162" s="11"/>
      <c r="F162" s="11"/>
      <c r="G162" s="11"/>
    </row>
    <row r="163" spans="1:7" x14ac:dyDescent="0.25">
      <c r="A163" s="140"/>
      <c r="B163" s="11"/>
      <c r="C163" s="250"/>
      <c r="D163" s="11"/>
      <c r="E163" s="11"/>
      <c r="F163" s="11"/>
      <c r="G163" s="11"/>
    </row>
  </sheetData>
  <mergeCells count="2">
    <mergeCell ref="A2:G2"/>
    <mergeCell ref="A79:G79"/>
  </mergeCell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25"/>
  <sheetViews>
    <sheetView zoomScale="90" zoomScaleNormal="90" workbookViewId="0">
      <selection sqref="A1:F25"/>
    </sheetView>
  </sheetViews>
  <sheetFormatPr defaultRowHeight="15" x14ac:dyDescent="0.25"/>
  <cols>
    <col min="1" max="1" width="9.140625" style="103"/>
    <col min="2" max="2" width="27.28515625" style="103" customWidth="1"/>
    <col min="3" max="3" width="10.85546875" style="103" customWidth="1"/>
    <col min="4" max="4" width="9.140625" style="103"/>
    <col min="5" max="5" width="15.28515625" style="103" customWidth="1"/>
    <col min="6" max="6" width="18.7109375" style="103" customWidth="1"/>
    <col min="7" max="7" width="9.140625" style="103"/>
    <col min="8" max="8" width="8" style="166" customWidth="1"/>
    <col min="9" max="9" width="9.140625" style="103"/>
  </cols>
  <sheetData>
    <row r="1" spans="1:10" ht="18" x14ac:dyDescent="0.25">
      <c r="A1" s="306" t="s">
        <v>221</v>
      </c>
      <c r="B1" s="307"/>
      <c r="C1" s="307"/>
      <c r="D1" s="307"/>
      <c r="E1" s="307"/>
      <c r="F1" s="307"/>
      <c r="G1" s="34"/>
    </row>
    <row r="2" spans="1:10" s="12" customFormat="1" ht="14.25" x14ac:dyDescent="0.2">
      <c r="A2" s="165" t="s">
        <v>284</v>
      </c>
      <c r="B2" s="165"/>
      <c r="C2" s="165"/>
      <c r="D2" s="165"/>
      <c r="E2" s="165"/>
      <c r="F2" s="165"/>
      <c r="G2" s="34"/>
      <c r="H2" s="166"/>
      <c r="I2" s="103"/>
    </row>
    <row r="3" spans="1:10" ht="30.75" customHeight="1" x14ac:dyDescent="0.25">
      <c r="A3" s="308" t="s">
        <v>25</v>
      </c>
      <c r="B3" s="308"/>
      <c r="C3" s="308"/>
      <c r="D3" s="308"/>
      <c r="E3" s="308"/>
      <c r="F3" s="308"/>
      <c r="G3" s="34"/>
    </row>
    <row r="4" spans="1:10" x14ac:dyDescent="0.25">
      <c r="A4" s="172" t="s">
        <v>0</v>
      </c>
      <c r="B4" s="173" t="s">
        <v>1</v>
      </c>
      <c r="C4" s="174" t="s">
        <v>2</v>
      </c>
      <c r="D4" s="175" t="s">
        <v>3</v>
      </c>
      <c r="E4" s="39" t="s">
        <v>4</v>
      </c>
      <c r="F4" s="176" t="s">
        <v>5</v>
      </c>
      <c r="G4" s="34"/>
      <c r="J4" s="19"/>
    </row>
    <row r="5" spans="1:10" x14ac:dyDescent="0.25">
      <c r="A5" s="57" t="s">
        <v>260</v>
      </c>
      <c r="B5" s="58" t="s">
        <v>33</v>
      </c>
      <c r="C5" s="43"/>
      <c r="D5" s="59"/>
      <c r="E5" s="60"/>
      <c r="F5" s="61"/>
      <c r="G5" s="34"/>
    </row>
    <row r="6" spans="1:10" ht="51.75" x14ac:dyDescent="0.25">
      <c r="A6" s="47" t="s">
        <v>34</v>
      </c>
      <c r="B6" s="202" t="s">
        <v>276</v>
      </c>
      <c r="C6" s="55">
        <v>180</v>
      </c>
      <c r="D6" s="56" t="s">
        <v>283</v>
      </c>
      <c r="E6" s="51"/>
      <c r="F6" s="52">
        <f>C6*E6</f>
        <v>0</v>
      </c>
      <c r="G6" s="34"/>
    </row>
    <row r="7" spans="1:10" ht="26.25" x14ac:dyDescent="0.25">
      <c r="A7" s="47" t="s">
        <v>35</v>
      </c>
      <c r="B7" s="48" t="s">
        <v>277</v>
      </c>
      <c r="C7" s="64">
        <v>320</v>
      </c>
      <c r="D7" s="203" t="s">
        <v>125</v>
      </c>
      <c r="E7" s="51"/>
      <c r="F7" s="52">
        <f>C7*E7</f>
        <v>0</v>
      </c>
      <c r="G7" s="34"/>
    </row>
    <row r="8" spans="1:10" ht="39" x14ac:dyDescent="0.25">
      <c r="A8" s="47" t="s">
        <v>100</v>
      </c>
      <c r="B8" s="48" t="s">
        <v>278</v>
      </c>
      <c r="C8" s="49">
        <v>96</v>
      </c>
      <c r="D8" s="203" t="s">
        <v>283</v>
      </c>
      <c r="E8" s="51"/>
      <c r="F8" s="52">
        <f>C8*E8</f>
        <v>0</v>
      </c>
      <c r="G8" s="34"/>
    </row>
    <row r="9" spans="1:10" x14ac:dyDescent="0.25">
      <c r="A9" s="57" t="s">
        <v>9</v>
      </c>
      <c r="B9" s="58" t="s">
        <v>10</v>
      </c>
      <c r="C9" s="43"/>
      <c r="D9" s="59"/>
      <c r="E9" s="60"/>
      <c r="F9" s="61"/>
      <c r="G9" s="34"/>
    </row>
    <row r="10" spans="1:10" ht="51.75" x14ac:dyDescent="0.25">
      <c r="A10" s="47" t="s">
        <v>11</v>
      </c>
      <c r="B10" s="62" t="s">
        <v>279</v>
      </c>
      <c r="C10" s="55">
        <v>96</v>
      </c>
      <c r="D10" s="56" t="s">
        <v>283</v>
      </c>
      <c r="E10" s="51"/>
      <c r="F10" s="52">
        <f>C10*E10</f>
        <v>0</v>
      </c>
      <c r="G10" s="34"/>
    </row>
    <row r="11" spans="1:10" ht="39" x14ac:dyDescent="0.25">
      <c r="A11" s="87" t="s">
        <v>24</v>
      </c>
      <c r="B11" s="204" t="s">
        <v>113</v>
      </c>
      <c r="C11" s="49">
        <v>320</v>
      </c>
      <c r="D11" s="203" t="s">
        <v>125</v>
      </c>
      <c r="E11" s="51"/>
      <c r="F11" s="52">
        <f>C11*E11</f>
        <v>0</v>
      </c>
      <c r="G11" s="34"/>
    </row>
    <row r="12" spans="1:10" ht="51.75" x14ac:dyDescent="0.25">
      <c r="A12" s="47" t="s">
        <v>89</v>
      </c>
      <c r="B12" s="63" t="s">
        <v>265</v>
      </c>
      <c r="C12" s="64">
        <v>250</v>
      </c>
      <c r="D12" s="65" t="s">
        <v>125</v>
      </c>
      <c r="E12" s="51"/>
      <c r="F12" s="52">
        <f>C12*E12</f>
        <v>0</v>
      </c>
      <c r="G12" s="34"/>
    </row>
    <row r="13" spans="1:10" x14ac:dyDescent="0.25">
      <c r="A13" s="47"/>
      <c r="B13" s="63"/>
      <c r="C13" s="64"/>
      <c r="D13" s="65"/>
      <c r="E13" s="51"/>
      <c r="F13" s="52"/>
      <c r="G13" s="34"/>
    </row>
    <row r="14" spans="1:10" ht="15.75" thickBot="1" x14ac:dyDescent="0.3">
      <c r="A14" s="107"/>
      <c r="B14" s="108" t="s">
        <v>29</v>
      </c>
      <c r="C14" s="109"/>
      <c r="D14" s="108"/>
      <c r="E14" s="108"/>
      <c r="F14" s="206">
        <f>SUM(F6:F12)</f>
        <v>0</v>
      </c>
      <c r="G14" s="34"/>
    </row>
    <row r="15" spans="1:10" s="13" customFormat="1" ht="18.75" x14ac:dyDescent="0.3">
      <c r="A15" s="110"/>
      <c r="B15" s="111" t="s">
        <v>30</v>
      </c>
      <c r="C15" s="43"/>
      <c r="D15" s="111"/>
      <c r="E15" s="111"/>
      <c r="F15" s="112">
        <f>+F14*0.22</f>
        <v>0</v>
      </c>
      <c r="G15" s="34"/>
      <c r="H15" s="140"/>
      <c r="I15" s="103"/>
    </row>
    <row r="16" spans="1:10" ht="15.75" thickBot="1" x14ac:dyDescent="0.3">
      <c r="A16" s="113"/>
      <c r="B16" s="114" t="s">
        <v>31</v>
      </c>
      <c r="C16" s="115"/>
      <c r="D16" s="114"/>
      <c r="E16" s="114"/>
      <c r="F16" s="116">
        <f>+F15+F14</f>
        <v>0</v>
      </c>
      <c r="G16" s="34"/>
      <c r="H16" s="140"/>
    </row>
    <row r="17" spans="1:8" ht="15.75" thickTop="1" x14ac:dyDescent="0.25">
      <c r="A17" s="47"/>
      <c r="B17" s="63"/>
      <c r="C17" s="64"/>
      <c r="D17" s="65"/>
      <c r="E17" s="51"/>
      <c r="F17" s="52"/>
      <c r="G17" s="34"/>
      <c r="H17" s="140"/>
    </row>
    <row r="18" spans="1:8" x14ac:dyDescent="0.25">
      <c r="A18" s="47"/>
      <c r="B18" s="63"/>
      <c r="C18" s="64"/>
      <c r="D18" s="65"/>
      <c r="E18" s="51"/>
      <c r="F18" s="52"/>
      <c r="G18" s="34"/>
      <c r="H18" s="140"/>
    </row>
    <row r="19" spans="1:8" x14ac:dyDescent="0.25">
      <c r="A19" s="33"/>
      <c r="B19" s="34"/>
      <c r="C19" s="55"/>
      <c r="D19" s="34"/>
      <c r="E19" s="34"/>
      <c r="F19" s="34"/>
      <c r="G19" s="34"/>
      <c r="H19" s="140"/>
    </row>
    <row r="20" spans="1:8" ht="18" x14ac:dyDescent="0.25">
      <c r="A20" s="159" t="s">
        <v>227</v>
      </c>
      <c r="B20" s="34"/>
      <c r="C20" s="55"/>
      <c r="D20" s="34"/>
      <c r="E20" s="34"/>
      <c r="F20" s="34"/>
      <c r="G20" s="34"/>
      <c r="H20" s="140"/>
    </row>
    <row r="21" spans="1:8" x14ac:dyDescent="0.25">
      <c r="A21" s="106"/>
      <c r="B21" s="34"/>
      <c r="C21" s="55"/>
      <c r="D21" s="34"/>
      <c r="E21" s="34"/>
      <c r="F21" s="34"/>
    </row>
    <row r="22" spans="1:8" ht="15.75" thickBot="1" x14ac:dyDescent="0.3">
      <c r="A22" s="107"/>
      <c r="B22" s="108" t="s">
        <v>29</v>
      </c>
      <c r="C22" s="109"/>
      <c r="D22" s="108"/>
      <c r="E22" s="108"/>
      <c r="F22" s="206">
        <f>F14</f>
        <v>0</v>
      </c>
    </row>
    <row r="23" spans="1:8" x14ac:dyDescent="0.25">
      <c r="A23" s="110"/>
      <c r="B23" s="111" t="s">
        <v>30</v>
      </c>
      <c r="C23" s="43"/>
      <c r="D23" s="111"/>
      <c r="E23" s="111"/>
      <c r="F23" s="207">
        <f>+F22*0.22</f>
        <v>0</v>
      </c>
    </row>
    <row r="24" spans="1:8" ht="15.75" thickBot="1" x14ac:dyDescent="0.3">
      <c r="A24" s="113"/>
      <c r="B24" s="114" t="s">
        <v>31</v>
      </c>
      <c r="C24" s="115"/>
      <c r="D24" s="114"/>
      <c r="E24" s="114"/>
      <c r="F24" s="208">
        <f>+F23+F22</f>
        <v>0</v>
      </c>
    </row>
    <row r="25" spans="1:8" ht="15.75" thickTop="1" x14ac:dyDescent="0.25"/>
  </sheetData>
  <mergeCells count="2">
    <mergeCell ref="A1:F1"/>
    <mergeCell ref="A3:F3"/>
  </mergeCell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I61"/>
  <sheetViews>
    <sheetView showZeros="0" topLeftCell="A37" zoomScale="90" zoomScaleNormal="90" workbookViewId="0">
      <selection activeCell="E42" sqref="E42:E46"/>
    </sheetView>
  </sheetViews>
  <sheetFormatPr defaultColWidth="9.140625" defaultRowHeight="15" x14ac:dyDescent="0.25"/>
  <cols>
    <col min="1" max="1" width="6.7109375" style="33" customWidth="1"/>
    <col min="2" max="2" width="28.85546875" style="34" customWidth="1"/>
    <col min="3" max="3" width="9.140625" style="55"/>
    <col min="4" max="4" width="7.28515625" style="34" customWidth="1"/>
    <col min="5" max="5" width="13.28515625" style="34" customWidth="1"/>
    <col min="6" max="6" width="16.42578125" style="34" customWidth="1"/>
    <col min="7" max="9" width="9.140625" style="34"/>
    <col min="10" max="16384" width="9.140625" style="8"/>
  </cols>
  <sheetData>
    <row r="1" spans="1:9" ht="18" x14ac:dyDescent="0.25">
      <c r="A1" s="315" t="s">
        <v>111</v>
      </c>
      <c r="B1" s="316"/>
      <c r="C1" s="316"/>
      <c r="D1" s="316"/>
      <c r="E1" s="316"/>
      <c r="F1" s="316"/>
    </row>
    <row r="2" spans="1:9" ht="30.75" customHeight="1" x14ac:dyDescent="0.25">
      <c r="A2" s="311" t="s">
        <v>25</v>
      </c>
      <c r="B2" s="311"/>
      <c r="C2" s="311"/>
      <c r="D2" s="311"/>
      <c r="E2" s="311"/>
      <c r="F2" s="311"/>
    </row>
    <row r="3" spans="1:9" x14ac:dyDescent="0.25">
      <c r="A3" s="172" t="s">
        <v>0</v>
      </c>
      <c r="B3" s="173" t="s">
        <v>1</v>
      </c>
      <c r="C3" s="174" t="s">
        <v>2</v>
      </c>
      <c r="D3" s="175" t="s">
        <v>3</v>
      </c>
      <c r="E3" s="39" t="s">
        <v>4</v>
      </c>
      <c r="F3" s="176" t="s">
        <v>5</v>
      </c>
    </row>
    <row r="4" spans="1:9" x14ac:dyDescent="0.25">
      <c r="A4" s="177" t="s">
        <v>9</v>
      </c>
      <c r="B4" s="161" t="s">
        <v>10</v>
      </c>
      <c r="C4" s="178"/>
      <c r="D4" s="179"/>
      <c r="E4" s="60"/>
      <c r="F4" s="178"/>
      <c r="I4" s="180"/>
    </row>
    <row r="5" spans="1:9" ht="39" x14ac:dyDescent="0.25">
      <c r="A5" s="181" t="s">
        <v>11</v>
      </c>
      <c r="B5" s="182" t="s">
        <v>88</v>
      </c>
      <c r="C5" s="183">
        <v>350</v>
      </c>
      <c r="D5" s="184" t="s">
        <v>7</v>
      </c>
      <c r="E5" s="185"/>
      <c r="F5" s="160">
        <f>C5*E5</f>
        <v>0</v>
      </c>
    </row>
    <row r="6" spans="1:9" x14ac:dyDescent="0.25">
      <c r="A6" s="186"/>
      <c r="B6" s="103"/>
      <c r="C6" s="183"/>
      <c r="D6" s="103"/>
      <c r="E6" s="187"/>
      <c r="F6" s="104"/>
    </row>
    <row r="7" spans="1:9" ht="15.75" thickBot="1" x14ac:dyDescent="0.3">
      <c r="A7" s="107"/>
      <c r="B7" s="108" t="s">
        <v>29</v>
      </c>
      <c r="C7" s="109"/>
      <c r="D7" s="108"/>
      <c r="E7" s="108"/>
      <c r="F7" s="206">
        <f>SUM(F5)</f>
        <v>0</v>
      </c>
    </row>
    <row r="8" spans="1:9" x14ac:dyDescent="0.25">
      <c r="A8" s="110"/>
      <c r="B8" s="111" t="s">
        <v>30</v>
      </c>
      <c r="C8" s="43"/>
      <c r="D8" s="111"/>
      <c r="E8" s="111"/>
      <c r="F8" s="112">
        <f>+F7*0.22</f>
        <v>0</v>
      </c>
    </row>
    <row r="9" spans="1:9" ht="15.75" thickBot="1" x14ac:dyDescent="0.3">
      <c r="A9" s="113"/>
      <c r="B9" s="114" t="s">
        <v>31</v>
      </c>
      <c r="C9" s="115"/>
      <c r="D9" s="114"/>
      <c r="E9" s="114"/>
      <c r="F9" s="116">
        <f>+F8+F7</f>
        <v>0</v>
      </c>
    </row>
    <row r="10" spans="1:9" ht="15.75" thickTop="1" x14ac:dyDescent="0.25">
      <c r="A10" s="167"/>
      <c r="B10" s="168"/>
      <c r="C10" s="49"/>
      <c r="D10" s="168"/>
      <c r="E10" s="168"/>
      <c r="F10" s="169"/>
    </row>
    <row r="11" spans="1:9" x14ac:dyDescent="0.25">
      <c r="A11" s="167"/>
      <c r="B11" s="168"/>
      <c r="C11" s="49"/>
      <c r="D11" s="168"/>
      <c r="E11" s="168"/>
      <c r="F11" s="169"/>
    </row>
    <row r="12" spans="1:9" ht="18" x14ac:dyDescent="0.25">
      <c r="A12" s="315" t="s">
        <v>112</v>
      </c>
      <c r="B12" s="316"/>
      <c r="C12" s="316"/>
      <c r="D12" s="316"/>
      <c r="E12" s="316"/>
      <c r="F12" s="316"/>
    </row>
    <row r="13" spans="1:9" ht="29.25" customHeight="1" x14ac:dyDescent="0.25">
      <c r="A13" s="311" t="s">
        <v>25</v>
      </c>
      <c r="B13" s="311"/>
      <c r="C13" s="311"/>
      <c r="D13" s="311"/>
      <c r="E13" s="311"/>
      <c r="F13" s="311"/>
    </row>
    <row r="14" spans="1:9" x14ac:dyDescent="0.25">
      <c r="A14" s="172" t="s">
        <v>0</v>
      </c>
      <c r="B14" s="173" t="s">
        <v>1</v>
      </c>
      <c r="C14" s="174" t="s">
        <v>2</v>
      </c>
      <c r="D14" s="175" t="s">
        <v>3</v>
      </c>
      <c r="E14" s="39" t="s">
        <v>4</v>
      </c>
      <c r="F14" s="176" t="s">
        <v>5</v>
      </c>
    </row>
    <row r="15" spans="1:9" x14ac:dyDescent="0.25">
      <c r="A15" s="177" t="s">
        <v>9</v>
      </c>
      <c r="B15" s="161" t="s">
        <v>10</v>
      </c>
      <c r="C15" s="178"/>
      <c r="D15" s="179"/>
      <c r="E15" s="60"/>
      <c r="F15" s="178"/>
    </row>
    <row r="16" spans="1:9" ht="39" x14ac:dyDescent="0.25">
      <c r="A16" s="181" t="s">
        <v>11</v>
      </c>
      <c r="B16" s="182" t="s">
        <v>113</v>
      </c>
      <c r="C16" s="183">
        <v>1050</v>
      </c>
      <c r="D16" s="184" t="s">
        <v>7</v>
      </c>
      <c r="E16" s="185"/>
      <c r="F16" s="160">
        <f>C16*E16</f>
        <v>0</v>
      </c>
    </row>
    <row r="17" spans="1:6" x14ac:dyDescent="0.25">
      <c r="A17" s="181"/>
      <c r="B17" s="158"/>
      <c r="C17" s="183"/>
      <c r="D17" s="184"/>
      <c r="E17" s="185"/>
      <c r="F17" s="160"/>
    </row>
    <row r="18" spans="1:6" ht="15.75" thickBot="1" x14ac:dyDescent="0.3">
      <c r="A18" s="107"/>
      <c r="B18" s="108" t="s">
        <v>29</v>
      </c>
      <c r="C18" s="109"/>
      <c r="D18" s="108"/>
      <c r="E18" s="108"/>
      <c r="F18" s="206">
        <f>SUM(F16)</f>
        <v>0</v>
      </c>
    </row>
    <row r="19" spans="1:6" x14ac:dyDescent="0.25">
      <c r="A19" s="110"/>
      <c r="B19" s="111" t="s">
        <v>30</v>
      </c>
      <c r="C19" s="43"/>
      <c r="D19" s="111"/>
      <c r="E19" s="111"/>
      <c r="F19" s="112">
        <f>+F18*0.22</f>
        <v>0</v>
      </c>
    </row>
    <row r="20" spans="1:6" ht="15.75" thickBot="1" x14ac:dyDescent="0.3">
      <c r="A20" s="113"/>
      <c r="B20" s="114" t="s">
        <v>31</v>
      </c>
      <c r="C20" s="115"/>
      <c r="D20" s="114"/>
      <c r="E20" s="114"/>
      <c r="F20" s="116">
        <f>+F19+F18</f>
        <v>0</v>
      </c>
    </row>
    <row r="21" spans="1:6" ht="15.75" thickTop="1" x14ac:dyDescent="0.25">
      <c r="A21" s="170"/>
      <c r="B21" s="101"/>
      <c r="C21" s="188"/>
      <c r="D21" s="189"/>
      <c r="E21" s="190"/>
      <c r="F21" s="191"/>
    </row>
    <row r="22" spans="1:6" x14ac:dyDescent="0.25">
      <c r="A22" s="170"/>
      <c r="B22" s="101"/>
      <c r="C22" s="188"/>
      <c r="D22" s="189"/>
      <c r="E22" s="190"/>
      <c r="F22" s="191"/>
    </row>
    <row r="23" spans="1:6" ht="18" x14ac:dyDescent="0.25">
      <c r="A23" s="315" t="s">
        <v>114</v>
      </c>
      <c r="B23" s="316"/>
      <c r="C23" s="316"/>
      <c r="D23" s="316"/>
      <c r="E23" s="316"/>
      <c r="F23" s="316"/>
    </row>
    <row r="24" spans="1:6" ht="29.25" customHeight="1" x14ac:dyDescent="0.25">
      <c r="A24" s="311" t="s">
        <v>25</v>
      </c>
      <c r="B24" s="311"/>
      <c r="C24" s="311"/>
      <c r="D24" s="311"/>
      <c r="E24" s="311"/>
      <c r="F24" s="311"/>
    </row>
    <row r="25" spans="1:6" x14ac:dyDescent="0.25">
      <c r="A25" s="172" t="s">
        <v>0</v>
      </c>
      <c r="B25" s="173" t="s">
        <v>1</v>
      </c>
      <c r="C25" s="174" t="s">
        <v>2</v>
      </c>
      <c r="D25" s="175" t="s">
        <v>3</v>
      </c>
      <c r="E25" s="39" t="s">
        <v>4</v>
      </c>
      <c r="F25" s="176" t="s">
        <v>5</v>
      </c>
    </row>
    <row r="26" spans="1:6" x14ac:dyDescent="0.25">
      <c r="A26" s="177" t="s">
        <v>9</v>
      </c>
      <c r="B26" s="161" t="s">
        <v>10</v>
      </c>
      <c r="C26" s="178"/>
      <c r="D26" s="179"/>
      <c r="E26" s="60"/>
      <c r="F26" s="178"/>
    </row>
    <row r="27" spans="1:6" ht="18" customHeight="1" x14ac:dyDescent="0.25">
      <c r="A27" s="181" t="s">
        <v>83</v>
      </c>
      <c r="B27" s="158" t="s">
        <v>90</v>
      </c>
      <c r="C27" s="183">
        <v>200</v>
      </c>
      <c r="D27" s="184" t="s">
        <v>84</v>
      </c>
      <c r="E27" s="51"/>
      <c r="F27" s="160">
        <f t="shared" ref="F27:F30" si="0">C27*E27</f>
        <v>0</v>
      </c>
    </row>
    <row r="28" spans="1:6" ht="30" customHeight="1" x14ac:dyDescent="0.25">
      <c r="A28" s="181" t="s">
        <v>93</v>
      </c>
      <c r="B28" s="158" t="s">
        <v>91</v>
      </c>
      <c r="C28" s="183">
        <v>4</v>
      </c>
      <c r="D28" s="184" t="s">
        <v>7</v>
      </c>
      <c r="E28" s="51"/>
      <c r="F28" s="160">
        <f t="shared" si="0"/>
        <v>0</v>
      </c>
    </row>
    <row r="29" spans="1:6" ht="27" customHeight="1" x14ac:dyDescent="0.25">
      <c r="A29" s="181" t="s">
        <v>87</v>
      </c>
      <c r="B29" s="158" t="s">
        <v>92</v>
      </c>
      <c r="C29" s="183">
        <v>700</v>
      </c>
      <c r="D29" s="184" t="s">
        <v>7</v>
      </c>
      <c r="E29" s="51"/>
      <c r="F29" s="160">
        <f t="shared" si="0"/>
        <v>0</v>
      </c>
    </row>
    <row r="30" spans="1:6" x14ac:dyDescent="0.25">
      <c r="A30" s="181" t="s">
        <v>89</v>
      </c>
      <c r="B30" s="158" t="s">
        <v>94</v>
      </c>
      <c r="C30" s="183">
        <v>700</v>
      </c>
      <c r="D30" s="184" t="s">
        <v>7</v>
      </c>
      <c r="E30" s="51"/>
      <c r="F30" s="160">
        <f t="shared" si="0"/>
        <v>0</v>
      </c>
    </row>
    <row r="31" spans="1:6" ht="38.25" x14ac:dyDescent="0.25">
      <c r="A31" s="181" t="s">
        <v>95</v>
      </c>
      <c r="B31" s="158" t="s">
        <v>86</v>
      </c>
      <c r="C31" s="183">
        <v>700</v>
      </c>
      <c r="D31" s="184" t="s">
        <v>7</v>
      </c>
      <c r="E31" s="185"/>
      <c r="F31" s="160">
        <f>C31*E31</f>
        <v>0</v>
      </c>
    </row>
    <row r="32" spans="1:6" ht="15" customHeight="1" x14ac:dyDescent="0.25">
      <c r="A32" s="181"/>
      <c r="B32" s="158"/>
      <c r="C32" s="183"/>
      <c r="D32" s="184"/>
      <c r="E32" s="185"/>
      <c r="F32" s="160"/>
    </row>
    <row r="33" spans="1:6" ht="15.75" thickBot="1" x14ac:dyDescent="0.3">
      <c r="A33" s="107"/>
      <c r="B33" s="108" t="s">
        <v>29</v>
      </c>
      <c r="C33" s="109"/>
      <c r="D33" s="108"/>
      <c r="E33" s="108"/>
      <c r="F33" s="206">
        <f>SUM(F27:F31)</f>
        <v>0</v>
      </c>
    </row>
    <row r="34" spans="1:6" x14ac:dyDescent="0.25">
      <c r="A34" s="110"/>
      <c r="B34" s="111" t="s">
        <v>30</v>
      </c>
      <c r="C34" s="43"/>
      <c r="D34" s="111"/>
      <c r="E34" s="111"/>
      <c r="F34" s="112">
        <f>+F33*0.22</f>
        <v>0</v>
      </c>
    </row>
    <row r="35" spans="1:6" ht="15.75" thickBot="1" x14ac:dyDescent="0.3">
      <c r="A35" s="113"/>
      <c r="B35" s="114" t="s">
        <v>31</v>
      </c>
      <c r="C35" s="115"/>
      <c r="D35" s="114"/>
      <c r="E35" s="114"/>
      <c r="F35" s="116">
        <f>+F34+F33</f>
        <v>0</v>
      </c>
    </row>
    <row r="36" spans="1:6" ht="15.75" thickTop="1" x14ac:dyDescent="0.25">
      <c r="A36" s="192"/>
      <c r="B36" s="193"/>
      <c r="C36" s="194"/>
      <c r="D36" s="195"/>
      <c r="E36" s="98"/>
      <c r="F36" s="196"/>
    </row>
    <row r="37" spans="1:6" x14ac:dyDescent="0.25">
      <c r="A37" s="170"/>
      <c r="B37" s="101"/>
      <c r="C37" s="188"/>
      <c r="D37" s="189"/>
      <c r="E37" s="190"/>
      <c r="F37" s="191"/>
    </row>
    <row r="38" spans="1:6" ht="18" x14ac:dyDescent="0.25">
      <c r="A38" s="315" t="s">
        <v>32</v>
      </c>
      <c r="B38" s="316"/>
      <c r="C38" s="316"/>
      <c r="D38" s="316"/>
      <c r="E38" s="316"/>
      <c r="F38" s="316"/>
    </row>
    <row r="39" spans="1:6" ht="31.5" customHeight="1" x14ac:dyDescent="0.25">
      <c r="A39" s="311" t="s">
        <v>25</v>
      </c>
      <c r="B39" s="311"/>
      <c r="C39" s="311"/>
      <c r="D39" s="311"/>
      <c r="E39" s="311"/>
      <c r="F39" s="311"/>
    </row>
    <row r="40" spans="1:6" x14ac:dyDescent="0.25">
      <c r="A40" s="172" t="s">
        <v>0</v>
      </c>
      <c r="B40" s="173" t="s">
        <v>1</v>
      </c>
      <c r="C40" s="174" t="s">
        <v>2</v>
      </c>
      <c r="D40" s="175" t="s">
        <v>3</v>
      </c>
      <c r="E40" s="39" t="s">
        <v>4</v>
      </c>
      <c r="F40" s="176" t="s">
        <v>5</v>
      </c>
    </row>
    <row r="41" spans="1:6" x14ac:dyDescent="0.25">
      <c r="A41" s="177" t="s">
        <v>9</v>
      </c>
      <c r="B41" s="161" t="s">
        <v>10</v>
      </c>
      <c r="C41" s="178"/>
      <c r="D41" s="179"/>
      <c r="E41" s="60"/>
      <c r="F41" s="178"/>
    </row>
    <row r="42" spans="1:6" x14ac:dyDescent="0.25">
      <c r="A42" s="181" t="s">
        <v>83</v>
      </c>
      <c r="B42" s="158" t="s">
        <v>90</v>
      </c>
      <c r="C42" s="183">
        <v>200</v>
      </c>
      <c r="D42" s="184" t="s">
        <v>84</v>
      </c>
      <c r="E42" s="51"/>
      <c r="F42" s="160">
        <f t="shared" ref="F42:F45" si="1">C42*E42</f>
        <v>0</v>
      </c>
    </row>
    <row r="43" spans="1:6" ht="25.5" x14ac:dyDescent="0.25">
      <c r="A43" s="181" t="s">
        <v>93</v>
      </c>
      <c r="B43" s="158" t="s">
        <v>91</v>
      </c>
      <c r="C43" s="183">
        <v>20</v>
      </c>
      <c r="D43" s="184" t="s">
        <v>7</v>
      </c>
      <c r="E43" s="51"/>
      <c r="F43" s="160">
        <f t="shared" si="1"/>
        <v>0</v>
      </c>
    </row>
    <row r="44" spans="1:6" ht="25.5" x14ac:dyDescent="0.25">
      <c r="A44" s="181" t="s">
        <v>87</v>
      </c>
      <c r="B44" s="158" t="s">
        <v>92</v>
      </c>
      <c r="C44" s="183">
        <v>1750</v>
      </c>
      <c r="D44" s="184" t="s">
        <v>7</v>
      </c>
      <c r="E44" s="51"/>
      <c r="F44" s="160">
        <f t="shared" si="1"/>
        <v>0</v>
      </c>
    </row>
    <row r="45" spans="1:6" x14ac:dyDescent="0.25">
      <c r="A45" s="181" t="s">
        <v>89</v>
      </c>
      <c r="B45" s="158" t="s">
        <v>94</v>
      </c>
      <c r="C45" s="183">
        <v>1750</v>
      </c>
      <c r="D45" s="184" t="s">
        <v>7</v>
      </c>
      <c r="E45" s="51"/>
      <c r="F45" s="160">
        <f t="shared" si="1"/>
        <v>0</v>
      </c>
    </row>
    <row r="46" spans="1:6" ht="38.25" x14ac:dyDescent="0.25">
      <c r="A46" s="181" t="s">
        <v>95</v>
      </c>
      <c r="B46" s="158" t="s">
        <v>86</v>
      </c>
      <c r="C46" s="183">
        <v>1750</v>
      </c>
      <c r="D46" s="184" t="s">
        <v>7</v>
      </c>
      <c r="E46" s="185"/>
      <c r="F46" s="160">
        <f>C46*E46</f>
        <v>0</v>
      </c>
    </row>
    <row r="47" spans="1:6" x14ac:dyDescent="0.25">
      <c r="A47" s="181"/>
      <c r="B47" s="158"/>
      <c r="C47" s="183"/>
      <c r="D47" s="184"/>
      <c r="E47" s="185"/>
      <c r="F47" s="160"/>
    </row>
    <row r="48" spans="1:6" ht="15.75" thickBot="1" x14ac:dyDescent="0.3">
      <c r="A48" s="107"/>
      <c r="B48" s="108" t="s">
        <v>29</v>
      </c>
      <c r="C48" s="109"/>
      <c r="D48" s="108"/>
      <c r="E48" s="108"/>
      <c r="F48" s="206">
        <f>SUM(F42:F46)</f>
        <v>0</v>
      </c>
    </row>
    <row r="49" spans="1:6" x14ac:dyDescent="0.25">
      <c r="A49" s="110"/>
      <c r="B49" s="111" t="s">
        <v>30</v>
      </c>
      <c r="C49" s="43"/>
      <c r="D49" s="111"/>
      <c r="E49" s="111"/>
      <c r="F49" s="112">
        <f>+F48*0.22</f>
        <v>0</v>
      </c>
    </row>
    <row r="50" spans="1:6" ht="15.75" thickBot="1" x14ac:dyDescent="0.3">
      <c r="A50" s="113"/>
      <c r="B50" s="114" t="s">
        <v>31</v>
      </c>
      <c r="C50" s="115"/>
      <c r="D50" s="114"/>
      <c r="E50" s="114"/>
      <c r="F50" s="116">
        <f>+F49+F48</f>
        <v>0</v>
      </c>
    </row>
    <row r="51" spans="1:6" ht="15.75" thickTop="1" x14ac:dyDescent="0.25">
      <c r="A51" s="192"/>
      <c r="B51" s="193"/>
      <c r="C51" s="194"/>
      <c r="D51" s="195"/>
      <c r="E51" s="98"/>
      <c r="F51" s="196"/>
    </row>
    <row r="52" spans="1:6" x14ac:dyDescent="0.25">
      <c r="A52" s="192"/>
      <c r="B52" s="193"/>
      <c r="C52" s="194"/>
      <c r="D52" s="195"/>
      <c r="E52" s="98"/>
      <c r="F52" s="196"/>
    </row>
    <row r="53" spans="1:6" x14ac:dyDescent="0.25">
      <c r="A53" s="103"/>
      <c r="B53" s="103"/>
      <c r="C53" s="103"/>
      <c r="D53" s="103"/>
      <c r="E53" s="103"/>
      <c r="F53" s="103"/>
    </row>
    <row r="54" spans="1:6" ht="18" x14ac:dyDescent="0.25">
      <c r="A54" s="164" t="s">
        <v>229</v>
      </c>
      <c r="B54" s="171"/>
      <c r="C54" s="171"/>
      <c r="D54" s="171"/>
      <c r="E54" s="171"/>
      <c r="F54" s="171"/>
    </row>
    <row r="55" spans="1:6" x14ac:dyDescent="0.25">
      <c r="A55" s="186"/>
      <c r="B55" s="103"/>
      <c r="C55" s="183"/>
      <c r="D55" s="103"/>
      <c r="E55" s="103"/>
      <c r="F55" s="103"/>
    </row>
    <row r="56" spans="1:6" ht="15.75" thickBot="1" x14ac:dyDescent="0.3">
      <c r="A56" s="198"/>
      <c r="B56" s="199" t="s">
        <v>29</v>
      </c>
      <c r="C56" s="200"/>
      <c r="D56" s="199"/>
      <c r="E56" s="199"/>
      <c r="F56" s="209">
        <f>SUM(F7,F18,F33,F48)</f>
        <v>0</v>
      </c>
    </row>
    <row r="57" spans="1:6" x14ac:dyDescent="0.25">
      <c r="A57" s="197"/>
      <c r="B57" s="105" t="s">
        <v>30</v>
      </c>
      <c r="C57" s="178"/>
      <c r="D57" s="105"/>
      <c r="E57" s="105"/>
      <c r="F57" s="210">
        <f>F56*0.22</f>
        <v>0</v>
      </c>
    </row>
    <row r="58" spans="1:6" ht="15.75" thickBot="1" x14ac:dyDescent="0.3">
      <c r="A58" s="201"/>
      <c r="B58" s="201" t="s">
        <v>20</v>
      </c>
      <c r="C58" s="201"/>
      <c r="D58" s="201"/>
      <c r="E58" s="201"/>
      <c r="F58" s="211">
        <f>SUM(F56:F57)</f>
        <v>0</v>
      </c>
    </row>
    <row r="59" spans="1:6" ht="15.75" thickTop="1" x14ac:dyDescent="0.25">
      <c r="A59" s="186"/>
      <c r="B59" s="103"/>
      <c r="C59" s="183"/>
      <c r="D59" s="103"/>
      <c r="E59" s="103"/>
      <c r="F59" s="103"/>
    </row>
    <row r="60" spans="1:6" x14ac:dyDescent="0.25">
      <c r="A60" s="186"/>
      <c r="B60" s="103"/>
      <c r="C60" s="183"/>
      <c r="D60" s="103"/>
      <c r="E60" s="103"/>
      <c r="F60" s="103"/>
    </row>
    <row r="61" spans="1:6" x14ac:dyDescent="0.25">
      <c r="A61" s="186"/>
      <c r="B61" s="103"/>
      <c r="C61" s="183"/>
      <c r="D61" s="103"/>
      <c r="E61" s="103"/>
      <c r="F61" s="103"/>
    </row>
  </sheetData>
  <mergeCells count="8">
    <mergeCell ref="A39:F39"/>
    <mergeCell ref="A1:F1"/>
    <mergeCell ref="A2:F2"/>
    <mergeCell ref="A12:F12"/>
    <mergeCell ref="A13:F13"/>
    <mergeCell ref="A38:F38"/>
    <mergeCell ref="A23:F23"/>
    <mergeCell ref="A24:F24"/>
  </mergeCells>
  <pageMargins left="0.7" right="0.7" top="0.75" bottom="0.75" header="0.3" footer="0.3"/>
  <pageSetup paperSize="9" orientation="portrait" r:id="rId1"/>
  <rowBreaks count="2" manualBreakCount="2">
    <brk id="8" max="16383" man="1"/>
    <brk id="2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33"/>
  <sheetViews>
    <sheetView showZeros="0" tabSelected="1" zoomScale="90" zoomScaleNormal="90" workbookViewId="0">
      <selection activeCell="E19" sqref="E19:E20"/>
    </sheetView>
  </sheetViews>
  <sheetFormatPr defaultColWidth="9.140625" defaultRowHeight="15" x14ac:dyDescent="0.25"/>
  <cols>
    <col min="1" max="1" width="6.7109375" style="33" customWidth="1"/>
    <col min="2" max="2" width="29" style="34" customWidth="1"/>
    <col min="3" max="3" width="8.140625" style="55" customWidth="1"/>
    <col min="4" max="4" width="6.42578125" style="34" customWidth="1"/>
    <col min="5" max="5" width="13" style="34" customWidth="1"/>
    <col min="6" max="6" width="16.42578125" style="34" customWidth="1"/>
    <col min="7" max="7" width="9.140625" style="34" customWidth="1"/>
    <col min="8" max="9" width="9.140625" style="34"/>
    <col min="10" max="16384" width="9.140625" style="8"/>
  </cols>
  <sheetData>
    <row r="1" spans="1:9" s="17" customFormat="1" ht="18" x14ac:dyDescent="0.25">
      <c r="A1" s="162" t="s">
        <v>225</v>
      </c>
      <c r="B1" s="163"/>
      <c r="C1" s="163"/>
      <c r="D1" s="163"/>
      <c r="E1" s="163"/>
      <c r="F1" s="163"/>
      <c r="G1" s="117"/>
      <c r="H1" s="117"/>
      <c r="I1" s="117"/>
    </row>
    <row r="2" spans="1:9" s="17" customFormat="1" x14ac:dyDescent="0.25">
      <c r="A2" s="163" t="s">
        <v>222</v>
      </c>
      <c r="B2" s="163"/>
      <c r="C2" s="163"/>
      <c r="D2" s="163"/>
      <c r="E2" s="163"/>
      <c r="F2" s="163"/>
      <c r="G2" s="117"/>
      <c r="H2" s="117"/>
      <c r="I2" s="117"/>
    </row>
    <row r="3" spans="1:9" ht="33" customHeight="1" x14ac:dyDescent="0.25">
      <c r="A3" s="308" t="s">
        <v>25</v>
      </c>
      <c r="B3" s="308"/>
      <c r="C3" s="308"/>
      <c r="D3" s="308"/>
      <c r="E3" s="308"/>
      <c r="F3" s="308"/>
    </row>
    <row r="4" spans="1:9" x14ac:dyDescent="0.25">
      <c r="A4" s="35" t="s">
        <v>0</v>
      </c>
      <c r="B4" s="36" t="s">
        <v>1</v>
      </c>
      <c r="C4" s="37" t="s">
        <v>2</v>
      </c>
      <c r="D4" s="38" t="s">
        <v>3</v>
      </c>
      <c r="E4" s="39" t="s">
        <v>4</v>
      </c>
      <c r="F4" s="40" t="s">
        <v>5</v>
      </c>
    </row>
    <row r="5" spans="1:9" x14ac:dyDescent="0.25">
      <c r="A5" s="57" t="s">
        <v>260</v>
      </c>
      <c r="B5" s="58" t="s">
        <v>10</v>
      </c>
      <c r="C5" s="43"/>
      <c r="D5" s="59"/>
      <c r="E5" s="60"/>
      <c r="F5" s="61"/>
    </row>
    <row r="6" spans="1:9" ht="39.75" customHeight="1" x14ac:dyDescent="0.25">
      <c r="A6" s="47" t="s">
        <v>34</v>
      </c>
      <c r="B6" s="62" t="s">
        <v>264</v>
      </c>
      <c r="C6" s="49">
        <v>875</v>
      </c>
      <c r="D6" s="50" t="s">
        <v>7</v>
      </c>
      <c r="E6" s="51"/>
      <c r="F6" s="52">
        <f>C6*E6</f>
        <v>0</v>
      </c>
    </row>
    <row r="7" spans="1:9" ht="39" x14ac:dyDescent="0.25">
      <c r="A7" s="47" t="s">
        <v>35</v>
      </c>
      <c r="B7" s="63" t="s">
        <v>265</v>
      </c>
      <c r="C7" s="64">
        <v>125</v>
      </c>
      <c r="D7" s="65" t="s">
        <v>7</v>
      </c>
      <c r="E7" s="51"/>
      <c r="F7" s="52">
        <f>C7*E7</f>
        <v>0</v>
      </c>
    </row>
    <row r="8" spans="1:9" x14ac:dyDescent="0.25">
      <c r="A8" s="47"/>
      <c r="B8" s="63"/>
      <c r="C8" s="64"/>
      <c r="D8" s="65"/>
      <c r="E8" s="51"/>
      <c r="F8" s="52"/>
    </row>
    <row r="9" spans="1:9" ht="15.75" thickBot="1" x14ac:dyDescent="0.3">
      <c r="A9" s="107"/>
      <c r="B9" s="108" t="s">
        <v>29</v>
      </c>
      <c r="C9" s="109"/>
      <c r="D9" s="108"/>
      <c r="E9" s="108"/>
      <c r="F9" s="206">
        <f>SUM(F6:F7)</f>
        <v>0</v>
      </c>
    </row>
    <row r="10" spans="1:9" x14ac:dyDescent="0.25">
      <c r="A10" s="110"/>
      <c r="B10" s="111" t="s">
        <v>30</v>
      </c>
      <c r="C10" s="43"/>
      <c r="D10" s="111"/>
      <c r="E10" s="111"/>
      <c r="F10" s="112">
        <f>+F9*0.22</f>
        <v>0</v>
      </c>
    </row>
    <row r="11" spans="1:9" ht="15.75" thickBot="1" x14ac:dyDescent="0.3">
      <c r="A11" s="113"/>
      <c r="B11" s="114" t="s">
        <v>31</v>
      </c>
      <c r="C11" s="115"/>
      <c r="D11" s="114"/>
      <c r="E11" s="114"/>
      <c r="F11" s="116">
        <f>+F10+F9</f>
        <v>0</v>
      </c>
    </row>
    <row r="12" spans="1:9" ht="15.75" thickTop="1" x14ac:dyDescent="0.25">
      <c r="A12" s="167"/>
      <c r="B12" s="168"/>
      <c r="C12" s="49"/>
      <c r="D12" s="168"/>
      <c r="E12" s="168"/>
      <c r="F12" s="169"/>
    </row>
    <row r="14" spans="1:9" s="17" customFormat="1" ht="18" x14ac:dyDescent="0.25">
      <c r="A14" s="162" t="s">
        <v>226</v>
      </c>
      <c r="B14" s="163"/>
      <c r="C14" s="163"/>
      <c r="D14" s="163"/>
      <c r="E14" s="163"/>
      <c r="F14" s="163"/>
      <c r="G14" s="117"/>
      <c r="H14" s="117"/>
      <c r="I14" s="117"/>
    </row>
    <row r="15" spans="1:9" s="17" customFormat="1" x14ac:dyDescent="0.25">
      <c r="A15" s="163" t="s">
        <v>223</v>
      </c>
      <c r="B15" s="163"/>
      <c r="C15" s="163"/>
      <c r="D15" s="163"/>
      <c r="E15" s="163"/>
      <c r="F15" s="163"/>
      <c r="G15" s="117"/>
      <c r="H15" s="117"/>
      <c r="I15" s="117"/>
    </row>
    <row r="16" spans="1:9" ht="31.5" customHeight="1" x14ac:dyDescent="0.25">
      <c r="A16" s="308" t="s">
        <v>25</v>
      </c>
      <c r="B16" s="308"/>
      <c r="C16" s="308"/>
      <c r="D16" s="308"/>
      <c r="E16" s="308"/>
      <c r="F16" s="308"/>
    </row>
    <row r="17" spans="1:6" x14ac:dyDescent="0.25">
      <c r="A17" s="35" t="s">
        <v>0</v>
      </c>
      <c r="B17" s="36" t="s">
        <v>1</v>
      </c>
      <c r="C17" s="37" t="s">
        <v>2</v>
      </c>
      <c r="D17" s="38" t="s">
        <v>3</v>
      </c>
      <c r="E17" s="39" t="s">
        <v>4</v>
      </c>
      <c r="F17" s="40" t="s">
        <v>5</v>
      </c>
    </row>
    <row r="18" spans="1:6" x14ac:dyDescent="0.25">
      <c r="A18" s="57" t="s">
        <v>260</v>
      </c>
      <c r="B18" s="58" t="s">
        <v>10</v>
      </c>
      <c r="C18" s="43"/>
      <c r="D18" s="59"/>
      <c r="E18" s="60"/>
      <c r="F18" s="61"/>
    </row>
    <row r="19" spans="1:6" ht="41.25" customHeight="1" x14ac:dyDescent="0.25">
      <c r="A19" s="47" t="s">
        <v>34</v>
      </c>
      <c r="B19" s="62" t="s">
        <v>264</v>
      </c>
      <c r="C19" s="49">
        <v>150</v>
      </c>
      <c r="D19" s="50" t="s">
        <v>132</v>
      </c>
      <c r="E19" s="51"/>
      <c r="F19" s="52">
        <f>C19*E19</f>
        <v>0</v>
      </c>
    </row>
    <row r="20" spans="1:6" ht="39" x14ac:dyDescent="0.25">
      <c r="A20" s="47" t="s">
        <v>35</v>
      </c>
      <c r="B20" s="63" t="s">
        <v>265</v>
      </c>
      <c r="C20" s="64">
        <v>100</v>
      </c>
      <c r="D20" s="65" t="s">
        <v>132</v>
      </c>
      <c r="E20" s="51"/>
      <c r="F20" s="52">
        <f>C20*E20</f>
        <v>0</v>
      </c>
    </row>
    <row r="21" spans="1:6" x14ac:dyDescent="0.25">
      <c r="A21" s="47"/>
      <c r="B21" s="63"/>
      <c r="C21" s="64"/>
      <c r="D21" s="65"/>
      <c r="E21" s="51"/>
      <c r="F21" s="52"/>
    </row>
    <row r="22" spans="1:6" ht="15.75" thickBot="1" x14ac:dyDescent="0.3">
      <c r="A22" s="107"/>
      <c r="B22" s="108" t="s">
        <v>29</v>
      </c>
      <c r="C22" s="109"/>
      <c r="D22" s="108"/>
      <c r="E22" s="108"/>
      <c r="F22" s="206">
        <f>SUM(F19:F20)</f>
        <v>0</v>
      </c>
    </row>
    <row r="23" spans="1:6" x14ac:dyDescent="0.25">
      <c r="A23" s="110"/>
      <c r="B23" s="111" t="s">
        <v>30</v>
      </c>
      <c r="C23" s="43"/>
      <c r="D23" s="111"/>
      <c r="E23" s="111"/>
      <c r="F23" s="112">
        <f>+F22*0.22</f>
        <v>0</v>
      </c>
    </row>
    <row r="24" spans="1:6" ht="15.75" thickBot="1" x14ac:dyDescent="0.3">
      <c r="A24" s="113"/>
      <c r="B24" s="114" t="s">
        <v>31</v>
      </c>
      <c r="C24" s="115"/>
      <c r="D24" s="114"/>
      <c r="E24" s="114"/>
      <c r="F24" s="116">
        <f>+F23+F22</f>
        <v>0</v>
      </c>
    </row>
    <row r="25" spans="1:6" ht="15.75" thickTop="1" x14ac:dyDescent="0.25"/>
    <row r="28" spans="1:6" ht="18" x14ac:dyDescent="0.25">
      <c r="A28" s="159" t="s">
        <v>224</v>
      </c>
    </row>
    <row r="29" spans="1:6" x14ac:dyDescent="0.25">
      <c r="A29" s="106"/>
    </row>
    <row r="30" spans="1:6" ht="15.75" thickBot="1" x14ac:dyDescent="0.3">
      <c r="A30" s="107"/>
      <c r="B30" s="108" t="s">
        <v>29</v>
      </c>
      <c r="C30" s="109"/>
      <c r="D30" s="108"/>
      <c r="E30" s="108"/>
      <c r="F30" s="206">
        <f>SUM(F9,F22)</f>
        <v>0</v>
      </c>
    </row>
    <row r="31" spans="1:6" x14ac:dyDescent="0.25">
      <c r="A31" s="110"/>
      <c r="B31" s="111" t="s">
        <v>30</v>
      </c>
      <c r="C31" s="43"/>
      <c r="D31" s="111"/>
      <c r="E31" s="111"/>
      <c r="F31" s="207">
        <f>+F30*0.22</f>
        <v>0</v>
      </c>
    </row>
    <row r="32" spans="1:6" ht="15.75" thickBot="1" x14ac:dyDescent="0.3">
      <c r="A32" s="113"/>
      <c r="B32" s="114" t="s">
        <v>31</v>
      </c>
      <c r="C32" s="115"/>
      <c r="D32" s="114"/>
      <c r="E32" s="114"/>
      <c r="F32" s="208">
        <f>+F31+F30</f>
        <v>0</v>
      </c>
    </row>
    <row r="33" ht="15.75" thickTop="1" x14ac:dyDescent="0.25"/>
  </sheetData>
  <mergeCells count="2">
    <mergeCell ref="A3:F3"/>
    <mergeCell ref="A16:F16"/>
  </mergeCell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5</vt:i4>
      </vt:variant>
    </vt:vector>
  </HeadingPairs>
  <TitlesOfParts>
    <vt:vector size="12" baseType="lpstr">
      <vt:lpstr>rekapitulacija</vt:lpstr>
      <vt:lpstr>Občina Trebnje</vt:lpstr>
      <vt:lpstr>KS Dolenja Nemška vas</vt:lpstr>
      <vt:lpstr>KS Štefan</vt:lpstr>
      <vt:lpstr>KS Svetinja</vt:lpstr>
      <vt:lpstr>KS Dobrnič</vt:lpstr>
      <vt:lpstr>KS Račje selo</vt:lpstr>
      <vt:lpstr>'KS Dobrnič'!Področje_tiskanja</vt:lpstr>
      <vt:lpstr>'KS Račje selo'!Področje_tiskanja</vt:lpstr>
      <vt:lpstr>'KS Štefan'!Področje_tiskanja</vt:lpstr>
      <vt:lpstr>'Občina Trebnje'!Področje_tiskanja</vt:lpstr>
      <vt:lpstr>rekapitulacija!Področje_tiskanja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 Starbek</dc:creator>
  <cp:lastModifiedBy>Janja Fink</cp:lastModifiedBy>
  <cp:lastPrinted>2020-06-08T12:33:46Z</cp:lastPrinted>
  <dcterms:created xsi:type="dcterms:W3CDTF">2015-06-17T14:11:22Z</dcterms:created>
  <dcterms:modified xsi:type="dcterms:W3CDTF">2020-06-08T12:34:36Z</dcterms:modified>
</cp:coreProperties>
</file>