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915" windowHeight="13515" activeTab="0"/>
  </bookViews>
  <sheets>
    <sheet name="SKUPNA REKAPITULACIJA" sheetId="1" r:id="rId1"/>
    <sheet name="ZUNANJA UREDITEV" sheetId="2" r:id="rId2"/>
    <sheet name="NN PRIKLJUČEK rekapitulacija" sheetId="3" r:id="rId3"/>
    <sheet name="NN priključek Gradbena dela" sheetId="4" r:id="rId4"/>
    <sheet name="NN priključek Montažna dela" sheetId="5" r:id="rId5"/>
    <sheet name="TK PRIKLJUČEK rekapitulacija" sheetId="6" r:id="rId6"/>
    <sheet name="TK PRIKLJUČEK Popis materiala" sheetId="7" r:id="rId7"/>
    <sheet name="TK PRIKLJUČEK Gradbena dela" sheetId="8" r:id="rId8"/>
    <sheet name="TK PRIKLJUČEK Montažna dela" sheetId="9" r:id="rId9"/>
  </sheets>
  <definedNames>
    <definedName name="_xlnm.Print_Area" localSheetId="3">'NN priključek Gradbena dela'!$B$3:$G$47</definedName>
    <definedName name="_xlnm.Print_Area" localSheetId="4">'NN priključek Montažna dela'!$B$3:$G$69</definedName>
    <definedName name="_xlnm.Print_Area" localSheetId="2">'NN PRIKLJUČEK rekapitulacija'!$B$4:$G$25</definedName>
    <definedName name="_xlnm.Print_Area" localSheetId="7">'TK PRIKLJUČEK Gradbena dela'!$B$3:$G$46</definedName>
    <definedName name="_xlnm.Print_Area" localSheetId="8">'TK PRIKLJUČEK Montažna dela'!$B$3:$G$30</definedName>
    <definedName name="_xlnm.Print_Area" localSheetId="6">'TK PRIKLJUČEK Popis materiala'!$B$3:$G$30</definedName>
    <definedName name="_xlnm.Print_Area" localSheetId="5">'TK PRIKLJUČEK rekapitulacija'!$B$4:$G$27</definedName>
    <definedName name="_xlnm.Print_Area" localSheetId="1">'ZUNANJA UREDITEV'!$A$1:$H$277</definedName>
    <definedName name="_xlnm.Print_Titles" localSheetId="3">'NN priključek Gradbena dela'!$6:$7</definedName>
    <definedName name="_xlnm.Print_Titles" localSheetId="4">'NN priključek Montažna dela'!$6:$7</definedName>
    <definedName name="_xlnm.Print_Titles" localSheetId="7">'TK PRIKLJUČEK Gradbena dela'!$6:$7</definedName>
    <definedName name="_xlnm.Print_Titles" localSheetId="8">'TK PRIKLJUČEK Montažna dela'!$6:$7</definedName>
    <definedName name="_xlnm.Print_Titles" localSheetId="6">'TK PRIKLJUČEK Popis materiala'!$6:$7</definedName>
  </definedNames>
  <calcPr fullCalcOnLoad="1"/>
</workbook>
</file>

<file path=xl/sharedStrings.xml><?xml version="1.0" encoding="utf-8"?>
<sst xmlns="http://schemas.openxmlformats.org/spreadsheetml/2006/main" count="556" uniqueCount="287">
  <si>
    <t>1.</t>
  </si>
  <si>
    <t>m2</t>
  </si>
  <si>
    <t>2.</t>
  </si>
  <si>
    <t>3.</t>
  </si>
  <si>
    <t>kos</t>
  </si>
  <si>
    <t>4.</t>
  </si>
  <si>
    <t>5.</t>
  </si>
  <si>
    <t>6.</t>
  </si>
  <si>
    <t>7.</t>
  </si>
  <si>
    <t>PROJEKTANTSKI POPIS DEL</t>
  </si>
  <si>
    <t>Skupna vrednost brez DDV:</t>
  </si>
  <si>
    <t>8.</t>
  </si>
  <si>
    <t>9.</t>
  </si>
  <si>
    <t>10.</t>
  </si>
  <si>
    <t>REKAPITULACIJA</t>
  </si>
  <si>
    <t>kpl</t>
  </si>
  <si>
    <t>11.</t>
  </si>
  <si>
    <t>12.</t>
  </si>
  <si>
    <t>m3</t>
  </si>
  <si>
    <t>13.</t>
  </si>
  <si>
    <t>14.</t>
  </si>
  <si>
    <t>15.</t>
  </si>
  <si>
    <t>komplet</t>
  </si>
  <si>
    <t>OBJEKT :</t>
  </si>
  <si>
    <t>LOKACIJA :</t>
  </si>
  <si>
    <t>INVESTITOR:</t>
  </si>
  <si>
    <t>OBČINA TREBNJE</t>
  </si>
  <si>
    <t>Goliev trg 5</t>
  </si>
  <si>
    <t>8210 TREBNJE</t>
  </si>
  <si>
    <t>PARC ŠT 552/2,526 k.o. Mali Videm</t>
  </si>
  <si>
    <t>ŠENTLOVRENC</t>
  </si>
  <si>
    <t>VRTEC ŠENTLOVRENC</t>
  </si>
  <si>
    <t>m'</t>
  </si>
  <si>
    <t>I.</t>
  </si>
  <si>
    <t>II.</t>
  </si>
  <si>
    <t>ZEMELJSKA DELA</t>
  </si>
  <si>
    <t>SKUPAJ ZEMELJSKA  DELA:</t>
  </si>
  <si>
    <t>III.</t>
  </si>
  <si>
    <t>IV.</t>
  </si>
  <si>
    <t>METEORNA KANALIZACIJA</t>
  </si>
  <si>
    <t>SKUPAJ METEORNA KANALIZACIJA:</t>
  </si>
  <si>
    <t>16.</t>
  </si>
  <si>
    <t>kom</t>
  </si>
  <si>
    <t>Dobava, dovoz ter strojno ročno razstiranje  kvalitetne zemljine na delu zelenih površin   v povprečni debelini 20-30 cm z valjanjem</t>
  </si>
  <si>
    <t>Fino planiranje zemljine-priprava za zatravitev, sejanje travnega semena po izbiri  projektanta, zalivanje do vznika ter izvedba 1 košnje</t>
  </si>
  <si>
    <t>Izvedba meritev tampona …modul podajnosti Ms &gt;50 Mpa ( Edin &gt;44 Mpa )</t>
  </si>
  <si>
    <t>V.</t>
  </si>
  <si>
    <t>VI.</t>
  </si>
  <si>
    <t>VII.</t>
  </si>
  <si>
    <t>VIII.</t>
  </si>
  <si>
    <t>OGRAJE</t>
  </si>
  <si>
    <t>TLAKOVANE POVRŠINE</t>
  </si>
  <si>
    <t>RAZNA DELA</t>
  </si>
  <si>
    <t>NEPREDVIDENA DELA</t>
  </si>
  <si>
    <t>PROJEKTANTSKI NADZOR</t>
  </si>
  <si>
    <t>IZVAJALEC:</t>
  </si>
  <si>
    <t>VREDNOST DEL:</t>
  </si>
  <si>
    <t>Dobava, dovoz ter strojno ročno razstiranje  kvalitetne zemljine- humusa  na delu zelenih površin   v povprečni debelini 20cm z grobim razstiranjem ( predhoden pregled kvalitete zemljine na prisotnost težkih kovin oz drugih škodljivih snovi-zajeto v poz I/16 )</t>
  </si>
  <si>
    <t>17.</t>
  </si>
  <si>
    <t>18.</t>
  </si>
  <si>
    <t>19.</t>
  </si>
  <si>
    <t>20.</t>
  </si>
  <si>
    <t>21.</t>
  </si>
  <si>
    <t>22.</t>
  </si>
  <si>
    <t>Izdelava, dobava in montaža nove panelne ograje 3D 5/5  RAL po izbiri arhitekta, prašno barvano, galvanizirano jeklo- velikost panela 123/250 cm  ter SET steber 60/40 mm h= 160 cm RAL kot paneli, prašno barvano in galvanizirano jeklo skupaj z montažo ograje z izdelavo točkovnih temeljev-horizontalno izvedena ravna ograja</t>
  </si>
  <si>
    <t>Izdelava, dobava in montaža nove panelne ograje 3D 5/5  RAL po izbiri arhitekta, prašno barvano, galvanizirano jeklo- velikost panela 123/123x250 cm -ograja pod kotom ter SET steber 60/40 mm h= 160 cm RAL kot paneli, prašno barvano in galvanizirano jeklo skupaj z montažo ograje z izdelavo točkovnih temeljev-horizontalno izvedena poševna  ograja na delu travnate brežine</t>
  </si>
  <si>
    <t>Izdelava, dobava in montaža nove panelne ograje 3D 5/5  RAL po izbiri arhitekta, prašno barvano, galvanizirano jeklo- velikost panela 123/250 cm  in 50/250 cm ter SET steber 60/40 mm h= 160+50 cm RAL kot paneli, prašno barvano in galvanizirano jeklo skupaj z montažo ograje z izdelavo točkovnih temeljev-horizontalno izvedena ravna ograja, v zgornjem delu nagnjena ograja proti igrišču po detajlu arhitekta na delu odvodnika</t>
  </si>
  <si>
    <t>Izdelava, dobava in montaža nove panelne ograje 3D 5/5  RAL po izbiri arhitekta, prašno barvano, galvanizirano jeklo- velikost panela 120/150 cm  pritrjena na vertikalne stojke zunanjega stopnišča s tipskimi pritrdili</t>
  </si>
  <si>
    <t>Izdelava, dobava in montaža nove panelne ograje 3D 5/5  RAL po izbiri arhitekta, prašno barvano, galvanizirano jeklo- velikost panela 250/150 cm  pritrjena na vertikalne stojke zunanjega stopnišča ter nosilno konstrukcijo stopnišča s tipskimi pritrdili, prirezano pod kotom po naklonu stopniščne rame-glej detajl arhitekta</t>
  </si>
  <si>
    <t>Izdelava, dobava in montaža dvokrilnih vrat v ograji pod stopniščem  širina krila 140 cm, višina 150 cm, tipska okvirna konstrukcija dobavitelja  prašno barvano, galvaniziirano jeklo s vmesnim stebrom, točkovnim temeljem ter tečaji, kljuko in cilindrično  ključavnico</t>
  </si>
  <si>
    <t>Izdelava, dobava in montaža enokrilnih vrat v ograji  širina krila 100 cm, višina 123 cm, tipska okvirna konstrukcija dobavitelja  prašno barvano, galvaniziirano jeklo, samozapiralo hidravlično LOCINOX SAMSON2 alu krila do 2m,150 kg, 90/180 tečaji,150 odpiranje, polnilo panel fi5/5 mm skupaj z varnostnim ročajem LOCINOX KIDLOC bunka inox za vrtce....skupaj z točkovnim temeljem ter stebri</t>
  </si>
  <si>
    <t>SKUPAJ OGRAJA:</t>
  </si>
  <si>
    <t>23.</t>
  </si>
  <si>
    <t>Rezanje asfalta na delu spoja asfaltnih površin debeline do 10 cm</t>
  </si>
  <si>
    <t>Rušenje asfalta v deb do 10 cm, širine do 1,00 m', nakladanje na kamion ter odvoz na stalno deponijo skupaj s plačilom pristojbin</t>
  </si>
  <si>
    <t>Dobava ter polaganje zmrzlinsko odpornih cestnih betonskih robnikov dim 15/25 cm v betonsko posteljico iz betona C20/25  debeline 10-15 cm ter polnim obbetoniranjem in fugiranjem</t>
  </si>
  <si>
    <t>a. ravne linije</t>
  </si>
  <si>
    <t>b. polaganje v radiju</t>
  </si>
  <si>
    <t>c. poglobljeni robnik</t>
  </si>
  <si>
    <t>Dobava in vgrajevanje tamponskega nasutja iz drobljenca 0-32 mm..tamponski nasip z razstiranjem v plasteh ter sprotnim komprimiranjem na višino -pod asfaltom ter tlakovanimi površinami, debeline do 50 cm</t>
  </si>
  <si>
    <t>Fino planiranje tampona v projektiranih naklonih ter komprimiranje-priprava za asfaltiranje ter polaganje zunanjih tlakov</t>
  </si>
  <si>
    <t>Dobava ter polaganje grobo zrnatega nosilnega asfaltnega sloja AC 22 base B 50/70 A2- 8 cm debela plast</t>
  </si>
  <si>
    <t>Nabava, transport in vgradnja  obrabnega  asfaltnega sloja AC 11 surf PmB 45/80-65 A2- 4 cm debela plast</t>
  </si>
  <si>
    <t>SKUPAJ TLAKOVANE POVRŠINE:</t>
  </si>
  <si>
    <t>Označba površine za gasilce na nasprotni strani ceste pri gas domu.Označba z rumeno črto ter šrafura na razdalji 50 cm z rumeno barvo</t>
  </si>
  <si>
    <t>IGRALA</t>
  </si>
  <si>
    <t>Zakoličba  in razmeritve lokacije za igrala</t>
  </si>
  <si>
    <t>Dobava ter montaža lesene hišice s toboganom skupaj z izdelavo temeljev. Hišica iz lepljenih lesenih elementov iglavcev, nosilni stebri 9x9 cm ima igralni površini  na višini 23 in 150 cm, polietilenski tobogan se spušča z višine 150 cm, vstop v hišico je omogočen po narezani, naklonjeni brvi z vrvema in po plezalni steni.. Streha hišice je lesena štirikapnica.. Igralo  je izdelano v zeleno-rumeni kombinaciji. Les ni površinsko barvan, ampak je globinsko impregniran.v skladu z EN 351., struktura lesa je vidna skozi impregnacijo. Igralo je proizvedeno na energijsko varčen način. Igralo se temelji  skladno s SIST EN 1176 in s pomočjo  pocinkanih kovinskih sider. Mere igrala 473x152, višine 398 cm....mere varnostnega območja 825x425 cm.</t>
  </si>
  <si>
    <t>Dobava ter polaganje PVC podlage za leseno hišico s toboganom in  plezaloma-dobava ter postavitev na ustrezen teren.Polaganje na obstoječ travnik, površina je ravna.Postavitev podlage v dveh slojih.Plošče med seboj spajati s zatiči.</t>
  </si>
  <si>
    <t>Dobava ter postavitev igrala-gugalnica z gnezdom skupaj z izdelavo temeljev.Okvir gugalnice je izdelan iz lepljenih lesenih elementov, nosilni stebri so dim 9x9 cm, zgornji prečni drog je profila 9x18 cm, gnezdo je premera 100cm.Pritrditev gnezda štiritočkovno za največjo varnost. dimenzija  398x154 cm in višina 218 cm</t>
  </si>
  <si>
    <t>SKUPAJ IGRALA:</t>
  </si>
  <si>
    <t>Dobava ter montaža mrežne plezalne piramide-dobava ter vgradnja skupaj z izdelavo temljev.Piramido sestavljajo osrednji pocinkan kovinski drog in večbarvna Hercules mreža iz 6 žilnih vrvi s kovinskim vložkom. Igralo se temelji. Pritrditev s pomočjo kovinskih pocinkanih sider.Dimenzija fi 380 cm, višine 250 cm</t>
  </si>
  <si>
    <t>Dobava ter polaganje PVC podlage za gugalnico z gnezdom-dobava ter postavitev na ustrezen teren.Polaganje na obstoječ travnik, površina je ravna.Postavitev podlage v dveh slojih.Plošče med seboj spajati s zatiči.</t>
  </si>
  <si>
    <t>Dobava ter postavitev igrala-lesen peskovnik s pokrovom, dobava ter montaža skupaj z izdelavo temeljev.Masiven lesen pokrov peskovnika služi tudi kot pohodni podest za igro..Pokrov teče po aluminijastih vodilih, kolesca imajo ležaje za enostavno zapiranje in odpiranje pokrova. dimenzija  200x200 cm in višina 40cm</t>
  </si>
  <si>
    <t>Dobava ter postavitev igrala-polietilenski tunel za otroke od 1 leta starosti dalje. V ceni zajeti izdelavo temeljev.Tunel je izdelan iz polietilena, v obliki gradu, v rumeno modri kombinaciji in lahko stoji na mehki travnati površini. Dimenzije 98x127 cm in višine 103 cm</t>
  </si>
  <si>
    <t>Dobava ter postavitev igrala  polietilensko varovalo gugalo na vzmeti skupaj z izdelavo temeljev.Gugalo je izdelano iz polietilena, v obliki kužka, z dvema stranskima varovalnima stranicama, v rumeno modri kombinaciji. V temelje se sidra  s pomočjo kovinskega pocinkanega sidra.. Igralo lahko stoji na mehki travnati površini.. Dienzije  93x27 cm, višine 80 cm</t>
  </si>
  <si>
    <t>SKUPAJ RAZNA DELA:</t>
  </si>
  <si>
    <t>SKUPAJ NEPREDVIDENA DELA:</t>
  </si>
  <si>
    <t>SKUPAJ PROJEKTANTSKI NADZOR:</t>
  </si>
  <si>
    <t>Izdelava zunanjega stopnišča skupaj s podestom iz nosilnih stebrov, nosilne konstrukcijje stopnišča iz kovinske cevi 160/60/ 5mm, vse vročecinkano ter prašno barvano</t>
  </si>
  <si>
    <t>Izdelava odvodnika ob  ograjenem igrišču z igrali po detajlu projektanta</t>
  </si>
  <si>
    <t>a.Izdelava profilov ter zakoličba geometra na izdelane profile vseh karakterističnih točk ter razmeritve v fazi izvedbe del</t>
  </si>
  <si>
    <t>b.Strojni izkop v zemljini III ktg z nakladanjem na kamion ter odvozom na stalno deponijo, v ceni zajeti strošek deponije</t>
  </si>
  <si>
    <t>c. Dobava, dovoz ter humuziranje površine odvodnika v debelini  30 cm</t>
  </si>
  <si>
    <t>d. Grobo ter fino planiranje površine odvodnika ter sejanje trave, zalivanje do vznika ter izvdba 1 košnje</t>
  </si>
  <si>
    <t>Dobava ter montaža Hauraton FASERFIX SUPER 150 tip 01 kanalete z galvaniziranim okvirjem SIDE LOCK, brez vgrajenega padca, dolžine 1,00 m svetla širina 150 mm, zunanja širina 240 mm ter Hauraton FASERFIX super 150 LTŽ rešetka D 400 dolžine 0,50 m', širina 227 mm odprtine 150/20 mm ter zaključno cinkano steno.. v ceni upoštevati vijake za dodatno pritrditev rešetke-4 kom/rešetko ter okrasne kapice ali podobno npr ACO...v ceni upoštevati izdelavo betonske posteljice  iz betona C20/25 v debelini 15 cm armirano z 2x fi 12 RA armaturo</t>
  </si>
  <si>
    <t xml:space="preserve">1. </t>
  </si>
  <si>
    <t>Izdelava AB zidu ob ekološkem otoku</t>
  </si>
  <si>
    <t>a. izvedba AB pasovnega temelja preseka 50/50 cm, izdelava podložnega betona C12/15 v debelini 10 cm ter širini 70 cm, dvostranski opaž temelja v višinii 50 cm, betoniranje temelja z betonom C25/30, v ceni zajeti armaturo 80 kg/m3 betona</t>
  </si>
  <si>
    <t xml:space="preserve">c. Površinska obdelava novoizdelanega zidu   vidnega polja s štokanjem </t>
  </si>
  <si>
    <t>d. Površinska obdelava novoizdelanega zidu   vidnega polja premaz za vodoodbojnost-naravni videz npr amal ali podobno….</t>
  </si>
  <si>
    <t>Izdelava AB  podpornega zidu ob zahodnem delu parkirišča  višine 0-80 cm vidnega polja,dolžine 13,60 m'</t>
  </si>
  <si>
    <t>a. izvedba AB pasovnega temelja preseka 60/50 cm, izdelava podložnega betona C12/15 v debelini 10 cm ter širini 80 cm, dvostranski opaž temelja v višinii 50 cm, betoniranje temelja z betonom C25/30, v ceni zajeti armaturo 80 kg/m3 betona</t>
  </si>
  <si>
    <t xml:space="preserve">e. Izdelava hidroizolacijskega premaza AB temelja ter zidu v stiku z zasipom iz polimercemente hidroizolacije kot npr Hidrotes ali podobno </t>
  </si>
  <si>
    <t>f.. Izdelava zaščite hidroizolacije iz tefond točkaste folije</t>
  </si>
  <si>
    <t>Izdelava talnih označb na novoasfaltiranih površinah skupaj z vsemi pripravljalnimi deli, razmeritvami</t>
  </si>
  <si>
    <t>a. označba parkirnega mesta za invalida skupaj z robnimi črtami rumene barve v širini 10 cm, znakom za invalida na sredini parkirnega mesta, ter dodatno označba razširitve  parkirnega mesta</t>
  </si>
  <si>
    <t>b. označba parkirnega mesta , bela črta širine 10 cm</t>
  </si>
  <si>
    <t>Dobava ter postavitev prometnega znaka na izvozu iz parkirišča na glavno cesto STOP znak skupaj z izkopom za točkovni temelj, betoniranjem temelja , dobavo in montažo nosilnega stebra skupaj s prometnim znakom</t>
  </si>
  <si>
    <t>Izvedba prekritja zunanje terase na kovinsko podkonstrukcijo na rastru 70 cm osno iz polikarbonatne plošče Lexan Thermoclear LT2UV 16-2RS, debeline 16 mm, barva opal z obojestransko UV zaščito  z ALU pokrivnimi profili EPDM tesnili , ALU U profil 16 mm z odkapnikom, protiprašni trak, inox vijaki ter inox podloško z EPDM tesnilom...garancija: 10 letna na mehanske in optične lastnosti po pogojih proizvajalca ter evropski požarni test.</t>
  </si>
  <si>
    <t>Dobava ter montaža AL kvadratnih žlebov skupaj s kljukami vijačeno v kovinsko podkonstrukcijo nadstreška pokrite terase, RAL določi arhitekt RŠ 33 cm</t>
  </si>
  <si>
    <t>Dobava ter montaža iztočnih kotličkov iz AL pločevine skupaj z mrežico</t>
  </si>
  <si>
    <t>Dobava ter montaža odtočnih vertikalnih cevi fi 100 mm pritrjenih z objemkami na vertikalne stebre terase…vijačena pritrditev</t>
  </si>
  <si>
    <t>Dobava ter montaža tipskega peskolova za pripadajočo kanaleto oz rešetko iz poz 14 dolžine 50 cm, montaža na betonsko posteljico iz betona C20/25</t>
  </si>
  <si>
    <t xml:space="preserve">1. Vsi potrebni varnostni ukrepi in zaščite v smislu Zakona o varnosti in zdravja pri delu ter Pravilnika o listinah za sredstva pri delu, ki veljajo pri izvajanju navedenih del. </t>
  </si>
  <si>
    <t>2. Vsi notranji in zunanji vertikalni in horizontalni transporti do začasnih in stalnih deponij ter vsa pripravljalna, pomožna in zaključna dela pri posameznih postavkah (tudi, če to ni posebej navedeno v posameznih postavkah). Odpadni in izkopani material se deponira na deponije, katere morajo imeti upravna dovoljenja za deponiranje posameznih vrst materiala. Ponudnik izbere lokacije posameznih deponij v skladu s tem popisom in v cenah za E.M. upošteva vse stroške deponiranja in transporta. Prikazane količine v tem popisu so v raščenem ali vgrajenem stanju. Posamezni koeficienti razrahljivosti so upoštevani že v ceni za enoto mere. Pri cenah za enoto je upoštevati določeno specifičnost lokacije glede na skladiščenje materiala.</t>
  </si>
  <si>
    <t>4. V času izdelave objekta morajo biti vsi vgrajeni materiali kot tudi začasno deponiran material na delovišču in skladiščih zaščiteni pred fizičnimi poškodbami, dežjem, mrazom in hudim vetrom ter ostalimi škodljivimi vremenskimi pogoji.</t>
  </si>
  <si>
    <t xml:space="preserve">5. Pri gradnji objekta je obvezno upoštevati zahteve raznih Elaboratov, ter vse ostale pogoje posameznih soglasodajalcev, izdelovalcev posameznih načrtov in gradbenega dovoljenja. Pred pričetkom del mora izvajalec dodatno pregledati načrt gradbenih konstrukcij, načrt arhitekture, električnih inštalacij, naprav in opreme in načrt strojnih inštalacij, naprav in opreme in ostale izdelane načrte za predmetni objekt ter morebitne ugotovljene pripombe posredovati investitorju ali nadzorni službi. </t>
  </si>
  <si>
    <t xml:space="preserve">6. V popisu so v vseh postavkah vkalkulirana popolnoma vsa pripravljalna, pomožna in zaključna dela, ki pripadajo k posamezni postavki in so potrebna za nemoteno izvajanje del! Ponudnik mora v posameznih cenah za enoto mere upoštevati vse potrebne vertikalne in horizontalne transporte ter upoštevati velikost parcele ter posledično zaradi tega sprotni dovoz določenega materiala in opreme na delovišče. </t>
  </si>
  <si>
    <t xml:space="preserve">7. Vsebina popisa je izdelana na podlagi trenutno veljavnih predpisov in standardov. Količine so izračunane na podlagi GNG normativov in veljajo v nadaljevanju tudi kot kriterij za obračun posameznih količin! </t>
  </si>
  <si>
    <t>9. Polega navedenega mora biti v cenah posameznih postavk upoštevano tudi sledeče:</t>
  </si>
  <si>
    <t>- vsi splošni in stalni stroški povezani z organizacijo in delom na gradbišču</t>
  </si>
  <si>
    <t>- pridobivanje vseh potrebnih soglasij in mnenj, vse meritve kvalitete in projektiranih parametrov vgrajenih materialov in naprav, vsa atestna dokumentacija, garancije in potrdila o vgrajenih materialih ter izvedba kompletnega tehničnega pregleda s pripravo kompletne tehnične dokumentacija za tehnični pregled, oziroma predaje vseh v načrte vnesenih spremembah med gradnjo, izdelavo navodil za obratovanje in vzdrževanje ter ostali potrebni dokumenti.</t>
  </si>
  <si>
    <t>- eventuelni stroški povezani s predstavitvami posameznih predvidenih in vgrajenih materialov investitorju, stroški nastali glede zahtev investitorja o eventuelni faznosti gradnje, prilagajanja terminskega plana izvedbe glede na obstoječe stanje itd.</t>
  </si>
  <si>
    <t>- stroški ureditve, organizacije gradbišča, vodenja gradbišča in izvajanje skupnih ukrepov za zagotavljanje varnosti in zdravja pri delu, imenovanje koordinatorja varstva pri delu, izdelava elaborata varstva pri delu</t>
  </si>
  <si>
    <t>- ponudnik je dolžan kontrolirati in dopolniti popise in količine s projektom in ni upravičen do dodatnih del, razen v primeru naročila s strani naročnika.</t>
  </si>
  <si>
    <t>10. Navedene splošne opombe, pripombe in kriteriji veljajo za celoten popis.</t>
  </si>
  <si>
    <t>- splošni stroški pristojbin in davkov upravnih organov pri prijavi gradbišča, pridobivanje raznih dovolenj in soglasij v zvezi z izvedbo:</t>
  </si>
  <si>
    <r>
      <t xml:space="preserve">3. Vgrajeni material mora ustrezati veljavnim normativom in predpisanim standardom, ter ustrezati kvaliteti določeni z veljavno zakonodajo ter projektom. Ponudnik to dokaže s predložitvijo izjav o skladnosti in ustreznih certifikatov pred vgrajevanjem, pridobitev teh listin mora biti vkalkulirana v cenah po enoti.  </t>
    </r>
    <r>
      <rPr>
        <b/>
        <u val="single"/>
        <sz val="10"/>
        <rFont val="Arial"/>
        <family val="2"/>
      </rPr>
      <t>Projektna dokumentacija v celoti je sestavni del tega popisa.</t>
    </r>
  </si>
  <si>
    <r>
      <t>8. Posamezni materiali, ki so v popisu navedeni z imenom ali tipom so za ponudnika obvezni! Materiali, ki so opremljeni s citatom: "ali enakovredno" za ponudnika niso obvezni! Ponudnik lahko ponuja druge artikle, material in opremo, vendar samo pod pogojem, da izpolnjuje navedene kriterije, parametre in lastnosti, ki se v posamezni postavki ali splošni opombi od določenega artikla, opreme ali materiala zahtevajo</t>
    </r>
    <r>
      <rPr>
        <u val="single"/>
        <sz val="10"/>
        <color indexed="8"/>
        <rFont val="Arial"/>
        <family val="2"/>
      </rPr>
      <t xml:space="preserve"> in če jih predhodno pisno potrdi projektant arhitekture!</t>
    </r>
  </si>
  <si>
    <t>Dodatek za izvedbo vodoodbojnega ali vodotesnega premaza robov tlakovanih površin proti zelenici… na delu pod površino</t>
  </si>
  <si>
    <t>b. Izdelava ograjnega zidu debeline 20 cm višine 120 +30 cm, izdelava dvostranskega opaža ( 21 m2 ) z vstavljenimi trikotnimi letvicami na vseh prostih robovih, dobavo in montažo armature ocenjena na  100 kg/m3 betona ter betoniranjem z betonom  C 30/37 XC 4  XF 4   PV II D max 16..obračun po površini zidu</t>
  </si>
  <si>
    <t>b. Izdelava ograjnega zidu debeline 20 cm višine 0+30 cm-80+30 cm, izdelava dvostranskega opaža ( 20 m2 ) z vstavljenimi trikotnimi letvicami na vseh prostih robovih, dobavo in montažo armature 100 kg/m3 betona ter betoniranjem z betonom  C 30/37 XC 4  XF 4   PV II D max 16..obračun po površini zidu</t>
  </si>
  <si>
    <t>Dobava ter postavitev igrala  polietilensko varovalo gugalo na  vzmeti skupaj z izdelavo temeljev.Gugalo je izdelano iz polietilena, v obliki avtomobila, z dvema stranskima varovalnima stranicama, v rumeno modri kombinaciji. V temelje se sidra  s pomočjo kovinskega pocinkanega sidra.. Igralo lahko stoji na mehki travnati površini.. Dimenzije  74x42 cm, višine 85 cm</t>
  </si>
  <si>
    <t>kg</t>
  </si>
  <si>
    <t>Dobava ter montaža  navojne palice M 20 iz vročecinkanega jekla kvalitete 8.8 dolžina elementa 50 cm  po DIN 976, dobavo ter montažo podloške ISO 7089 300 HV M22 vročecinkano ter  matice ISO 4032/8 M 20 vročecinkano -sidranje kovinske  konstrukcije nadstrešnice  v novoizdelani AB točkovni temelj z 2 K injekcijsko malto kot npr. Mungo MIT-SE PLUS  ali podobno- v ceni zajeti izdelavo izvrtine fi 22 mm dolžine do 450 mm, izpihovanje ter pripravo za izvedbo kemičnega sidranja</t>
  </si>
  <si>
    <t xml:space="preserve">Dobava, izdelava ter montaža jeklene vročecinkane kovinske konstrukcije S 275 J2 nadstrešnice-prekritje zunanjih teras.V ceni upoštevati nabavo, transporte, krojenje, varjenje, vrtanje,vročecinkanje ter montažo na objektu….Montaža se izvede z vijačenjem s pocinkanimi prednapetimi vijaki trdnostnega razreda 10.9 ter ustreznimi podloškami...izvajalec je dolžan izdelati delavniški načrt ter  ga dati v pregled projektantu                               -kovinske siderne plošče 14x 300/300/15 mm, na vsaki plošči 4x izvrtina fi 22 mm, steber nadstrešnice iz kovinskih cevi 120/120/ 5 mm skupne dolžine  42 m'     , povezovalnih profilov iz HEA 120 mm skupne dolžine  61 m', spoj izveden s kovinskimi ploščami ter prednapetimi vijaki 10.9 , ter kovinskimi cevmi 60/120/ 3 mm kot nosilna konstrukcija leksan kritine  na razmaku 70 cm osno,skupne dolžine 170 m', pritrjeno na nosilno konstrukcijjo s vijačnim spojem...v ceni upoštevati vse siderne,spojne ter povezovalne elemente, predvideti vse luknje za pritrditev strešnih žlebov ter montažo odtočnih cevi -konstrukcija vročecinkana ter prašno barvana-RAL po izboru arhitekta    ...v ceni zajeti notranjo kontrolo ter pregled konstrukcije pooblaščene organizacije                                                        </t>
  </si>
  <si>
    <t>Izdelava ograje na zunanjih pokritih terasah višine 80 cm iz kovinskih nosilnih stebrov dim 40/40 mm, višine cca 900 mm, z navarjeno sidrno ploščo 120/120/8 mm z 4x izvrtino fi 14 mm, z izvedenimi izvrtinami za montažo ograjnih elementov na stebre fi 9 mm ter izdelavo ograjnih elementov iz kovinskih cevi  fi 40 mm z zaobljenimi vogali ter vertikalnimi prečkami iz kovinskih cevi fi 12 mm, vse vrocinkano ter prašno barvano-po detajlu arhitekta.. v ceni upoštevati vročecinkane vijake za vijačenje ograjnih elementov na stebre, maksimalni razmik med elementi ograje je 80 mm</t>
  </si>
  <si>
    <t>Izdelava  vrat v ograji na zunanjih pokritih terasah višine 80 cm iz kovinskih nosilnih stebrov dim 40/40 mm, višine cca 900 mm, z navarjeno sidrno ploščo 120/120/8 mm z 4x izvrtino fi 14 mm, z izvedenimi izvrtinami za montažo enokrilnih vrat na stebre, z dobavo in montažo nastavljivih tečajev na stebre in vratno krilo, izdelava vratnega krila iz kovinskih cevi  fi 40 mm z zaobljenimi vogali ter vertikalnimi prečkami iz kovinskih cevi fi 12 mm, vse vrocinkano ter prašno barvano-po detajlu arhitekta.. v ceni upoštevana vrata z zatičem iz zunanje strani,upoštevati vročecinkane vijake za vijačenje, prehodna širina vrat je 100 cm</t>
  </si>
  <si>
    <t>Dobava ter montaža  navojne palice M 12 mm iz vročecinkanega jekla kvalitete 8.8 dolžina elementa 30 cm  po DIN 976, dobavo ter montažo podloške ISO 7089 300 HV M22 vročecinkano ter  matice ISO 4032/8 M 20 vročecinkano -sidranje kovinskih stebrov ograje na terasah  v novoizdelani AB točkovni temelj z 2 K injekcijsko malto kot npr. Mungo MIT-SE PLUS  ali podobno- v ceni zajeti izdelavo izvrtine fi 14 mm dolžine do 280 mm, izpihovanje ter pripravo za izvedbo kemičnega sidranja</t>
  </si>
  <si>
    <t xml:space="preserve">Dobava, izdelava ter montaža jeklene vročecinkane kovinske konstrukcije S 275 J2 zunanjega stopnišča za dostop v nadstropje objekta .V ceni upoštevati nabavo, transporte, krojenje, varjenje, vrtanje,vročecinkanje, prašno barvanje ter montažo na objektu….Montaža se izvede z vijačenjem s pocinkanimi prednapetimi vijaki trdnostnega razreda 10.9 ter ustreznimi podloškami...izvajalec je dolžan izdelati delavniški načrt ter  ga dati v pregled projektantu                               -kovinske siderne plošče 8x 250/250/12 mm, na vsaki plošči 4x izvrtina fi 20mm,  steber stopnišča iz kovinskih cevi 120/120/ 5 mm skupne dolžine  19 m', nosilni profili stopnišča in  povezovalnih profilov podesta iz kovinskih cevi 60/160 /5 mm skupne dolžine  26 m', spoj izveden s kovinskimi ploščami ter prednapetimi vijaki 10.9 .v ceni upoštevati vse siderne,spojne ter povezovalne elemente, predvideti vse luknje za pritrditev nastopnih ploskev ter podesta terograje po stopniščem -konstrukcija vročecinkana ter prašno barvana-RAL po izboru arhitekta    ...v ceni zajeti notranjo kontrolo ter pregled konstrukcije pooblaščene organizacije                                                        </t>
  </si>
  <si>
    <t>Dobava ter montaža  navojne palice M 18 mm iz vročecinkanega jekla kvalitete 8.8 dolžina elementa 30 cm  po DIN 976, dobavo ter montažo podloške ISO 7089 300 HV M22 vročecinkano ter  matice ISO 4032/8 M 20 vročecinkano -sidranje kovinskih stebrov stopnišča v novoizdelani AB točkovni temelj z 2 K injekcijsko malto kot npr. Mungo MIT-SE PLUS  ali podobno- v ceni zajeti izdelavo izvrtine fi 20 mm dolžine do 280 mm, izpihovanje ter pripravo za izvedbo kemičnega sidranja</t>
  </si>
  <si>
    <t>Dobava ter montaža nastopne ploskve kovinskega stopnišča iz tipiziranih elementov kot npr. Benkotehna pohodna rešetka klasik 1200x270 mm pritrjenih v predpripravljene odprtine s 4x/ komad v nosilni profil z vijaki M 12/8.8- vročecinkano</t>
  </si>
  <si>
    <t>Dobava ter montaža pohodnih kovinskih rešetk  podesta kovinskega stopnišča iz tipiziranih elementov kot npr. Benkotehna  pritrjenih v predpripravljene odprtine s 4x/ komad v nosilni profil z vijaki M 12/8.8- vročecinkano</t>
  </si>
  <si>
    <t>Izdelava dobava ter montaža kovinske ograje zunanjega  stopnišča iz nosilnih stebrov iz vročecinkanih cevi 40/40 mm, vijačenih v  nosilno konstrukcijo stopnišča oz podesta v predpripravljene odprtine na osnem razmaku cca 1250 mm ter vmesnih elementov ograje iz ploščatega železa 40/8 mm, izdelano kot okvir ter vmesnimi vertikalnimi prečkami 40/8 mm na razmaku 120 mm, element ima predpripravljene odprtine za vijačenje, vse vročecinkano ter prašno barvano</t>
  </si>
  <si>
    <t>Izdelava dobava ter montaža kovinske ograje zunanjega  stopnišča iz nosilnih stebrov iz vročecinkanih cevi 40/40 mm, vijačenih v  nosilno konstrukcijo stopnišča oz podesta v predpripravljene odprtine na osnem razmaku cca 1250 mm ter vmesnih elementov ograje iz ploščatega železa 40/8 mm, izdelano kot okvir ter vmesnimi vertikalnimi prečkami 40/8 mm na razmaku 120 mm, element ima predpripravljene odprtine za vijačenje, vse vročecinkano ter prašno barvano-elementi izvedeni v poševnini kot je naklon stopniščne rame</t>
  </si>
  <si>
    <t>Izdelava dobava ter montaža kovinskih vrat v ograji stopnišča; izdelava nosilnih stebrov iz  cevi 40/40 mm, vijačenih v  nosilno konstrukcijo stopnišča  v predpripravljene odprtine na osnem razmaku cca 1250 mm; vrtano krilo izdelano iz nosilnega okvirja iz cevi 40/40 mm ter vmesnih elementov  iz ploščatega železa 40/8 mm, izdelano kot okvir ter vmesnimi vertikalnimi prečkami 40/8 mm na razmaku 120 mm,dobava in montaža nastavljivih tečajev, kljuke, cilindrične ključavnice, vse vročecinkano ter prašno barvano dimenzije 1200/1010 mm</t>
  </si>
  <si>
    <t>Dodatek za izvedbo končega nasipa zemljine v naklonu 1:3 na delu ograjenega igrišča z igrali-travna brežina</t>
  </si>
  <si>
    <t>Razna drobna ter nepredvidena dela…vpis v gradbeni dnevnik pred izvedbo del -potrdi odgovorni nadzornik…ocena  5 % vseh predvidenih del</t>
  </si>
  <si>
    <t>Dobava materiala in izdelava pohodnih površin iz betonskih plošč dim 40/40 cm vključno s pripravo podlage, dobava ter montaža betonskih plošč iz plemenitega agregata deb do 4 cm, odporne na soli in zmrzal ter obrabo, lepljene na betonsko podlago iz betona C25/30  XC 4 XF 4 deb min 12 cm z vstavljeno armaturo min Q 226 z zmrzlinsko odpornim lepilom...npr semmelrock...ali podobno-površine povozne za promet osebnih vozil, v ceni upoštevati opaž roba AB plošče višine cca 12 cm-rob tlakovanih površin brez robnika</t>
  </si>
  <si>
    <t>Izdelava AB plošče pod površinami teras z nadstreški iz betona C25/30 XC4 XF 4  debeline do 12 cm skupaj z vstavljeno min armaturo Q 226, v ceni upoštevati opaž roba plošče ter fina zagladitev zgornje površine plošče ali prebrusitev</t>
  </si>
  <si>
    <t>Izdelava zunajne obloge teras  iz plemenitega lesa ( npr sibirski macesen)na PVC  distančnikih za horizontalno izravnavo, z vsem potrebnim materialom in pomožnimi deli</t>
  </si>
  <si>
    <t>Dobava ter postavitev prometnega znaka " prepovedano zavijanje levo" na nasprotnem voznem pasu skupaj z izkopom za točkovni temelj, betoniranjem temelja , dobavo in montažo nosilnega stebra skupaj s prometnim znakom</t>
  </si>
  <si>
    <r>
      <t>SPLOŠNA OPOMBA</t>
    </r>
    <r>
      <rPr>
        <sz val="10"/>
        <rFont val="Arial"/>
        <family val="2"/>
      </rPr>
      <t xml:space="preserve">: </t>
    </r>
    <r>
      <rPr>
        <b/>
        <sz val="10"/>
        <rFont val="Arial"/>
        <family val="2"/>
      </rPr>
      <t>PZI</t>
    </r>
    <r>
      <rPr>
        <sz val="10"/>
        <rFont val="Arial"/>
        <family val="2"/>
      </rPr>
      <t xml:space="preserve"> projektantski popis in projektantski predračun je izdelan na podlagi PZI projekta, razgovora z odgovornim projektantom ter posameznimi ostalimi projektanti in načrtovalci. Popis zajema gradbeno obrtniška dela za izvedbo zunanje ureditve. Pred izdelavo ponudbe je obvezen ogled lokacije objekta in projektne dokumentacije. Izvajalec je dolžan pri sestavi ponudbe upoštevati grafične in tekstualne dele projekta (PGD, PZI). V primeru tiskarskih napak in neskladij v projektu je dolžan na to opozoriti projektanta pred oddajo ponudbe.  V sledečem popisu morajo biti v vseh postavkah vkalkulirane in upoštevane sledeče pripombe:  </t>
    </r>
  </si>
  <si>
    <t>Opravljanje projektantskega nadzora za ves čas gradnje</t>
  </si>
  <si>
    <t>VREDNOST BREZ DDV :</t>
  </si>
  <si>
    <t>DDV 22% :</t>
  </si>
  <si>
    <t>VREDNOST Z VKLJUČENIM DDV :</t>
  </si>
  <si>
    <t>FAZA :</t>
  </si>
  <si>
    <t>ZUNANJA UREDITEV</t>
  </si>
  <si>
    <t>€</t>
  </si>
  <si>
    <t xml:space="preserve">SKUPAJ brez DDV </t>
  </si>
  <si>
    <t>5.2 MONTAŽNA DELA</t>
  </si>
  <si>
    <t>5.1 GRADBENA DELA</t>
  </si>
  <si>
    <t xml:space="preserve">       PRIKLJUČNI NN VODI</t>
  </si>
  <si>
    <t>5.B POPIS DEL IN MATERIALA</t>
  </si>
  <si>
    <t>GRADBENA DELA SKUPAJ</t>
  </si>
  <si>
    <t>do</t>
  </si>
  <si>
    <t>Drobni nespecificirani material, transportni in manipulativni stroški</t>
  </si>
  <si>
    <t>Nepredvidena dodatna dela, po dogovoru z odgovornim nadzornim organom in z vpisom v gradbeni dnevnik, obračunana po dejanskih vgrajenih količinah, ocenjeno</t>
  </si>
  <si>
    <t>Katastrski posnetek kanalizacije pred zasipanjem, jaškov in priključnih točk glede na glavne osi in profile trase, v skladu z zakonom o vodenju komunalnega katastra, vključno z vnosom v kataster Elektro Ljubljana in korekcijami vzdrževalne dokumentacije</t>
  </si>
  <si>
    <t>Transport, zavarovanje objekta, pripravljalna dela</t>
  </si>
  <si>
    <t>Nadzor in sodelovanje nadzornika s strani odgovornega ponudnika Elektro Ljubljana</t>
  </si>
  <si>
    <r>
      <t xml:space="preserve">Izdelava armirano betonskega temelja betonskega droga višine 
10,6 m, tip PBS 10,5/10 (K10, DB10,5/10), temelj dim. 1000x1000x2000 mm z vgrajeno bet. cevjo </t>
    </r>
    <r>
      <rPr>
        <sz val="11"/>
        <rFont val="Calibri"/>
        <family val="2"/>
      </rPr>
      <t>Φ</t>
    </r>
    <r>
      <rPr>
        <sz val="11"/>
        <rFont val="Times New Roman"/>
        <family val="1"/>
      </rPr>
      <t>500 mm, 
komplet z izkopom gradbene jame, odvozom odvečnega materiala, opaženjem, podložnim betonom in betoniranjem s C25/30, armaturo in razopaženjem, zasipanjem, utrjevanjem, vzpostavitvijo prvotnega stanja, skladno z direktivnim detajlom in statično preverbo (točne dimenzije temelja uskladiti z geomehanikom), izdelavo ozemljitvene povezave s FeZn 25x4 mm, vse v dogovoru z odgovornim nadzornikom gradbenih del ter nadzornikom podjetja Elektro Ljubljana</t>
    </r>
  </si>
  <si>
    <t>Izdelava armirano betonskega temelja prostostoječe priključne omarice (omarica dim.1230x1080x320 mm, s tipskim podstavkom), 
temeljna plošča dim. 1400x450x100 mm, v globini 0,5 m, za montažno višino omarice 0,5 m od finalne kote terena, komplet z izkopom gradbene jame, odvozom odvečnega materiala, opaženjem, betoniranjem s C12/15, armaturo in razopaženjem, vzpostavitvijo prvotnega stanja, skladno z direktivnim detajlom in statično preverbo (točne dimenzije omarice preveriti na objektu), vse v dogovoru z odgovornim nadzornikom gradbenih del ter nadzornikom podjetja Elektro Ljubljana</t>
  </si>
  <si>
    <t>Izdelava armiranobetonskega kabelskega jaška iz betonske cevi Ø120cm, globine 150cm, z LŽ pokrovom 60x60cm, 400kN (z napisom elektrika), komplet z izkopom z upoštevanjem ovir, opaženjem, armaturo, betonom MB 25, drenažo, razopaženjem, zasipanjem, nabijanjem v plasteh ter ponovno ureditvijo terena v prvotno stanje, skladno z direktivnim detajlom in statično preverbo
- pozicija zajema pridobitev dovoljenj za delne zapore cestišč pristojnega upravljavca, postavitev pripadajoče signalizacije ter
- zavarovanje gradbišča v času gradnje s polovično zaporo prometa in ročnim usmerjanjem oz. usmerjanjem s semaforji</t>
  </si>
  <si>
    <t>m</t>
  </si>
  <si>
    <t xml:space="preserve"> - 1x PEHD Ø160 mm</t>
  </si>
  <si>
    <t>Izdelava 0,4 kV kabelske kanalizacije, dvoslojna PEHD zvijava 
PVC cev rdeče barve, obsuta z drobim peskom 10cm pod in 
nad cevmi</t>
  </si>
  <si>
    <t xml:space="preserve"> - 2x PEHD Ø160 mm</t>
  </si>
  <si>
    <t>Izdelava 0,4 kV kabelske kanalizacije, dvoslojna PEHD zvijava PVC cev rdeče barve, obbetonirana z betonsko malto MB10 10cm pod in nad cevmi</t>
  </si>
  <si>
    <t xml:space="preserve"> - pod utrjenimi površinami, dimenzije 1 m x 0,6 m</t>
  </si>
  <si>
    <t xml:space="preserve"> - pod utrjenimi površinami, dimenzije 1 m x 0,4 m</t>
  </si>
  <si>
    <t>Strojni oz. delno ročni (ocena 80/20) izkop kabelskega jarka v utrjenem terenu z upoštevanjem ovir, dobava in položitev opozorilnega traku (pozor Energetski kabel), zasipanje, utrjevanje z nabijanjem v plasteh, planiranje, odvoz odvečnega materiala in vzpostavitev prvotnega stanja, vse v dogovoru z odgovornim nadzornikom gradbenih del
- pozicija zajema pridobitev dovoljenj za delne zapore cestišč pristojnega upravljavca, postavitev pripadajoče signalizacije ter
- zavarovanje gradbišča v času gradnje s polovično zaporo prometa in ročnim usmerjanjem oz. usmerjanjem s semaforji</t>
  </si>
  <si>
    <t>Izdelava povezave preko lokalnega asfaltiranega cestišča;
dvojno rezanje asfalta debeline 10cm, odkop asfalta širine 60 cm, odvoz na deponijo, izdelava tampona debeline 0,3 m z izdelavo betonske podloge, ponovno polaganje asfalta v grobi in fini plasti z utrjevanjem, 
vse v dogovoru z odgovornim nadzornikom gradbenih del
- pozicija zajema pridobitev dovoljenj za delne zapore cestišč pristojnega upravljavca, postavitev pripadajoče signalizacije ter
- zavarovanje gradbišča v času gradnje s polovično zaporo prometa in ročnim usmerjanjem oz. usmerjanjem s semaforji</t>
  </si>
  <si>
    <t>Izdelava povezave preko lokalnega asfaltiranega cestišča;
dvojno rezanje asfalta debeline 10cm, odkop asfalta širine 40 cm, odvoz na deponijo, izdelava tampona debeline 0,3 m z izdelavo betonske podloge, ponovno polaganje asfalta v grobi in fini plasti z utrjevanjem, 
vse v dogovoru z odgovornim nadzornikom gradbenih del
- pozicija zajema pridobitev dovoljenj za delne zapore cestišč pristojnega upravljavca, postavitev pripadajoče signalizacije ter
- zavarovanje gradbišča v času gradnje s polovično zaporo prometa in ročnim usmerjanjem oz. usmerjanjem s semaforji</t>
  </si>
  <si>
    <t>Zakoličba trase NN kabelske kanalizacije in označitev 
obstoječih komunalnih vodov (plina, javne razsvetljave, telekoma, vodovoda, …)</t>
  </si>
  <si>
    <t>V popisu niso zejeta dela in material za izvedbo NN povezave od TP do jaška J1, omenjeni odsek je predmet obdelave v okviru rekonstrukcije NN vodov Elektro Ljubljana!</t>
  </si>
  <si>
    <t>Vzpostavitev prvotnega stanja in finalna gradbena ter zaključna dela ureditve okolice na parceli objekta niso predmet popisa, ker je območje v neposredni bližini predvidene nove stavbe, ki se ureja v okviru gradbenega projekta!</t>
  </si>
  <si>
    <t>Vrednost</t>
  </si>
  <si>
    <t>Cena na enoto</t>
  </si>
  <si>
    <t>Količina</t>
  </si>
  <si>
    <t>Enota</t>
  </si>
  <si>
    <t>Vrsta materiala in storitve</t>
  </si>
  <si>
    <t>MONTAŽNA DELA SKUPAJ</t>
  </si>
  <si>
    <t>Drobni nespecificirani material, transportni in manipulativni stroški, funkcionalni preizkus vseh tokokrogov in delovanja zaščitnih sistemov</t>
  </si>
  <si>
    <t>- padcev napetosti na koncu vodov;</t>
  </si>
  <si>
    <t>- upornosti kratkostičnih impedanc;</t>
  </si>
  <si>
    <t>- prehodne upornosti združene ozemljitve;</t>
  </si>
  <si>
    <t>- izolacijske upornosti;</t>
  </si>
  <si>
    <t>Meritve izvedenih vodov, vključno z izdajo ustreznih zakonsko določenih poročil s strani pooblaščenega podjetja:</t>
  </si>
  <si>
    <t>Nadzor in sodelovanje nadzornika s strani odgovornega upravljavca sistema javne razsvetljave</t>
  </si>
  <si>
    <t>Nadzor in sodelovanje nadzornika s strani odgovornega elektrodistribucijskega podjetja</t>
  </si>
  <si>
    <t>skupaj</t>
  </si>
  <si>
    <t>Vse skupaj ožičeno,  funkcionalno preizkušeno ter  spojeno na instalacijo v sklopu NN prostozračnega voda</t>
  </si>
  <si>
    <t xml:space="preserve"> - visokotlačna natrijeva svetilka enaka že uporabljanim v sistemu občine Trebnje, skladna z veljavno uredbo o mejnih vrednostih svetlobnega onesnaženja okolja, s konzolo za montažo na betonski drog, stopnja zaščite IP65, z zrcalnim reflektorjem za cestišče, s predstikalno napravo z možnostjo izvedbe polnočne redukcije, komplet s potrebnim specialnim pritrdilnim priborom, predstikalno napravo in visokotlačno natrijevo sijalko 1x 150 W, po navodilih odgovornega upravljavca sistema</t>
  </si>
  <si>
    <t>Nadomestna svetilka javne razsvetljave na novem beonskem drogu, montirana na svetli višini 8 m, svetilka z natrijevo sijalko 1x 150 W in cestno optiko, montirana na nosilni konzoli z objemkami, komplet z vsemi montažnim deli ter s pripadajočo opremo, po navodilih investitorja, komplet z:</t>
  </si>
  <si>
    <r>
      <t>Izvedba spoja energetskega samonosnega napajalnega kabla tipa N1XD9-AR 3x70+71.5+2x16 X00/0-A 3x70+71,5mm</t>
    </r>
    <r>
      <rPr>
        <vertAlign val="superscript"/>
        <sz val="11"/>
        <rFont val="Times New Roman"/>
        <family val="1"/>
      </rPr>
      <t>2</t>
    </r>
    <r>
      <rPr>
        <sz val="11"/>
        <rFont val="Times New Roman"/>
        <family val="1"/>
      </rPr>
      <t xml:space="preserve"> na identičen prostozraćni vod, spajanje izvedeno z ustrezno tipsko spojno in montažno opremo, po navodilih odgovornega distribucijskega podjetja</t>
    </r>
  </si>
  <si>
    <r>
      <t>Energetski samonosni napajalni kabel tipa N1XD9-AR 3x70+71.5 mm</t>
    </r>
    <r>
      <rPr>
        <vertAlign val="superscript"/>
        <sz val="11"/>
        <rFont val="Times New Roman"/>
        <family val="1"/>
      </rPr>
      <t>2</t>
    </r>
    <r>
      <rPr>
        <sz val="11"/>
        <rFont val="Times New Roman"/>
        <family val="1"/>
      </rPr>
      <t>, montiran na obstoječe in nove drogove ter konzole, kompletno s potrebno obešalno opremo na betonski drog in konzolo, po navodilih odgovornega distribucijskega podjetja</t>
    </r>
  </si>
  <si>
    <r>
      <t>Energetski samonosni napajalni kabel tipa N1XD9-AR 3x70+71.5+2x16 mm</t>
    </r>
    <r>
      <rPr>
        <vertAlign val="superscript"/>
        <sz val="11"/>
        <rFont val="Times New Roman"/>
        <family val="1"/>
      </rPr>
      <t>2</t>
    </r>
    <r>
      <rPr>
        <sz val="11"/>
        <rFont val="Times New Roman"/>
        <family val="1"/>
      </rPr>
      <t>, montiran na obstoječe in nove drogove, kompletno s potrebno obešalno opremo na dveh betonskih drogovih, po navodilih odgovornega distribucijskega podjetja</t>
    </r>
  </si>
  <si>
    <r>
      <t xml:space="preserve">Dobava in montaža betonskega betonskega droga višine 
10,6 m, tip PBS 10,5/10 (K10, DB10,5/10) v predpripravljen betonski temelj z vgrajeno bet. cevjo </t>
    </r>
    <r>
      <rPr>
        <sz val="11"/>
        <rFont val="Calibri"/>
        <family val="2"/>
      </rPr>
      <t>Φ</t>
    </r>
    <r>
      <rPr>
        <sz val="11"/>
        <rFont val="Times New Roman"/>
        <family val="1"/>
      </rPr>
      <t>500 mm, obsutje droga v temelju s finim peskom - niveliranje, komplet z ureditvijo ozemljitvene navezave na pripravljeni trak FeZn 25x4mm, skladno z direktivnim detajlom in v dogovoru z odgovornim nadzornikom gradbenih del ter nadzornikom podjetja Elektro Ljubljana</t>
    </r>
  </si>
  <si>
    <r>
      <t>Ozemljitvena povezava PEN zbiralnice priključne omare, žica do H07V-K 50 mm</t>
    </r>
    <r>
      <rPr>
        <vertAlign val="superscript"/>
        <sz val="11"/>
        <rFont val="Times New Roman"/>
        <family val="1"/>
      </rPr>
      <t>2</t>
    </r>
    <r>
      <rPr>
        <sz val="11"/>
        <rFont val="Times New Roman"/>
        <family val="1"/>
      </rPr>
      <t>, dolžine ca. 2m, kompletno s pripadajočo spojno opremo za povezavo na FeZn valjanec NN sistema</t>
    </r>
  </si>
  <si>
    <t xml:space="preserve">Križna spojka za medsebojne spoje valjanca v zemlji </t>
  </si>
  <si>
    <t>Dobava in položitev Fe-Zn traku 25x4 mm  v izkopani jarek (po celotni trasi kabelske kanalizacije), kompletno s spojnim materialom in povezavami na obstoječe sisteme       ozemljil</t>
  </si>
  <si>
    <r>
      <t xml:space="preserve"> - NA2XY-J 4x240+Cu1,5 mm</t>
    </r>
    <r>
      <rPr>
        <vertAlign val="superscript"/>
        <sz val="11"/>
        <rFont val="Times New Roman"/>
        <family val="1"/>
      </rPr>
      <t>2</t>
    </r>
  </si>
  <si>
    <t>Energetski napajalni kabel položen na pripravljeno traso, pretežno uvlečen v kabelsko kanalizacijo,
kabel v celotni dolžini uvlečen v cevi sočasno s polaganjem le-teh in
z vsemi potrebnimi spojkami oz. v enem odseku za celotno specificirano dolžino (dejansko potrebno dolžino izmeriti na 
lokaciji):
 - zajet je samo odsek od jaška J1 do KPMO in brez priključ. 
na primarni strani - predmet separatnega projekta!</t>
  </si>
  <si>
    <t>Vse skupaj ožičeno in označeno skladno z enopolno in tokovno shemo, funkcionalno preizkušeno ter  spojeno na instalacijo.</t>
  </si>
  <si>
    <t xml:space="preserve"> - vrstne sponke, vezni, montažni in markirni material, 
enopolna shema, ustrezna izolacijska zaščita pred dotikom delov pod napetostjo</t>
  </si>
  <si>
    <t xml:space="preserve"> - tovarniško testiranje, meritve ter izdelava protokolov, prevoz, dostava, montaža in priključitev razdelilnika</t>
  </si>
  <si>
    <t xml:space="preserve"> - tesnjenje cevi pri prehodu kablov ter higroskopično obsutje v podstavku v nivoju terena</t>
  </si>
  <si>
    <t>SPLOŠNO</t>
  </si>
  <si>
    <t xml:space="preserve"> - modem za daljinsko odčitavanje porabljene el. energije vezan in montiran direktno na elektronski števec, za prenos podatkov preko GSM linije, skladno s soglasjem za priključitev in po navodilih odgovornega elektro distribucijskega podjetja</t>
  </si>
  <si>
    <t xml:space="preserve"> - trifazni polindirektni elektronski večtarifni kompaktni števec delovne in jalove energije 400V, x/5A z možnostjo daljinskega odčitavanja, kompletno s programiranjem, skladno s soglasjem za priključitev in po navodilih odgovornega elektro distribucijskega podjetja</t>
  </si>
  <si>
    <t xml:space="preserve"> - merilna spončna garnitura za priključitev polindirektnega elektronskega števca na tokovnike in mrežno napetost, z vgrajenim 3P inštalacijskim odklopnikom B6A z nazivno KS zmogljivostjo 15kA zaradi visokih kratkostičnih tokov</t>
  </si>
  <si>
    <t xml:space="preserve"> - montažna plošča števčnega mesta, tipska plošča za trifazne merilnike</t>
  </si>
  <si>
    <t>DESNO PRIKLJUČNO POLJE širine 440 mm</t>
  </si>
  <si>
    <t xml:space="preserve"> - priključitev napajalnega NN 0,4kV kabla preseka Al 4x240+1,5mm2, kompletno s potrebno spojno in zaključno opremo, po navodilih odgovornega distribucijskega podjetja</t>
  </si>
  <si>
    <t xml:space="preserve"> - tokovni merilni transformator  Um=720V, 200/5A, R0,5; 5VA, montiran direktno na Cu zbiralnico 30x5 mm, po navodilih odgovornega elektro distribucijskega podjetja (ustreza MBS EASK 31.5)</t>
  </si>
  <si>
    <t xml:space="preserve"> - prenapetostni odvodnik razreda I, tip B2S, 15,5kA(10/350ms), 320V, (ustreza tip Protec B2S, proizvajalca Iskra zaščite)</t>
  </si>
  <si>
    <t xml:space="preserve"> - varovalčno ločilno podnožje NH0 (160 A), tripolno, za montažo na sistem zbiralnic, komplet z varovalkami po enopolni shemi (ustreza tip Quadron, proizvajalca Schrack)</t>
  </si>
  <si>
    <t xml:space="preserve"> - varovalčno ločilno podnožje NH2 (400 A), tripolno, za montažo na sistem zbiralnic, komplet z varovalkami po enopolni shemi (ustreza tip Quadron, proizvajalca Schrack)</t>
  </si>
  <si>
    <t xml:space="preserve"> - sistem L1,L2,L3+PEN Cu zbiralnic rastra 185 mm, dim. 
300x30x5 mm, montiranih na izolatorjih (ustreza tip WR, proizv. Schrack), kompletno s pripadajočimi zaščitami pred dotikom</t>
  </si>
  <si>
    <t xml:space="preserve"> - sistem L1,L2,L3+PEN Cu zbiralnic rastra 185 mm, dim. 500x30x5 mm, montiranih na izolatorjih in izvedenih stopničasto (ustreza tip WR, proizvajalca Schrack), kompletno s pripadajočimi zaščitami pred dotikom</t>
  </si>
  <si>
    <t>LEVO PRIKLJUČNO POLJE širine 785 mm</t>
  </si>
  <si>
    <t>Priključna merilna omarica KPMO, prostostoječa omarica s tipskim podstavkom, oboje iz stabilne plastične mase, s pokrivno strešico, dvosegmentna, skladna s tipizacijo odgovornega elektrodistribucijskega podjetja, dim. 1225x1080x320mm, podstavek dim. 1225x950x320 mm, levo polje širine 785 mm, desno 440 mm, s priključnimi varovalkami, merilno opremo, prenapetostno zaščito, stopnja zaščite IP54, montirana na pripravljeni armiranobetonski podstavek (temeljno ploščo), zaprta s tipskimi dvokrilnimi vrati, zaklenjena z ustrezno distribucijsko ključavnico (Elektro Ljubljana okolica), predpisno ožičena in označena ter z vgrajeno sledečo opremo, skladno s Soglasjem za priključitev (ustreza Prebil plast):</t>
  </si>
  <si>
    <t>NN PRIKLJUČEK</t>
  </si>
  <si>
    <t xml:space="preserve">       PRIKLJUČNI TK VODI</t>
  </si>
  <si>
    <t>5.C POPIS DEL IN MATERIALA</t>
  </si>
  <si>
    <t>TK PRIKLJUČEK</t>
  </si>
  <si>
    <t>POPIS MATERIALA SKUPAJ</t>
  </si>
  <si>
    <t>Kabel TK 59  3 x 4 x 0,6 GM</t>
  </si>
  <si>
    <t>Trak zaščitni z napisom "Telekom Slovenije"</t>
  </si>
  <si>
    <t>Prostostoječa TK omara (290 x 230 x 145 mm),  kompletno z montažnim podstavkom</t>
  </si>
  <si>
    <t>Pokrov jaška LŽ težki, dimenzij 60 x 60 cm</t>
  </si>
  <si>
    <t>PEHD cevi, fi 50/44 mm</t>
  </si>
  <si>
    <t>PEHD cevi,  fi 110 x 6000</t>
  </si>
  <si>
    <t>PVC cevi, fi 110,0/103,6 x 6000</t>
  </si>
  <si>
    <t>5.1 POPIS MATERIALA</t>
  </si>
  <si>
    <t>Priprava in zavarovanje gradbišča v višini 2%</t>
  </si>
  <si>
    <t>Pridobitev dovoljenj za delno zaporo lokalnega cestišča s strani pristojnega upravljavca, postavitev pripadajoče signalizacije ter
zavarovanje gradbišča v času gradnje s polovično zaporo prometa in ročnim usmerjanjem oz. usmerjanjem s semaforji</t>
  </si>
  <si>
    <t xml:space="preserve">Izdelava geodetskega posnetka </t>
  </si>
  <si>
    <t>Asfaltiranje prekopa ceste z vgradnjo asfaltbetona debeline 5 cm</t>
  </si>
  <si>
    <t>Vzidava dadatne dovode cevi, popravilo fasade</t>
  </si>
  <si>
    <t>Gradnja podstavka za samostoječo TK omaro in montaža  TK omare, brez dobave omare</t>
  </si>
  <si>
    <t>Prečkanja obstoječih komunalnih vodov</t>
  </si>
  <si>
    <t>Povečava obstoječega oz. izdelava novega uvodnega TK jaška
na obstoječi TK trasi, v izvedbi z betonsko cevjo premera 80 cm,
z vsemi potrebnimi preboji, izkopi, obbetoniranjem ter montažo 
LŽ  lahkega pokrova z napisom TELEFON, dimenzij 60 x 60 cm, nakladanje in odvoz odvečnega materiala, čiščenje terena, brez dobave pokrova</t>
  </si>
  <si>
    <t>Izdelava kabelskega jaška na obstoječi TK trasi, v izvedbi z betonsko cevjo premera 100 cm, z vsemi potrebnimi preboji, izkopi, obbetoniranjem ter montažo LŽ  lahkega pokrova z napisom TELEFON, dimenzij 60 x 60 cm, nakladanje in odvoz odvečnega materiala, čiščenje terena, brez dobave pokrova</t>
  </si>
  <si>
    <t>Izdelava kabelskega jaška na obstoječi TK trasi, dimenzij 1,1 x 1,8 x 1,9 m, z vsemi potrebnimi preboji, izkopi, obbetoniranjem ter montažo LŽ  enojnega težkega pokrova z napisom TELEFON, dimenzij 60 x 60 cm, nakladanje in odvoz odvečnega materiala, čiščenje terena, brez dobave pokrova</t>
  </si>
  <si>
    <t>Izdelava 1 x 2 cevne kabelske kanalizacije, iz PEHD cevi fi 50, 
na globini 0,8 m, v zemljišču III. do V. ktg., dobava peska 
(granulat od 4 do 8 mm) in zaščita cevi s peskom v sloju 10 cm nad cevmi, zasip kanala z utrditvijo v slojih po 20 - 25 cm, dobava in položitev opozorilnega nemetaliziranega traku, nakladanje in odvoz odvečnega materiala ter stroški začasne in končne deponije, brez dobave cevi</t>
  </si>
  <si>
    <t>Izdelava 1 x 2 cevne kabelske kanalizacije po obstoječi trasi zemeljskih TK kablov, 
iz PEHD cevi fi 110, na globini 0,8 m,  v  zemljišču III. do V. ktg., dobava peska (granulat od 4 do 8 mm) in zaščita cevi s peskom v sloju 10 cm nad cevmi, zasip kanala z utrditvijo v slojih po 20 - 25 cm, dobava in položitev opozorilnega nemetaliziranega traku, nakladanje in odvoz odvečnega materiala ter stroški začasne in končne deponije, brez dobave cevi</t>
  </si>
  <si>
    <t>Izdelava 1 x 3 cevne kabelske kanalizacije po obstoječi trasi zemeljskih TK kablov,
iz PVC cevi fi 110,0/103,6 mm, na globini 0,8 m,  v  zemljišču III. do V. ktg., dobava peska (granulat od 4 do 8 mm) in zaščita cevi s peskom v sloju 10 cm nad cevmi, zasip kanala z utrditvijo v slojih po 20 - 25 cm, dobava in položitev opozorilnega nemetaliziranega traku, nakladanje in odvoz odvečnega materiala ter stroški začasne in končne deponije, brez dobave cevi</t>
  </si>
  <si>
    <t>Rezanje asfalta in odvoz ruševin na deponijo</t>
  </si>
  <si>
    <t>Zakoličba trase TK kabelske kanalizacije in označitev 
obstoječih komunalnih vodov (plina, elektrike, javne razsvetljave, telefona, vodovoda, …)</t>
  </si>
  <si>
    <t>5.2 GRADBENA DELA</t>
  </si>
  <si>
    <t>km</t>
  </si>
  <si>
    <t>Izdelava elaborata izvršilno tehnične dokumentacije (ITD)</t>
  </si>
  <si>
    <t>Izdelava načrta kabelskega jaška, ki obsega situacijo in plašč jaška</t>
  </si>
  <si>
    <t>Končne električne meritve  - bakreni kabli</t>
  </si>
  <si>
    <t>Kontrolne električne meritve  - bakreni kabli</t>
  </si>
  <si>
    <t>Dobava in montaža nosilca 2-polnih odvodnikov, komplet z odvodniki (KRONE)</t>
  </si>
  <si>
    <t>Dobava in montaža ločilne letvice 10 x 2 KRONE 
s priključitvijo kabla</t>
  </si>
  <si>
    <t>Dobava in montaža nosilca letvic KRONE 5/10</t>
  </si>
  <si>
    <t>Vlečenja TK59  10 x 4 x 0,6 GM</t>
  </si>
  <si>
    <t>5.3 MONTAŽNA DELA</t>
  </si>
  <si>
    <t>Ponudbo pripravil:</t>
  </si>
  <si>
    <t>2. FAZA - sklop C</t>
  </si>
  <si>
    <t>ZUNANJA UREDITEV S PRIKLJUČKI</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</si>
</sst>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SIT-424]"/>
    <numFmt numFmtId="173" formatCode="#,##0.00\ _€"/>
    <numFmt numFmtId="174" formatCode="#,##0.00\ &quot;€&quot;"/>
    <numFmt numFmtId="175" formatCode="[$€-2]\ #,##0.00"/>
    <numFmt numFmtId="176" formatCode="&quot;True&quot;;&quot;True&quot;;&quot;False&quot;"/>
    <numFmt numFmtId="177" formatCode="&quot;On&quot;;&quot;On&quot;;&quot;Off&quot;"/>
    <numFmt numFmtId="178" formatCode="[$€-2]\ #,##0.00_);[Red]\([$€-2]\ #,##0.00\)"/>
    <numFmt numFmtId="179" formatCode="#&quot;.&quot;"/>
    <numFmt numFmtId="180" formatCode="0.0"/>
    <numFmt numFmtId="181" formatCode="#,##0.0"/>
  </numFmts>
  <fonts count="60">
    <font>
      <sz val="10"/>
      <name val="Arial CE"/>
      <family val="0"/>
    </font>
    <font>
      <sz val="12"/>
      <name val="Arial CE"/>
      <family val="2"/>
    </font>
    <font>
      <b/>
      <sz val="10"/>
      <name val="Arial CE"/>
      <family val="2"/>
    </font>
    <font>
      <b/>
      <sz val="12"/>
      <name val="Arial CE"/>
      <family val="2"/>
    </font>
    <font>
      <sz val="10"/>
      <name val="Arial"/>
      <family val="2"/>
    </font>
    <font>
      <b/>
      <u val="single"/>
      <sz val="10"/>
      <name val="Arial"/>
      <family val="2"/>
    </font>
    <font>
      <b/>
      <sz val="10"/>
      <name val="Arial"/>
      <family val="2"/>
    </font>
    <font>
      <u val="single"/>
      <sz val="10"/>
      <color indexed="10"/>
      <name val="Arial"/>
      <family val="2"/>
    </font>
    <font>
      <sz val="10"/>
      <color indexed="8"/>
      <name val="Arial"/>
      <family val="2"/>
    </font>
    <font>
      <u val="single"/>
      <sz val="10"/>
      <color indexed="8"/>
      <name val="Arial"/>
      <family val="2"/>
    </font>
    <font>
      <b/>
      <sz val="9"/>
      <name val="Arial CE"/>
      <family val="0"/>
    </font>
    <font>
      <sz val="11"/>
      <name val="Times New Roman"/>
      <family val="1"/>
    </font>
    <font>
      <sz val="12"/>
      <name val="Times New Roman"/>
      <family val="1"/>
    </font>
    <font>
      <b/>
      <sz val="11"/>
      <name val="Times New Roman"/>
      <family val="1"/>
    </font>
    <font>
      <b/>
      <sz val="12"/>
      <name val="Times New Roman"/>
      <family val="1"/>
    </font>
    <font>
      <b/>
      <sz val="14"/>
      <name val="Times New Roman"/>
      <family val="1"/>
    </font>
    <font>
      <sz val="11"/>
      <name val="Arial CE"/>
      <family val="0"/>
    </font>
    <font>
      <sz val="11"/>
      <name val="Calibri"/>
      <family val="2"/>
    </font>
    <font>
      <sz val="9"/>
      <name val="Times New Roman"/>
      <family val="1"/>
    </font>
    <font>
      <sz val="14"/>
      <name val="Times New Roman"/>
      <family val="1"/>
    </font>
    <font>
      <vertAlign val="superscript"/>
      <sz val="11"/>
      <name val="Times New Roman"/>
      <family val="1"/>
    </font>
    <font>
      <u val="single"/>
      <sz val="11"/>
      <name val="Times New Roman"/>
      <family val="1"/>
    </font>
    <font>
      <sz val="11"/>
      <color indexed="8"/>
      <name val="Calibri"/>
      <family val="2"/>
    </font>
    <font>
      <sz val="11"/>
      <color indexed="9"/>
      <name val="Calibri"/>
      <family val="2"/>
    </font>
    <font>
      <sz val="11"/>
      <color indexed="17"/>
      <name val="Calibri"/>
      <family val="2"/>
    </font>
    <font>
      <u val="single"/>
      <sz val="10"/>
      <color indexed="12"/>
      <name val="Arial CE"/>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CE"/>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u val="single"/>
      <sz val="10"/>
      <color theme="10"/>
      <name val="Arial CE"/>
      <family val="0"/>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CE"/>
      <family val="0"/>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92D050"/>
        <bgColor indexed="64"/>
      </patternFill>
    </fill>
    <fill>
      <patternFill patternType="solid">
        <fgColor indexed="22"/>
        <bgColor indexed="64"/>
      </patternFill>
    </fill>
    <fill>
      <patternFill patternType="solid">
        <fgColor indexed="62"/>
        <bgColor indexed="64"/>
      </patternFill>
    </fill>
    <fill>
      <patternFill patternType="solid">
        <fgColor rgb="FFC0C0C0"/>
        <bgColor indexed="64"/>
      </patternFill>
    </fill>
    <fill>
      <patternFill patternType="solid">
        <fgColor theme="3" tint="0.39998000860214233"/>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right/>
      <top/>
      <bottom style="double"/>
    </border>
    <border>
      <left/>
      <right/>
      <top/>
      <bottom style="thin"/>
    </border>
    <border>
      <left style="hair"/>
      <right style="hair"/>
      <top/>
      <bottom style="hair"/>
    </border>
    <border>
      <left style="hair"/>
      <right/>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1" applyNumberFormat="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4" fillId="0" borderId="0">
      <alignment/>
      <protection/>
    </xf>
    <xf numFmtId="0" fontId="11" fillId="0" borderId="0">
      <alignment wrapText="1"/>
      <protection/>
    </xf>
    <xf numFmtId="0" fontId="50" fillId="22"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1" fillId="0" borderId="0" applyFill="0">
      <alignment vertical="justify"/>
      <protection/>
    </xf>
    <xf numFmtId="0" fontId="11" fillId="0" borderId="0" applyFill="0">
      <alignment vertical="justify"/>
      <protection/>
    </xf>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4" fillId="0" borderId="6" applyNumberFormat="0" applyFill="0" applyAlignment="0" applyProtection="0"/>
    <xf numFmtId="0" fontId="55" fillId="30" borderId="7" applyNumberFormat="0" applyAlignment="0" applyProtection="0"/>
    <xf numFmtId="0" fontId="56" fillId="21" borderId="8" applyNumberFormat="0" applyAlignment="0" applyProtection="0"/>
    <xf numFmtId="0" fontId="57"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8" applyNumberFormat="0" applyAlignment="0" applyProtection="0"/>
    <xf numFmtId="0" fontId="59" fillId="0" borderId="9" applyNumberFormat="0" applyFill="0" applyAlignment="0" applyProtection="0"/>
  </cellStyleXfs>
  <cellXfs count="269">
    <xf numFmtId="0" fontId="0" fillId="0" borderId="0" xfId="0" applyAlignment="1">
      <alignment/>
    </xf>
    <xf numFmtId="4" fontId="0" fillId="0" borderId="0" xfId="0" applyNumberFormat="1" applyAlignment="1">
      <alignment/>
    </xf>
    <xf numFmtId="172" fontId="0" fillId="0" borderId="0" xfId="0" applyNumberFormat="1" applyAlignment="1">
      <alignment/>
    </xf>
    <xf numFmtId="0" fontId="1" fillId="0" borderId="0" xfId="0" applyFont="1" applyAlignment="1">
      <alignment/>
    </xf>
    <xf numFmtId="4" fontId="2" fillId="0" borderId="0" xfId="0" applyNumberFormat="1" applyFont="1" applyAlignment="1">
      <alignment/>
    </xf>
    <xf numFmtId="0" fontId="2" fillId="0" borderId="0" xfId="0" applyFont="1" applyAlignment="1">
      <alignment/>
    </xf>
    <xf numFmtId="173" fontId="0" fillId="0" borderId="0" xfId="0" applyNumberFormat="1" applyAlignment="1">
      <alignment/>
    </xf>
    <xf numFmtId="174" fontId="0" fillId="0" borderId="0" xfId="0" applyNumberFormat="1" applyAlignment="1">
      <alignment/>
    </xf>
    <xf numFmtId="174" fontId="1" fillId="0" borderId="0" xfId="0" applyNumberFormat="1" applyFont="1" applyAlignment="1">
      <alignment/>
    </xf>
    <xf numFmtId="174" fontId="2" fillId="0" borderId="0" xfId="0" applyNumberFormat="1" applyFont="1" applyAlignment="1">
      <alignment/>
    </xf>
    <xf numFmtId="0" fontId="3" fillId="0" borderId="0" xfId="0" applyFont="1" applyAlignment="1">
      <alignment/>
    </xf>
    <xf numFmtId="4" fontId="3" fillId="0" borderId="0" xfId="0" applyNumberFormat="1" applyFont="1" applyAlignment="1">
      <alignment/>
    </xf>
    <xf numFmtId="174" fontId="0" fillId="0" borderId="10" xfId="0" applyNumberFormat="1" applyBorder="1" applyAlignment="1">
      <alignment/>
    </xf>
    <xf numFmtId="0" fontId="0" fillId="0" borderId="10" xfId="0" applyBorder="1" applyAlignment="1">
      <alignment/>
    </xf>
    <xf numFmtId="174" fontId="0" fillId="0" borderId="11" xfId="0" applyNumberFormat="1" applyBorder="1" applyAlignment="1">
      <alignment/>
    </xf>
    <xf numFmtId="4" fontId="2" fillId="0" borderId="12" xfId="0" applyNumberFormat="1" applyFont="1" applyBorder="1" applyAlignment="1">
      <alignment/>
    </xf>
    <xf numFmtId="0" fontId="2" fillId="0" borderId="10" xfId="0" applyFont="1" applyBorder="1" applyAlignment="1">
      <alignment/>
    </xf>
    <xf numFmtId="174" fontId="2" fillId="0" borderId="10" xfId="0" applyNumberFormat="1" applyFont="1" applyBorder="1" applyAlignment="1">
      <alignment/>
    </xf>
    <xf numFmtId="0" fontId="0" fillId="0" borderId="0" xfId="0" applyAlignment="1">
      <alignment wrapText="1"/>
    </xf>
    <xf numFmtId="0" fontId="0" fillId="0" borderId="12" xfId="0" applyBorder="1" applyAlignment="1">
      <alignment/>
    </xf>
    <xf numFmtId="173" fontId="0" fillId="0" borderId="0" xfId="0" applyNumberFormat="1" applyBorder="1" applyAlignment="1">
      <alignment/>
    </xf>
    <xf numFmtId="0" fontId="0" fillId="0" borderId="0" xfId="0" applyBorder="1" applyAlignment="1">
      <alignment/>
    </xf>
    <xf numFmtId="174" fontId="0" fillId="0" borderId="0" xfId="0" applyNumberFormat="1" applyBorder="1" applyAlignment="1">
      <alignment/>
    </xf>
    <xf numFmtId="174" fontId="2" fillId="0" borderId="0" xfId="0" applyNumberFormat="1" applyFont="1" applyAlignment="1">
      <alignment horizontal="center"/>
    </xf>
    <xf numFmtId="174" fontId="0" fillId="0" borderId="0" xfId="0" applyNumberFormat="1" applyAlignment="1">
      <alignment horizontal="center"/>
    </xf>
    <xf numFmtId="174" fontId="2" fillId="0" borderId="11" xfId="0" applyNumberFormat="1" applyFont="1" applyBorder="1" applyAlignment="1">
      <alignment horizontal="center"/>
    </xf>
    <xf numFmtId="4" fontId="2" fillId="0" borderId="0" xfId="0" applyNumberFormat="1" applyFont="1" applyAlignment="1">
      <alignment/>
    </xf>
    <xf numFmtId="0" fontId="2" fillId="0" borderId="0" xfId="0" applyFont="1" applyAlignment="1">
      <alignment/>
    </xf>
    <xf numFmtId="174" fontId="2" fillId="0" borderId="0" xfId="0" applyNumberFormat="1" applyFont="1" applyAlignment="1">
      <alignment/>
    </xf>
    <xf numFmtId="4" fontId="2" fillId="0" borderId="0" xfId="0" applyNumberFormat="1" applyFont="1" applyBorder="1" applyAlignment="1">
      <alignment/>
    </xf>
    <xf numFmtId="0" fontId="2" fillId="0" borderId="0" xfId="0" applyFont="1" applyBorder="1" applyAlignment="1">
      <alignment/>
    </xf>
    <xf numFmtId="174" fontId="2" fillId="0" borderId="0" xfId="0" applyNumberFormat="1" applyFont="1" applyBorder="1" applyAlignment="1">
      <alignment/>
    </xf>
    <xf numFmtId="174" fontId="2" fillId="0" borderId="0" xfId="0" applyNumberFormat="1" applyFont="1" applyBorder="1" applyAlignment="1">
      <alignment horizontal="center"/>
    </xf>
    <xf numFmtId="0" fontId="4" fillId="0" borderId="0" xfId="0" applyFont="1" applyAlignment="1">
      <alignment/>
    </xf>
    <xf numFmtId="0" fontId="7" fillId="0" borderId="0" xfId="0" applyNumberFormat="1" applyFont="1" applyFill="1" applyBorder="1" applyAlignment="1">
      <alignment horizontal="justify" vertical="top" wrapText="1"/>
    </xf>
    <xf numFmtId="0" fontId="4" fillId="0" borderId="0" xfId="0" applyNumberFormat="1" applyFont="1" applyFill="1" applyBorder="1" applyAlignment="1">
      <alignment vertical="top"/>
    </xf>
    <xf numFmtId="0" fontId="8" fillId="0" borderId="0" xfId="0" applyNumberFormat="1" applyFont="1" applyFill="1" applyBorder="1" applyAlignment="1">
      <alignment horizontal="justify" vertical="top" wrapText="1"/>
    </xf>
    <xf numFmtId="0" fontId="4" fillId="0" borderId="0" xfId="0" applyNumberFormat="1" applyFont="1" applyFill="1" applyBorder="1" applyAlignment="1">
      <alignment vertical="top" wrapText="1"/>
    </xf>
    <xf numFmtId="0" fontId="4" fillId="0" borderId="0" xfId="0" applyNumberFormat="1" applyFont="1" applyFill="1" applyAlignment="1">
      <alignment vertical="top"/>
    </xf>
    <xf numFmtId="0" fontId="0" fillId="0" borderId="0" xfId="0" applyAlignment="1">
      <alignment vertical="top" wrapText="1"/>
    </xf>
    <xf numFmtId="4" fontId="0" fillId="0" borderId="10" xfId="0" applyNumberFormat="1" applyBorder="1" applyAlignment="1">
      <alignment/>
    </xf>
    <xf numFmtId="0" fontId="0" fillId="0" borderId="0" xfId="0" applyAlignment="1">
      <alignment horizontal="right" vertical="top"/>
    </xf>
    <xf numFmtId="0" fontId="2" fillId="0" borderId="0" xfId="0" applyFont="1" applyAlignment="1">
      <alignment horizontal="right" vertical="top"/>
    </xf>
    <xf numFmtId="0" fontId="7" fillId="0" borderId="0" xfId="0" applyNumberFormat="1" applyFont="1" applyFill="1" applyBorder="1" applyAlignment="1">
      <alignment horizontal="right" vertical="top" wrapText="1"/>
    </xf>
    <xf numFmtId="0" fontId="8" fillId="0" borderId="0" xfId="0" applyNumberFormat="1" applyFont="1" applyFill="1" applyBorder="1" applyAlignment="1">
      <alignment horizontal="right" vertical="top" wrapText="1"/>
    </xf>
    <xf numFmtId="0" fontId="4" fillId="0" borderId="0" xfId="0" applyNumberFormat="1" applyFont="1" applyFill="1" applyBorder="1" applyAlignment="1">
      <alignment horizontal="right" vertical="top" wrapText="1"/>
    </xf>
    <xf numFmtId="0" fontId="4" fillId="0" borderId="0" xfId="0" applyNumberFormat="1" applyFont="1" applyFill="1" applyAlignment="1" quotePrefix="1">
      <alignment horizontal="right" vertical="top"/>
    </xf>
    <xf numFmtId="0" fontId="0" fillId="0" borderId="0" xfId="0" applyBorder="1" applyAlignment="1">
      <alignment horizontal="right" vertical="top"/>
    </xf>
    <xf numFmtId="0" fontId="2" fillId="0" borderId="0" xfId="0" applyFont="1" applyAlignment="1">
      <alignment horizontal="left" vertical="top"/>
    </xf>
    <xf numFmtId="4" fontId="10" fillId="0" borderId="0" xfId="0" applyNumberFormat="1" applyFont="1" applyAlignment="1">
      <alignment/>
    </xf>
    <xf numFmtId="0" fontId="2" fillId="33" borderId="0" xfId="0" applyFont="1" applyFill="1" applyAlignment="1">
      <alignment horizontal="right" vertical="top"/>
    </xf>
    <xf numFmtId="0" fontId="2" fillId="33" borderId="0" xfId="0" applyFont="1" applyFill="1" applyAlignment="1">
      <alignment/>
    </xf>
    <xf numFmtId="4" fontId="2" fillId="33" borderId="0" xfId="0" applyNumberFormat="1" applyFont="1" applyFill="1" applyAlignment="1">
      <alignment/>
    </xf>
    <xf numFmtId="174" fontId="2" fillId="33" borderId="0" xfId="0" applyNumberFormat="1" applyFont="1" applyFill="1" applyAlignment="1">
      <alignment/>
    </xf>
    <xf numFmtId="174" fontId="2" fillId="33" borderId="0" xfId="0" applyNumberFormat="1" applyFont="1" applyFill="1" applyAlignment="1">
      <alignment horizontal="center"/>
    </xf>
    <xf numFmtId="0" fontId="0" fillId="33" borderId="0" xfId="0" applyFill="1" applyAlignment="1">
      <alignment/>
    </xf>
    <xf numFmtId="0" fontId="12" fillId="34" borderId="0" xfId="42" applyNumberFormat="1" applyFont="1" applyFill="1" applyAlignment="1">
      <alignment vertical="justify"/>
      <protection/>
    </xf>
    <xf numFmtId="0" fontId="12" fillId="34" borderId="0" xfId="42" applyNumberFormat="1" applyFont="1" applyFill="1" applyAlignment="1">
      <alignment horizontal="left" vertical="justify" indent="1"/>
      <protection/>
    </xf>
    <xf numFmtId="0" fontId="12" fillId="34" borderId="0" xfId="42" applyNumberFormat="1" applyFont="1" applyFill="1" applyAlignment="1">
      <alignment horizontal="right" vertical="justify"/>
      <protection/>
    </xf>
    <xf numFmtId="0" fontId="0" fillId="34" borderId="0" xfId="50" applyFont="1" applyFill="1">
      <alignment vertical="justify"/>
      <protection/>
    </xf>
    <xf numFmtId="4" fontId="12" fillId="0" borderId="0" xfId="50" applyNumberFormat="1" applyFont="1" applyFill="1" applyAlignment="1">
      <alignment horizontal="left"/>
      <protection/>
    </xf>
    <xf numFmtId="4" fontId="12" fillId="0" borderId="0" xfId="50" applyNumberFormat="1" applyFont="1" applyFill="1" applyAlignment="1">
      <alignment horizontal="right"/>
      <protection/>
    </xf>
    <xf numFmtId="0" fontId="12" fillId="0" borderId="0" xfId="50" applyFont="1" applyFill="1" applyAlignment="1">
      <alignment horizontal="left" vertical="justify"/>
      <protection/>
    </xf>
    <xf numFmtId="179" fontId="0" fillId="0" borderId="0" xfId="50" applyNumberFormat="1" applyFont="1" applyFill="1" applyBorder="1" applyAlignment="1">
      <alignment horizontal="center" vertical="justify"/>
      <protection/>
    </xf>
    <xf numFmtId="4" fontId="12" fillId="0" borderId="0" xfId="50" applyNumberFormat="1" applyFont="1" applyFill="1" applyAlignment="1">
      <alignment horizontal="left"/>
      <protection/>
    </xf>
    <xf numFmtId="4" fontId="12" fillId="0" borderId="0" xfId="50" applyNumberFormat="1" applyFont="1" applyFill="1" applyAlignment="1">
      <alignment horizontal="right"/>
      <protection/>
    </xf>
    <xf numFmtId="0" fontId="12" fillId="0" borderId="0" xfId="50" applyFont="1" applyFill="1" applyAlignment="1">
      <alignment horizontal="right"/>
      <protection/>
    </xf>
    <xf numFmtId="0" fontId="12" fillId="0" borderId="0" xfId="50" applyFont="1" applyFill="1" applyBorder="1" applyAlignment="1">
      <alignment/>
      <protection/>
    </xf>
    <xf numFmtId="3" fontId="11" fillId="0" borderId="0" xfId="42" applyNumberFormat="1" applyFont="1" applyFill="1" applyBorder="1" applyAlignment="1">
      <alignment horizontal="right"/>
      <protection/>
    </xf>
    <xf numFmtId="180" fontId="11" fillId="0" borderId="0" xfId="42" applyNumberFormat="1" applyFont="1" applyFill="1" applyBorder="1" applyAlignment="1">
      <alignment horizontal="right"/>
      <protection/>
    </xf>
    <xf numFmtId="0" fontId="11" fillId="0" borderId="0" xfId="42" applyNumberFormat="1" applyFont="1" applyFill="1" applyBorder="1" applyAlignment="1">
      <alignment horizontal="right"/>
      <protection/>
    </xf>
    <xf numFmtId="0" fontId="11" fillId="0" borderId="0" xfId="42" applyNumberFormat="1" applyFont="1" applyFill="1" applyBorder="1" applyAlignment="1">
      <alignment horizontal="left" vertical="top" wrapText="1"/>
      <protection/>
    </xf>
    <xf numFmtId="0" fontId="11" fillId="0" borderId="0" xfId="42" applyNumberFormat="1" applyFont="1" applyFill="1" applyAlignment="1">
      <alignment horizontal="left" vertical="top" wrapText="1"/>
      <protection/>
    </xf>
    <xf numFmtId="49" fontId="11" fillId="0" borderId="0" xfId="42" applyNumberFormat="1" applyFont="1" applyFill="1" applyAlignment="1">
      <alignment horizontal="left" vertical="top" wrapText="1"/>
      <protection/>
    </xf>
    <xf numFmtId="0" fontId="13" fillId="34" borderId="0" xfId="50" applyFont="1" applyFill="1">
      <alignment vertical="justify"/>
      <protection/>
    </xf>
    <xf numFmtId="4" fontId="14" fillId="0" borderId="0" xfId="50" applyNumberFormat="1" applyFont="1" applyFill="1" applyAlignment="1">
      <alignment horizontal="right"/>
      <protection/>
    </xf>
    <xf numFmtId="0" fontId="14" fillId="0" borderId="0" xfId="50" applyFont="1" applyFill="1" applyAlignment="1">
      <alignment horizontal="right"/>
      <protection/>
    </xf>
    <xf numFmtId="0" fontId="14" fillId="0" borderId="0" xfId="50" applyFont="1" applyFill="1" applyBorder="1" applyAlignment="1">
      <alignment/>
      <protection/>
    </xf>
    <xf numFmtId="0" fontId="14" fillId="0" borderId="0" xfId="50" applyFont="1" applyFill="1" applyAlignment="1">
      <alignment horizontal="left" vertical="justify"/>
      <protection/>
    </xf>
    <xf numFmtId="179" fontId="13" fillId="0" borderId="0" xfId="50" applyNumberFormat="1" applyFont="1" applyFill="1" applyBorder="1" applyAlignment="1">
      <alignment horizontal="center" vertical="justify"/>
      <protection/>
    </xf>
    <xf numFmtId="0" fontId="11" fillId="34" borderId="0" xfId="50" applyFont="1" applyFill="1">
      <alignment vertical="justify"/>
      <protection/>
    </xf>
    <xf numFmtId="180" fontId="12" fillId="0" borderId="0" xfId="50" applyNumberFormat="1" applyFont="1" applyFill="1" applyAlignment="1">
      <alignment/>
      <protection/>
    </xf>
    <xf numFmtId="0" fontId="12" fillId="0" borderId="0" xfId="50" applyFont="1" applyFill="1" applyBorder="1" applyAlignment="1">
      <alignment/>
      <protection/>
    </xf>
    <xf numFmtId="0" fontId="12" fillId="0" borderId="0" xfId="50" applyFont="1" applyFill="1">
      <alignment vertical="justify"/>
      <protection/>
    </xf>
    <xf numFmtId="179" fontId="11" fillId="0" borderId="0" xfId="50" applyNumberFormat="1" applyFont="1" applyFill="1" applyAlignment="1">
      <alignment horizontal="center" vertical="justify"/>
      <protection/>
    </xf>
    <xf numFmtId="4" fontId="11" fillId="0" borderId="13" xfId="42" applyNumberFormat="1" applyFont="1" applyFill="1" applyBorder="1" applyAlignment="1">
      <alignment horizontal="right"/>
      <protection/>
    </xf>
    <xf numFmtId="3" fontId="11" fillId="0" borderId="13" xfId="42" applyNumberFormat="1" applyFont="1" applyFill="1" applyBorder="1" applyAlignment="1">
      <alignment horizontal="right"/>
      <protection/>
    </xf>
    <xf numFmtId="180" fontId="11" fillId="0" borderId="13" xfId="42" applyNumberFormat="1" applyFont="1" applyFill="1" applyBorder="1" applyAlignment="1">
      <alignment horizontal="right"/>
      <protection/>
    </xf>
    <xf numFmtId="0" fontId="11" fillId="0" borderId="13" xfId="42" applyNumberFormat="1" applyFont="1" applyFill="1" applyBorder="1" applyAlignment="1">
      <alignment horizontal="right"/>
      <protection/>
    </xf>
    <xf numFmtId="0" fontId="11" fillId="0" borderId="13" xfId="42" applyNumberFormat="1" applyFont="1" applyFill="1" applyBorder="1" applyAlignment="1">
      <alignment horizontal="left" vertical="top" wrapText="1"/>
      <protection/>
    </xf>
    <xf numFmtId="0" fontId="11" fillId="0" borderId="0" xfId="50" applyFont="1" applyFill="1" applyAlignment="1">
      <alignment horizontal="right"/>
      <protection/>
    </xf>
    <xf numFmtId="0" fontId="12" fillId="0" borderId="0" xfId="50" applyFont="1" applyFill="1" applyBorder="1">
      <alignment vertical="justify"/>
      <protection/>
    </xf>
    <xf numFmtId="0" fontId="12" fillId="0" borderId="0" xfId="50" applyFont="1" applyFill="1" applyAlignment="1">
      <alignment horizontal="left" vertical="justify"/>
      <protection/>
    </xf>
    <xf numFmtId="3" fontId="12" fillId="0" borderId="0" xfId="42" applyNumberFormat="1" applyFont="1" applyFill="1" applyBorder="1" applyAlignment="1">
      <alignment horizontal="right"/>
      <protection/>
    </xf>
    <xf numFmtId="3" fontId="11" fillId="0" borderId="0" xfId="50" applyNumberFormat="1" applyFont="1" applyFill="1" applyAlignment="1">
      <alignment/>
      <protection/>
    </xf>
    <xf numFmtId="180" fontId="11" fillId="0" borderId="0" xfId="50" applyNumberFormat="1" applyFont="1" applyFill="1" applyAlignment="1">
      <alignment/>
      <protection/>
    </xf>
    <xf numFmtId="0" fontId="11" fillId="0" borderId="0" xfId="50" applyFont="1" applyFill="1" applyAlignment="1">
      <alignment/>
      <protection/>
    </xf>
    <xf numFmtId="0" fontId="11" fillId="0" borderId="0" xfId="50" applyFont="1" applyFill="1" applyBorder="1">
      <alignment vertical="justify"/>
      <protection/>
    </xf>
    <xf numFmtId="0" fontId="11" fillId="0" borderId="0" xfId="50" applyFont="1" applyFill="1">
      <alignment vertical="justify"/>
      <protection/>
    </xf>
    <xf numFmtId="3" fontId="11" fillId="0" borderId="14" xfId="42" applyNumberFormat="1" applyFont="1" applyFill="1" applyBorder="1" applyAlignment="1">
      <alignment horizontal="right"/>
      <protection/>
    </xf>
    <xf numFmtId="180" fontId="11" fillId="0" borderId="14" xfId="42" applyNumberFormat="1" applyFont="1" applyFill="1" applyBorder="1" applyAlignment="1">
      <alignment horizontal="right"/>
      <protection/>
    </xf>
    <xf numFmtId="0" fontId="11" fillId="0" borderId="14" xfId="42" applyNumberFormat="1" applyFont="1" applyFill="1" applyBorder="1" applyAlignment="1">
      <alignment horizontal="right"/>
      <protection/>
    </xf>
    <xf numFmtId="0" fontId="11" fillId="0" borderId="14" xfId="42" applyNumberFormat="1" applyFont="1" applyFill="1" applyBorder="1" applyAlignment="1">
      <alignment horizontal="left" vertical="top" wrapText="1"/>
      <protection/>
    </xf>
    <xf numFmtId="49" fontId="11" fillId="0" borderId="14" xfId="42" applyNumberFormat="1" applyFont="1" applyFill="1" applyBorder="1" applyAlignment="1">
      <alignment horizontal="left" vertical="top" wrapText="1"/>
      <protection/>
    </xf>
    <xf numFmtId="4" fontId="12" fillId="0" borderId="0" xfId="50" applyNumberFormat="1" applyFont="1" applyFill="1" applyBorder="1" applyAlignment="1">
      <alignment/>
      <protection/>
    </xf>
    <xf numFmtId="3" fontId="12" fillId="0" borderId="0" xfId="50" applyNumberFormat="1" applyFont="1" applyFill="1" applyBorder="1" applyAlignment="1">
      <alignment horizontal="center"/>
      <protection/>
    </xf>
    <xf numFmtId="180" fontId="11" fillId="0" borderId="0" xfId="50" applyNumberFormat="1" applyFont="1" applyFill="1" applyBorder="1" applyAlignment="1">
      <alignment/>
      <protection/>
    </xf>
    <xf numFmtId="0" fontId="11" fillId="0" borderId="0" xfId="50" applyFont="1" applyFill="1" applyBorder="1" applyAlignment="1">
      <alignment horizontal="center" vertical="justify"/>
      <protection/>
    </xf>
    <xf numFmtId="3" fontId="12" fillId="0" borderId="0" xfId="42" applyNumberFormat="1" applyFont="1" applyFill="1" applyAlignment="1">
      <alignment horizontal="right"/>
      <protection/>
    </xf>
    <xf numFmtId="180" fontId="11" fillId="0" borderId="0" xfId="42" applyNumberFormat="1" applyFont="1" applyFill="1" applyAlignment="1">
      <alignment horizontal="right"/>
      <protection/>
    </xf>
    <xf numFmtId="0" fontId="11" fillId="34" borderId="0" xfId="42" applyNumberFormat="1" applyFont="1" applyFill="1" applyAlignment="1">
      <alignment vertical="justify"/>
      <protection/>
    </xf>
    <xf numFmtId="4" fontId="11" fillId="0" borderId="0" xfId="42" applyNumberFormat="1" applyFont="1" applyFill="1" applyAlignment="1">
      <alignment horizontal="right"/>
      <protection/>
    </xf>
    <xf numFmtId="3" fontId="11" fillId="0" borderId="0" xfId="42" applyNumberFormat="1" applyFont="1" applyFill="1" applyAlignment="1">
      <alignment horizontal="right"/>
      <protection/>
    </xf>
    <xf numFmtId="0" fontId="16" fillId="0" borderId="0" xfId="42" applyFont="1" applyAlignment="1">
      <alignment/>
      <protection/>
    </xf>
    <xf numFmtId="0" fontId="13" fillId="0" borderId="0" xfId="42" applyNumberFormat="1" applyFont="1" applyFill="1" applyAlignment="1">
      <alignment horizontal="left" vertical="top" wrapText="1"/>
      <protection/>
    </xf>
    <xf numFmtId="0" fontId="11" fillId="0" borderId="0" xfId="42" applyNumberFormat="1" applyFont="1" applyFill="1" applyAlignment="1">
      <alignment horizontal="right"/>
      <protection/>
    </xf>
    <xf numFmtId="4" fontId="12" fillId="34" borderId="0" xfId="42" applyNumberFormat="1" applyFont="1" applyFill="1" applyAlignment="1">
      <alignment vertical="justify"/>
      <protection/>
    </xf>
    <xf numFmtId="0" fontId="11" fillId="34" borderId="0" xfId="42" applyFont="1" applyFill="1">
      <alignment wrapText="1"/>
      <protection/>
    </xf>
    <xf numFmtId="4" fontId="11" fillId="0" borderId="0" xfId="42" applyNumberFormat="1" applyFont="1" applyFill="1" applyAlignment="1">
      <alignment/>
      <protection/>
    </xf>
    <xf numFmtId="3" fontId="11" fillId="0" borderId="0" xfId="42" applyNumberFormat="1" applyFont="1" applyFill="1" applyAlignment="1">
      <alignment/>
      <protection/>
    </xf>
    <xf numFmtId="180" fontId="11" fillId="0" borderId="0" xfId="42" applyNumberFormat="1" applyFont="1" applyFill="1" applyAlignment="1">
      <alignment/>
      <protection/>
    </xf>
    <xf numFmtId="0" fontId="11" fillId="0" borderId="0" xfId="42" applyFont="1" applyFill="1" applyAlignment="1">
      <alignment/>
      <protection/>
    </xf>
    <xf numFmtId="0" fontId="11" fillId="0" borderId="0" xfId="42" applyFont="1" applyFill="1">
      <alignment wrapText="1"/>
      <protection/>
    </xf>
    <xf numFmtId="179" fontId="11" fillId="0" borderId="0" xfId="42" applyNumberFormat="1" applyFont="1" applyFill="1" applyAlignment="1">
      <alignment horizontal="center" vertical="justify"/>
      <protection/>
    </xf>
    <xf numFmtId="0" fontId="12" fillId="34" borderId="0" xfId="42" applyFont="1" applyFill="1">
      <alignment wrapText="1"/>
      <protection/>
    </xf>
    <xf numFmtId="4" fontId="12" fillId="0" borderId="0" xfId="42" applyNumberFormat="1" applyFont="1" applyFill="1" applyAlignment="1">
      <alignment/>
      <protection/>
    </xf>
    <xf numFmtId="3" fontId="12" fillId="0" borderId="0" xfId="42" applyNumberFormat="1" applyFont="1" applyFill="1" applyAlignment="1">
      <alignment/>
      <protection/>
    </xf>
    <xf numFmtId="180" fontId="12" fillId="0" borderId="0" xfId="42" applyNumberFormat="1" applyFont="1" applyFill="1" applyAlignment="1">
      <alignment/>
      <protection/>
    </xf>
    <xf numFmtId="0" fontId="12" fillId="0" borderId="0" xfId="42" applyFont="1" applyFill="1" applyAlignment="1">
      <alignment/>
      <protection/>
    </xf>
    <xf numFmtId="0" fontId="12" fillId="0" borderId="0" xfId="42" applyFont="1" applyFill="1">
      <alignment wrapText="1"/>
      <protection/>
    </xf>
    <xf numFmtId="179" fontId="12" fillId="0" borderId="0" xfId="42" applyNumberFormat="1" applyFont="1" applyFill="1" applyAlignment="1">
      <alignment horizontal="center" vertical="justify"/>
      <protection/>
    </xf>
    <xf numFmtId="49" fontId="11" fillId="0" borderId="13" xfId="42" applyNumberFormat="1" applyFont="1" applyFill="1" applyBorder="1" applyAlignment="1">
      <alignment horizontal="left" vertical="top" wrapText="1"/>
      <protection/>
    </xf>
    <xf numFmtId="4" fontId="11" fillId="0" borderId="0" xfId="50" applyNumberFormat="1" applyFont="1" applyFill="1" applyAlignment="1">
      <alignment/>
      <protection/>
    </xf>
    <xf numFmtId="3" fontId="11" fillId="0" borderId="0" xfId="50" applyNumberFormat="1" applyFont="1" applyFill="1" applyBorder="1" applyAlignment="1">
      <alignment/>
      <protection/>
    </xf>
    <xf numFmtId="9" fontId="11" fillId="0" borderId="0" xfId="50" applyNumberFormat="1" applyFont="1" applyFill="1" applyBorder="1" applyAlignment="1">
      <alignment horizontal="center"/>
      <protection/>
    </xf>
    <xf numFmtId="1" fontId="11" fillId="0" borderId="0" xfId="50" applyNumberFormat="1" applyFont="1" applyFill="1" applyBorder="1" applyAlignment="1">
      <alignment/>
      <protection/>
    </xf>
    <xf numFmtId="9" fontId="11" fillId="0" borderId="0" xfId="50" applyNumberFormat="1" applyFont="1" applyFill="1" applyAlignment="1">
      <alignment horizontal="center"/>
      <protection/>
    </xf>
    <xf numFmtId="1" fontId="11" fillId="0" borderId="0" xfId="50" applyNumberFormat="1" applyFont="1" applyFill="1" applyAlignment="1">
      <alignment/>
      <protection/>
    </xf>
    <xf numFmtId="181" fontId="11" fillId="0" borderId="0" xfId="42" applyNumberFormat="1" applyFont="1" applyFill="1" applyAlignment="1">
      <alignment/>
      <protection/>
    </xf>
    <xf numFmtId="0" fontId="11" fillId="0" borderId="0" xfId="50" applyFont="1" applyFill="1" applyAlignment="1">
      <alignment vertical="justify" wrapText="1"/>
      <protection/>
    </xf>
    <xf numFmtId="0" fontId="11" fillId="35" borderId="0" xfId="42" applyNumberFormat="1" applyFont="1" applyFill="1" applyAlignment="1">
      <alignment vertical="justify"/>
      <protection/>
    </xf>
    <xf numFmtId="1" fontId="11" fillId="0" borderId="0" xfId="42" applyNumberFormat="1" applyFont="1" applyFill="1" applyAlignment="1">
      <alignment/>
      <protection/>
    </xf>
    <xf numFmtId="0" fontId="11" fillId="35" borderId="0" xfId="50" applyFont="1" applyFill="1">
      <alignment vertical="justify"/>
      <protection/>
    </xf>
    <xf numFmtId="4" fontId="11" fillId="0" borderId="0" xfId="50" applyNumberFormat="1" applyFont="1" applyFill="1" applyBorder="1" applyAlignment="1">
      <alignment/>
      <protection/>
    </xf>
    <xf numFmtId="4" fontId="11" fillId="0" borderId="0" xfId="42" applyNumberFormat="1" applyFont="1" applyFill="1" applyBorder="1" applyAlignment="1">
      <alignment/>
      <protection/>
    </xf>
    <xf numFmtId="1" fontId="11" fillId="0" borderId="0" xfId="42" applyNumberFormat="1" applyFont="1" applyFill="1" applyBorder="1" applyAlignment="1">
      <alignment/>
      <protection/>
    </xf>
    <xf numFmtId="3" fontId="11" fillId="0" borderId="0" xfId="42" applyNumberFormat="1" applyFont="1" applyFill="1" applyBorder="1" applyAlignment="1">
      <alignment/>
      <protection/>
    </xf>
    <xf numFmtId="0" fontId="13" fillId="0" borderId="0" xfId="42" applyFont="1" applyFill="1" applyAlignment="1">
      <alignment vertical="justify" wrapText="1"/>
      <protection/>
    </xf>
    <xf numFmtId="0" fontId="11" fillId="34" borderId="0" xfId="42" applyFont="1" applyFill="1">
      <alignment wrapText="1"/>
      <protection/>
    </xf>
    <xf numFmtId="0" fontId="11" fillId="0" borderId="0" xfId="42" applyFont="1" applyFill="1">
      <alignment wrapText="1"/>
      <protection/>
    </xf>
    <xf numFmtId="0" fontId="13" fillId="0" borderId="0" xfId="42" applyFont="1" applyFill="1">
      <alignment wrapText="1"/>
      <protection/>
    </xf>
    <xf numFmtId="1" fontId="11" fillId="0" borderId="0" xfId="42" applyNumberFormat="1" applyFont="1" applyFill="1" applyAlignment="1">
      <alignment horizontal="right"/>
      <protection/>
    </xf>
    <xf numFmtId="4" fontId="18" fillId="0" borderId="15" xfId="42" applyNumberFormat="1" applyFont="1" applyFill="1" applyBorder="1" applyAlignment="1">
      <alignment horizontal="center"/>
      <protection/>
    </xf>
    <xf numFmtId="3" fontId="18" fillId="0" borderId="16" xfId="42" applyNumberFormat="1" applyFont="1" applyFill="1" applyBorder="1" applyAlignment="1">
      <alignment horizontal="center"/>
      <protection/>
    </xf>
    <xf numFmtId="1" fontId="18" fillId="0" borderId="16" xfId="42" applyNumberFormat="1" applyFont="1" applyFill="1" applyBorder="1" applyAlignment="1">
      <alignment horizontal="center"/>
      <protection/>
    </xf>
    <xf numFmtId="0" fontId="18" fillId="0" borderId="15" xfId="42" applyFont="1" applyFill="1" applyBorder="1" applyAlignment="1">
      <alignment horizontal="center"/>
      <protection/>
    </xf>
    <xf numFmtId="0" fontId="18" fillId="0" borderId="15" xfId="42" applyFont="1" applyFill="1" applyBorder="1" applyAlignment="1">
      <alignment horizontal="center" vertical="justify"/>
      <protection/>
    </xf>
    <xf numFmtId="0" fontId="11" fillId="34" borderId="0" xfId="42" applyFont="1" applyFill="1" applyBorder="1">
      <alignment wrapText="1"/>
      <protection/>
    </xf>
    <xf numFmtId="0" fontId="12" fillId="34" borderId="0" xfId="42" applyNumberFormat="1" applyFont="1" applyFill="1" applyBorder="1" applyAlignment="1">
      <alignment vertical="justify"/>
      <protection/>
    </xf>
    <xf numFmtId="4" fontId="18" fillId="0" borderId="0" xfId="42" applyNumberFormat="1" applyFont="1" applyFill="1" applyBorder="1" applyAlignment="1">
      <alignment horizontal="center"/>
      <protection/>
    </xf>
    <xf numFmtId="3" fontId="18" fillId="0" borderId="0" xfId="42" applyNumberFormat="1" applyFont="1" applyFill="1" applyBorder="1" applyAlignment="1">
      <alignment horizontal="center"/>
      <protection/>
    </xf>
    <xf numFmtId="1" fontId="18" fillId="0" borderId="0" xfId="42" applyNumberFormat="1" applyFont="1" applyFill="1" applyBorder="1" applyAlignment="1">
      <alignment horizontal="center"/>
      <protection/>
    </xf>
    <xf numFmtId="0" fontId="18" fillId="0" borderId="0" xfId="42" applyFont="1" applyFill="1" applyBorder="1" applyAlignment="1">
      <alignment horizontal="center"/>
      <protection/>
    </xf>
    <xf numFmtId="0" fontId="18" fillId="0" borderId="0" xfId="42" applyFont="1" applyFill="1" applyBorder="1" applyAlignment="1">
      <alignment horizontal="center" vertical="justify"/>
      <protection/>
    </xf>
    <xf numFmtId="179" fontId="11" fillId="0" borderId="0" xfId="42" applyNumberFormat="1" applyFont="1" applyFill="1" applyBorder="1" applyAlignment="1">
      <alignment horizontal="center" vertical="justify"/>
      <protection/>
    </xf>
    <xf numFmtId="0" fontId="19" fillId="0" borderId="0" xfId="42" applyNumberFormat="1" applyFont="1" applyFill="1" applyAlignment="1">
      <alignment horizontal="left" vertical="top" wrapText="1"/>
      <protection/>
    </xf>
    <xf numFmtId="0" fontId="12" fillId="34" borderId="0" xfId="50" applyFont="1" applyFill="1">
      <alignment vertical="justify"/>
      <protection/>
    </xf>
    <xf numFmtId="4" fontId="12" fillId="0" borderId="0" xfId="50" applyNumberFormat="1" applyFont="1" applyFill="1" applyAlignment="1">
      <alignment/>
      <protection/>
    </xf>
    <xf numFmtId="3" fontId="12" fillId="0" borderId="0" xfId="50" applyNumberFormat="1" applyFont="1" applyFill="1" applyAlignment="1">
      <alignment/>
      <protection/>
    </xf>
    <xf numFmtId="0" fontId="12" fillId="0" borderId="0" xfId="50" applyFont="1" applyFill="1" applyAlignment="1">
      <alignment/>
      <protection/>
    </xf>
    <xf numFmtId="179" fontId="12" fillId="0" borderId="0" xfId="50" applyNumberFormat="1" applyFont="1" applyFill="1" applyAlignment="1">
      <alignment horizontal="center" vertical="justify"/>
      <protection/>
    </xf>
    <xf numFmtId="4" fontId="11" fillId="0" borderId="0" xfId="49" applyNumberFormat="1" applyFont="1" applyFill="1" applyBorder="1" applyAlignment="1">
      <alignment/>
      <protection/>
    </xf>
    <xf numFmtId="0" fontId="11" fillId="0" borderId="0" xfId="50" applyFont="1" applyFill="1" applyAlignment="1">
      <alignment horizontal="right" vertical="justify"/>
      <protection/>
    </xf>
    <xf numFmtId="4" fontId="11" fillId="0" borderId="14" xfId="50" applyNumberFormat="1" applyFont="1" applyFill="1" applyBorder="1" applyAlignment="1">
      <alignment/>
      <protection/>
    </xf>
    <xf numFmtId="3" fontId="11" fillId="0" borderId="14" xfId="50" applyNumberFormat="1" applyFont="1" applyFill="1" applyBorder="1" applyAlignment="1">
      <alignment/>
      <protection/>
    </xf>
    <xf numFmtId="1" fontId="11" fillId="0" borderId="14" xfId="50" applyNumberFormat="1" applyFont="1" applyFill="1" applyBorder="1" applyAlignment="1">
      <alignment/>
      <protection/>
    </xf>
    <xf numFmtId="0" fontId="11" fillId="0" borderId="14" xfId="50" applyFont="1" applyFill="1" applyBorder="1" applyAlignment="1">
      <alignment/>
      <protection/>
    </xf>
    <xf numFmtId="0" fontId="11" fillId="0" borderId="14" xfId="50" applyFont="1" applyFill="1" applyBorder="1">
      <alignment vertical="justify"/>
      <protection/>
    </xf>
    <xf numFmtId="0" fontId="11" fillId="34" borderId="0" xfId="49" applyFont="1" applyFill="1">
      <alignment vertical="justify"/>
      <protection/>
    </xf>
    <xf numFmtId="1" fontId="11" fillId="0" borderId="0" xfId="49" applyNumberFormat="1" applyFont="1" applyFill="1" applyBorder="1" applyAlignment="1">
      <alignment/>
      <protection/>
    </xf>
    <xf numFmtId="0" fontId="11" fillId="0" borderId="0" xfId="49" applyFont="1" applyFill="1" applyAlignment="1">
      <alignment/>
      <protection/>
    </xf>
    <xf numFmtId="0" fontId="11" fillId="36" borderId="0" xfId="50" applyFont="1" applyFill="1" applyBorder="1">
      <alignment vertical="justify"/>
      <protection/>
    </xf>
    <xf numFmtId="0" fontId="11" fillId="0" borderId="0" xfId="50" applyFont="1" applyFill="1" applyBorder="1" applyAlignment="1">
      <alignment/>
      <protection/>
    </xf>
    <xf numFmtId="0" fontId="12" fillId="35" borderId="0" xfId="42" applyNumberFormat="1" applyFont="1" applyFill="1" applyBorder="1" applyAlignment="1">
      <alignment vertical="justify"/>
      <protection/>
    </xf>
    <xf numFmtId="2" fontId="11" fillId="0" borderId="0" xfId="50" applyNumberFormat="1" applyFont="1" applyFill="1" applyAlignment="1">
      <alignment/>
      <protection/>
    </xf>
    <xf numFmtId="0" fontId="11" fillId="36" borderId="0" xfId="50" applyFont="1" applyFill="1">
      <alignment vertical="justify"/>
      <protection/>
    </xf>
    <xf numFmtId="0" fontId="11" fillId="36" borderId="0" xfId="42" applyFont="1" applyFill="1" applyAlignment="1">
      <alignment/>
      <protection/>
    </xf>
    <xf numFmtId="1" fontId="11" fillId="0" borderId="14" xfId="42" applyNumberFormat="1" applyFont="1" applyFill="1" applyBorder="1" applyAlignment="1">
      <alignment/>
      <protection/>
    </xf>
    <xf numFmtId="0" fontId="11" fillId="0" borderId="14" xfId="42" applyFont="1" applyFill="1" applyBorder="1" applyAlignment="1">
      <alignment/>
      <protection/>
    </xf>
    <xf numFmtId="0" fontId="11" fillId="0" borderId="14" xfId="42" applyFont="1" applyFill="1" applyBorder="1" applyAlignment="1">
      <alignment wrapText="1"/>
      <protection/>
    </xf>
    <xf numFmtId="0" fontId="11" fillId="0" borderId="0" xfId="42" applyFont="1" applyFill="1" applyAlignment="1">
      <alignment wrapText="1"/>
      <protection/>
    </xf>
    <xf numFmtId="0" fontId="11" fillId="34" borderId="0" xfId="42" applyFont="1" applyFill="1" applyAlignment="1">
      <alignment/>
      <protection/>
    </xf>
    <xf numFmtId="1" fontId="11" fillId="0" borderId="0" xfId="42" applyNumberFormat="1" applyFont="1" applyFill="1" applyAlignment="1">
      <alignment/>
      <protection/>
    </xf>
    <xf numFmtId="0" fontId="21" fillId="0" borderId="0" xfId="49" applyFont="1" applyFill="1" applyAlignment="1">
      <alignment vertical="justify" wrapText="1"/>
      <protection/>
    </xf>
    <xf numFmtId="0" fontId="11" fillId="0" borderId="0" xfId="49" applyFont="1" applyFill="1" applyAlignment="1">
      <alignment vertical="justify" wrapText="1"/>
      <protection/>
    </xf>
    <xf numFmtId="0" fontId="2" fillId="37" borderId="0" xfId="0" applyFont="1" applyFill="1" applyAlignment="1">
      <alignment horizontal="right" vertical="top"/>
    </xf>
    <xf numFmtId="0" fontId="2" fillId="37" borderId="0" xfId="0" applyFont="1" applyFill="1" applyAlignment="1">
      <alignment/>
    </xf>
    <xf numFmtId="4" fontId="2" fillId="37" borderId="0" xfId="0" applyNumberFormat="1" applyFont="1" applyFill="1" applyAlignment="1">
      <alignment/>
    </xf>
    <xf numFmtId="174" fontId="2" fillId="37" borderId="0" xfId="0" applyNumberFormat="1" applyFont="1" applyFill="1" applyAlignment="1">
      <alignment/>
    </xf>
    <xf numFmtId="174" fontId="2" fillId="37" borderId="0" xfId="0" applyNumberFormat="1" applyFont="1" applyFill="1" applyAlignment="1">
      <alignment horizontal="center"/>
    </xf>
    <xf numFmtId="0" fontId="0" fillId="37" borderId="0" xfId="0" applyFill="1" applyAlignment="1">
      <alignment/>
    </xf>
    <xf numFmtId="0" fontId="0" fillId="34" borderId="0" xfId="49" applyFont="1" applyFill="1">
      <alignment vertical="justify"/>
      <protection/>
    </xf>
    <xf numFmtId="4" fontId="12" fillId="0" borderId="0" xfId="49" applyNumberFormat="1" applyFont="1" applyFill="1" applyAlignment="1">
      <alignment horizontal="left"/>
      <protection/>
    </xf>
    <xf numFmtId="4" fontId="12" fillId="0" borderId="0" xfId="49" applyNumberFormat="1" applyFont="1" applyFill="1" applyAlignment="1">
      <alignment horizontal="right"/>
      <protection/>
    </xf>
    <xf numFmtId="0" fontId="12" fillId="0" borderId="0" xfId="49" applyFont="1" applyFill="1" applyAlignment="1">
      <alignment horizontal="left" vertical="justify"/>
      <protection/>
    </xf>
    <xf numFmtId="179" fontId="0" fillId="0" borderId="0" xfId="49" applyNumberFormat="1" applyFont="1" applyFill="1" applyBorder="1" applyAlignment="1">
      <alignment horizontal="center" vertical="justify"/>
      <protection/>
    </xf>
    <xf numFmtId="4" fontId="12" fillId="0" borderId="0" xfId="49" applyNumberFormat="1" applyFont="1" applyFill="1" applyAlignment="1">
      <alignment horizontal="right"/>
      <protection/>
    </xf>
    <xf numFmtId="0" fontId="12" fillId="0" borderId="0" xfId="49" applyFont="1" applyFill="1" applyAlignment="1">
      <alignment horizontal="right"/>
      <protection/>
    </xf>
    <xf numFmtId="0" fontId="12" fillId="0" borderId="0" xfId="49" applyFont="1" applyFill="1" applyBorder="1" applyAlignment="1">
      <alignment/>
      <protection/>
    </xf>
    <xf numFmtId="0" fontId="13" fillId="34" borderId="0" xfId="49" applyFont="1" applyFill="1">
      <alignment vertical="justify"/>
      <protection/>
    </xf>
    <xf numFmtId="4" fontId="14" fillId="0" borderId="0" xfId="49" applyNumberFormat="1" applyFont="1" applyFill="1" applyAlignment="1">
      <alignment horizontal="right"/>
      <protection/>
    </xf>
    <xf numFmtId="0" fontId="14" fillId="0" borderId="0" xfId="49" applyFont="1" applyFill="1" applyAlignment="1">
      <alignment horizontal="right"/>
      <protection/>
    </xf>
    <xf numFmtId="0" fontId="14" fillId="0" borderId="0" xfId="49" applyFont="1" applyFill="1" applyAlignment="1">
      <alignment horizontal="right"/>
      <protection/>
    </xf>
    <xf numFmtId="0" fontId="14" fillId="0" borderId="0" xfId="49" applyFont="1" applyFill="1" applyBorder="1" applyAlignment="1">
      <alignment/>
      <protection/>
    </xf>
    <xf numFmtId="0" fontId="14" fillId="0" borderId="0" xfId="49" applyFont="1" applyFill="1" applyAlignment="1">
      <alignment horizontal="left" vertical="justify"/>
      <protection/>
    </xf>
    <xf numFmtId="179" fontId="13" fillId="0" borderId="0" xfId="49" applyNumberFormat="1" applyFont="1" applyFill="1" applyBorder="1" applyAlignment="1">
      <alignment horizontal="center" vertical="justify"/>
      <protection/>
    </xf>
    <xf numFmtId="180" fontId="12" fillId="0" borderId="0" xfId="49" applyNumberFormat="1" applyFont="1" applyFill="1" applyAlignment="1">
      <alignment/>
      <protection/>
    </xf>
    <xf numFmtId="0" fontId="12" fillId="0" borderId="0" xfId="49" applyFont="1" applyFill="1" applyBorder="1" applyAlignment="1">
      <alignment/>
      <protection/>
    </xf>
    <xf numFmtId="0" fontId="12" fillId="0" borderId="0" xfId="49" applyFont="1" applyFill="1">
      <alignment vertical="justify"/>
      <protection/>
    </xf>
    <xf numFmtId="179" fontId="11" fillId="0" borderId="0" xfId="49" applyNumberFormat="1" applyFont="1" applyFill="1" applyAlignment="1">
      <alignment horizontal="center" vertical="justify"/>
      <protection/>
    </xf>
    <xf numFmtId="0" fontId="11" fillId="0" borderId="0" xfId="49" applyFont="1" applyFill="1" applyAlignment="1">
      <alignment horizontal="right"/>
      <protection/>
    </xf>
    <xf numFmtId="0" fontId="12" fillId="0" borderId="0" xfId="49" applyFont="1" applyFill="1" applyBorder="1">
      <alignment vertical="justify"/>
      <protection/>
    </xf>
    <xf numFmtId="0" fontId="12" fillId="0" borderId="0" xfId="49" applyFont="1" applyFill="1" applyAlignment="1">
      <alignment horizontal="left" vertical="justify"/>
      <protection/>
    </xf>
    <xf numFmtId="3" fontId="11" fillId="0" borderId="0" xfId="49" applyNumberFormat="1" applyFont="1" applyFill="1" applyAlignment="1">
      <alignment/>
      <protection/>
    </xf>
    <xf numFmtId="180" fontId="11" fillId="0" borderId="0" xfId="49" applyNumberFormat="1" applyFont="1" applyFill="1" applyAlignment="1">
      <alignment/>
      <protection/>
    </xf>
    <xf numFmtId="0" fontId="11" fillId="0" borderId="0" xfId="49" applyFont="1" applyFill="1" applyBorder="1">
      <alignment vertical="justify"/>
      <protection/>
    </xf>
    <xf numFmtId="0" fontId="11" fillId="0" borderId="0" xfId="49" applyFont="1" applyFill="1">
      <alignment vertical="justify"/>
      <protection/>
    </xf>
    <xf numFmtId="4" fontId="12" fillId="0" borderId="0" xfId="49" applyNumberFormat="1" applyFont="1" applyFill="1" applyBorder="1" applyAlignment="1">
      <alignment/>
      <protection/>
    </xf>
    <xf numFmtId="3" fontId="12" fillId="0" borderId="0" xfId="49" applyNumberFormat="1" applyFont="1" applyFill="1" applyBorder="1" applyAlignment="1">
      <alignment horizontal="center"/>
      <protection/>
    </xf>
    <xf numFmtId="180" fontId="11" fillId="0" borderId="0" xfId="49" applyNumberFormat="1" applyFont="1" applyFill="1" applyBorder="1" applyAlignment="1">
      <alignment/>
      <protection/>
    </xf>
    <xf numFmtId="0" fontId="11" fillId="0" borderId="0" xfId="49" applyFont="1" applyFill="1" applyBorder="1" applyAlignment="1">
      <alignment horizontal="center" vertical="justify"/>
      <protection/>
    </xf>
    <xf numFmtId="0" fontId="2" fillId="19" borderId="0" xfId="0" applyFont="1" applyFill="1" applyAlignment="1">
      <alignment horizontal="right" vertical="top"/>
    </xf>
    <xf numFmtId="0" fontId="2" fillId="19" borderId="0" xfId="0" applyFont="1" applyFill="1" applyAlignment="1">
      <alignment/>
    </xf>
    <xf numFmtId="4" fontId="2" fillId="19" borderId="0" xfId="0" applyNumberFormat="1" applyFont="1" applyFill="1" applyAlignment="1">
      <alignment/>
    </xf>
    <xf numFmtId="174" fontId="2" fillId="19" borderId="0" xfId="0" applyNumberFormat="1" applyFont="1" applyFill="1" applyAlignment="1">
      <alignment/>
    </xf>
    <xf numFmtId="174" fontId="2" fillId="19" borderId="0" xfId="0" applyNumberFormat="1" applyFont="1" applyFill="1" applyAlignment="1">
      <alignment horizontal="center"/>
    </xf>
    <xf numFmtId="0" fontId="0" fillId="19" borderId="0" xfId="0" applyFill="1" applyAlignment="1">
      <alignment/>
    </xf>
    <xf numFmtId="4" fontId="11" fillId="0" borderId="0" xfId="49" applyNumberFormat="1" applyFont="1" applyFill="1" applyAlignment="1">
      <alignment/>
      <protection/>
    </xf>
    <xf numFmtId="3" fontId="11" fillId="0" borderId="0" xfId="49" applyNumberFormat="1" applyFont="1" applyFill="1" applyBorder="1" applyAlignment="1">
      <alignment/>
      <protection/>
    </xf>
    <xf numFmtId="9" fontId="11" fillId="0" borderId="0" xfId="49" applyNumberFormat="1" applyFont="1" applyFill="1" applyBorder="1" applyAlignment="1">
      <alignment horizontal="center"/>
      <protection/>
    </xf>
    <xf numFmtId="9" fontId="11" fillId="0" borderId="0" xfId="49" applyNumberFormat="1" applyFont="1" applyFill="1" applyAlignment="1">
      <alignment horizontal="center"/>
      <protection/>
    </xf>
    <xf numFmtId="1" fontId="11" fillId="0" borderId="0" xfId="49" applyNumberFormat="1" applyFont="1" applyFill="1" applyAlignment="1">
      <alignment/>
      <protection/>
    </xf>
    <xf numFmtId="0" fontId="11" fillId="35" borderId="0" xfId="49" applyFont="1" applyFill="1">
      <alignment vertical="justify"/>
      <protection/>
    </xf>
    <xf numFmtId="0" fontId="12" fillId="34" borderId="0" xfId="49" applyFont="1" applyFill="1">
      <alignment vertical="justify"/>
      <protection/>
    </xf>
    <xf numFmtId="4" fontId="12" fillId="0" borderId="0" xfId="49" applyNumberFormat="1" applyFont="1" applyFill="1" applyAlignment="1">
      <alignment/>
      <protection/>
    </xf>
    <xf numFmtId="3" fontId="12" fillId="0" borderId="0" xfId="49" applyNumberFormat="1" applyFont="1" applyFill="1" applyAlignment="1">
      <alignment/>
      <protection/>
    </xf>
    <xf numFmtId="0" fontId="12" fillId="0" borderId="0" xfId="49" applyFont="1" applyFill="1" applyAlignment="1">
      <alignment/>
      <protection/>
    </xf>
    <xf numFmtId="179" fontId="12" fillId="0" borderId="0" xfId="49" applyNumberFormat="1" applyFont="1" applyFill="1" applyAlignment="1">
      <alignment horizontal="center" vertical="justify"/>
      <protection/>
    </xf>
    <xf numFmtId="0" fontId="3" fillId="0" borderId="0" xfId="0" applyFont="1" applyAlignment="1">
      <alignment horizontal="left" vertical="top"/>
    </xf>
    <xf numFmtId="0" fontId="3" fillId="0" borderId="0" xfId="0" applyFont="1" applyAlignment="1">
      <alignment/>
    </xf>
    <xf numFmtId="4" fontId="1" fillId="0" borderId="0" xfId="0" applyNumberFormat="1" applyFont="1" applyAlignment="1">
      <alignment/>
    </xf>
    <xf numFmtId="0" fontId="1" fillId="0" borderId="0" xfId="0" applyFont="1" applyAlignment="1">
      <alignment/>
    </xf>
    <xf numFmtId="174" fontId="1" fillId="0" borderId="0" xfId="0" applyNumberFormat="1" applyFont="1" applyAlignment="1">
      <alignment/>
    </xf>
    <xf numFmtId="0" fontId="1" fillId="0" borderId="0" xfId="0" applyFont="1" applyAlignment="1">
      <alignment horizontal="right" vertical="top"/>
    </xf>
    <xf numFmtId="4" fontId="3" fillId="0" borderId="0" xfId="0" applyNumberFormat="1" applyFont="1" applyAlignment="1">
      <alignment/>
    </xf>
    <xf numFmtId="174" fontId="3" fillId="0" borderId="0" xfId="0" applyNumberFormat="1" applyFont="1" applyAlignment="1">
      <alignment/>
    </xf>
    <xf numFmtId="174" fontId="3" fillId="0" borderId="0" xfId="0" applyNumberFormat="1" applyFont="1" applyAlignment="1">
      <alignment horizontal="center"/>
    </xf>
    <xf numFmtId="4" fontId="2" fillId="0" borderId="14" xfId="0" applyNumberFormat="1" applyFont="1" applyBorder="1" applyAlignment="1">
      <alignment/>
    </xf>
    <xf numFmtId="0" fontId="2" fillId="0" borderId="14" xfId="0" applyFont="1" applyBorder="1" applyAlignment="1">
      <alignment/>
    </xf>
    <xf numFmtId="174" fontId="2" fillId="0" borderId="14" xfId="0" applyNumberFormat="1" applyFont="1" applyBorder="1" applyAlignment="1">
      <alignment/>
    </xf>
    <xf numFmtId="0" fontId="5"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0" xfId="0" applyNumberFormat="1" applyFont="1" applyFill="1" applyAlignment="1" quotePrefix="1">
      <alignment horizontal="left" vertical="top" wrapText="1"/>
    </xf>
    <xf numFmtId="0" fontId="15" fillId="0" borderId="0" xfId="42" applyNumberFormat="1" applyFont="1" applyFill="1" applyAlignment="1">
      <alignment horizontal="left" vertical="top" wrapText="1"/>
      <protection/>
    </xf>
    <xf numFmtId="0" fontId="12" fillId="0" borderId="0" xfId="50" applyFont="1" applyFill="1" applyAlignment="1">
      <alignment horizontal="left" vertical="justify"/>
      <protection/>
    </xf>
    <xf numFmtId="0" fontId="13" fillId="0" borderId="0" xfId="42" applyFont="1" applyFill="1">
      <alignment wrapText="1"/>
      <protection/>
    </xf>
    <xf numFmtId="0" fontId="12" fillId="0" borderId="0" xfId="49" applyFont="1" applyFill="1" applyAlignment="1">
      <alignment horizontal="left" vertical="justify"/>
      <protection/>
    </xf>
  </cellXfs>
  <cellStyles count="54">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 3" xfId="42"/>
    <cellStyle name="Nevtralno" xfId="43"/>
    <cellStyle name="Followed Hyperlink" xfId="44"/>
    <cellStyle name="Percent" xfId="45"/>
    <cellStyle name="Opomba" xfId="46"/>
    <cellStyle name="Opozorilo" xfId="47"/>
    <cellStyle name="Pojasnjevalno besedilo" xfId="48"/>
    <cellStyle name="Popis Elgom" xfId="49"/>
    <cellStyle name="Popis Ev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Currency" xfId="61"/>
    <cellStyle name="Currency [0]" xfId="62"/>
    <cellStyle name="Valuta 2" xfId="63"/>
    <cellStyle name="Comma" xfId="64"/>
    <cellStyle name="Comma [0]" xfId="65"/>
    <cellStyle name="Vnos" xfId="66"/>
    <cellStyle name="Vsota"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H45"/>
  <sheetViews>
    <sheetView tabSelected="1" zoomScalePageLayoutView="0" workbookViewId="0" topLeftCell="A1">
      <selection activeCell="G44" sqref="G44"/>
    </sheetView>
  </sheetViews>
  <sheetFormatPr defaultColWidth="9.00390625" defaultRowHeight="12.75"/>
  <cols>
    <col min="7" max="7" width="19.375" style="0" customWidth="1"/>
  </cols>
  <sheetData>
    <row r="1" spans="1:7" ht="12.75">
      <c r="A1" s="41"/>
      <c r="C1" s="1"/>
      <c r="E1" s="7"/>
      <c r="G1" s="7"/>
    </row>
    <row r="2" spans="1:7" ht="15.75">
      <c r="A2" s="41"/>
      <c r="C2" s="10" t="s">
        <v>9</v>
      </c>
      <c r="E2" s="8"/>
      <c r="F2" s="3"/>
      <c r="G2" s="8"/>
    </row>
    <row r="3" spans="1:7" ht="12.75">
      <c r="A3" s="48" t="s">
        <v>55</v>
      </c>
      <c r="C3" s="1"/>
      <c r="E3" s="7"/>
      <c r="G3" s="7"/>
    </row>
    <row r="4" spans="1:7" ht="12.75">
      <c r="A4" s="42"/>
      <c r="C4" s="1"/>
      <c r="E4" s="7"/>
      <c r="G4" s="7"/>
    </row>
    <row r="5" spans="1:7" ht="12.75">
      <c r="A5" s="42"/>
      <c r="C5" s="1"/>
      <c r="E5" s="7"/>
      <c r="G5" s="7"/>
    </row>
    <row r="6" spans="1:7" ht="12.75">
      <c r="A6" s="42"/>
      <c r="C6" s="1"/>
      <c r="E6" s="7"/>
      <c r="G6" s="7"/>
    </row>
    <row r="7" spans="1:7" ht="12.75">
      <c r="A7" s="42"/>
      <c r="C7" s="1"/>
      <c r="E7" s="7"/>
      <c r="G7" s="7"/>
    </row>
    <row r="8" spans="1:7" ht="12.75">
      <c r="A8" s="41"/>
      <c r="C8" s="1"/>
      <c r="E8" s="7"/>
      <c r="G8" s="7"/>
    </row>
    <row r="9" spans="1:7" ht="12.75">
      <c r="A9" s="48" t="s">
        <v>23</v>
      </c>
      <c r="C9" s="26" t="s">
        <v>31</v>
      </c>
      <c r="D9" s="27"/>
      <c r="E9" s="28"/>
      <c r="F9" s="27"/>
      <c r="G9" s="7"/>
    </row>
    <row r="10" spans="1:7" ht="12.75">
      <c r="A10" s="41"/>
      <c r="C10" s="26"/>
      <c r="D10" s="27"/>
      <c r="E10" s="28"/>
      <c r="F10" s="27"/>
      <c r="G10" s="7"/>
    </row>
    <row r="11" spans="1:7" ht="12.75">
      <c r="A11" s="48" t="s">
        <v>168</v>
      </c>
      <c r="C11" s="49" t="s">
        <v>285</v>
      </c>
      <c r="D11" s="27"/>
      <c r="E11" s="28"/>
      <c r="F11" s="27"/>
      <c r="G11" s="7"/>
    </row>
    <row r="12" spans="1:7" ht="12.75">
      <c r="A12" s="41"/>
      <c r="C12" s="26" t="s">
        <v>286</v>
      </c>
      <c r="D12" s="27"/>
      <c r="E12" s="28"/>
      <c r="F12" s="27"/>
      <c r="G12" s="7"/>
    </row>
    <row r="13" spans="1:7" ht="12.75">
      <c r="A13" s="41"/>
      <c r="C13" s="26"/>
      <c r="D13" s="27"/>
      <c r="E13" s="28"/>
      <c r="F13" s="27"/>
      <c r="G13" s="7"/>
    </row>
    <row r="14" spans="1:7" ht="12.75">
      <c r="A14" s="41"/>
      <c r="C14" s="26"/>
      <c r="D14" s="27"/>
      <c r="E14" s="28"/>
      <c r="F14" s="27"/>
      <c r="G14" s="7"/>
    </row>
    <row r="15" spans="1:7" ht="12.75">
      <c r="A15" s="48" t="s">
        <v>24</v>
      </c>
      <c r="C15" s="26" t="s">
        <v>29</v>
      </c>
      <c r="D15" s="27"/>
      <c r="E15" s="28"/>
      <c r="F15" s="27"/>
      <c r="G15" s="7"/>
    </row>
    <row r="16" spans="1:7" ht="12.75">
      <c r="A16" s="41"/>
      <c r="C16" s="26" t="s">
        <v>30</v>
      </c>
      <c r="D16" s="27"/>
      <c r="E16" s="28"/>
      <c r="F16" s="27"/>
      <c r="G16" s="7"/>
    </row>
    <row r="17" spans="1:7" ht="12.75">
      <c r="A17" s="41"/>
      <c r="C17" s="26"/>
      <c r="D17" s="27"/>
      <c r="E17" s="28"/>
      <c r="F17" s="27"/>
      <c r="G17" s="7"/>
    </row>
    <row r="18" spans="1:7" ht="12.75">
      <c r="A18" s="41"/>
      <c r="C18" s="26"/>
      <c r="D18" s="27"/>
      <c r="E18" s="28"/>
      <c r="F18" s="27"/>
      <c r="G18" s="7"/>
    </row>
    <row r="19" spans="1:7" ht="12.75">
      <c r="A19" s="41"/>
      <c r="C19" s="26"/>
      <c r="D19" s="27"/>
      <c r="E19" s="28"/>
      <c r="F19" s="27"/>
      <c r="G19" s="7"/>
    </row>
    <row r="20" spans="1:7" ht="12.75">
      <c r="A20" s="48" t="s">
        <v>25</v>
      </c>
      <c r="C20" s="26" t="s">
        <v>26</v>
      </c>
      <c r="D20" s="27"/>
      <c r="E20" s="28"/>
      <c r="F20" s="27"/>
      <c r="G20" s="7"/>
    </row>
    <row r="21" spans="1:7" ht="12.75">
      <c r="A21" s="41"/>
      <c r="C21" s="26" t="s">
        <v>27</v>
      </c>
      <c r="D21" s="27"/>
      <c r="E21" s="28"/>
      <c r="F21" s="27"/>
      <c r="G21" s="7"/>
    </row>
    <row r="22" spans="1:7" ht="12.75">
      <c r="A22" s="41"/>
      <c r="C22" s="26" t="s">
        <v>28</v>
      </c>
      <c r="D22" s="27"/>
      <c r="E22" s="28"/>
      <c r="F22" s="27"/>
      <c r="G22" s="7"/>
    </row>
    <row r="23" spans="1:7" ht="12.75">
      <c r="A23" s="41"/>
      <c r="C23" s="26"/>
      <c r="D23" s="27"/>
      <c r="E23" s="28"/>
      <c r="F23" s="27"/>
      <c r="G23" s="7"/>
    </row>
    <row r="24" spans="1:7" ht="12.75">
      <c r="A24" s="41"/>
      <c r="C24" s="26"/>
      <c r="D24" s="27"/>
      <c r="E24" s="28"/>
      <c r="F24" s="27"/>
      <c r="G24" s="7"/>
    </row>
    <row r="25" spans="1:7" ht="12.75">
      <c r="A25" s="48" t="s">
        <v>284</v>
      </c>
      <c r="C25" s="26"/>
      <c r="D25" s="27"/>
      <c r="E25" s="28"/>
      <c r="F25" s="27"/>
      <c r="G25" s="7"/>
    </row>
    <row r="26" spans="1:7" ht="12.75">
      <c r="A26" s="41"/>
      <c r="C26" s="257"/>
      <c r="D26" s="258"/>
      <c r="E26" s="259"/>
      <c r="F26" s="27"/>
      <c r="G26" s="7"/>
    </row>
    <row r="27" spans="1:7" ht="12.75">
      <c r="A27" s="41"/>
      <c r="C27" s="1"/>
      <c r="E27" s="7"/>
      <c r="G27" s="7"/>
    </row>
    <row r="28" spans="1:7" ht="12.75">
      <c r="A28" s="41"/>
      <c r="C28" s="1"/>
      <c r="E28" s="7"/>
      <c r="G28" s="7"/>
    </row>
    <row r="29" spans="1:7" ht="15.75">
      <c r="A29" s="248" t="s">
        <v>56</v>
      </c>
      <c r="B29" s="249"/>
      <c r="C29" s="250"/>
      <c r="D29" s="251"/>
      <c r="E29" s="252"/>
      <c r="F29" s="251"/>
      <c r="G29" s="252"/>
    </row>
    <row r="30" spans="1:7" ht="15">
      <c r="A30" s="253"/>
      <c r="B30" s="251"/>
      <c r="C30" s="250"/>
      <c r="D30" s="251"/>
      <c r="E30" s="252"/>
      <c r="F30" s="251"/>
      <c r="G30" s="252"/>
    </row>
    <row r="31" spans="1:7" ht="15.75">
      <c r="A31" s="253"/>
      <c r="B31" s="251"/>
      <c r="C31" s="254" t="s">
        <v>165</v>
      </c>
      <c r="D31" s="249"/>
      <c r="E31" s="255"/>
      <c r="F31" s="249"/>
      <c r="G31" s="256">
        <f>G44</f>
        <v>0</v>
      </c>
    </row>
    <row r="32" spans="1:7" ht="15.75">
      <c r="A32" s="253"/>
      <c r="B32" s="251"/>
      <c r="C32" s="254" t="s">
        <v>166</v>
      </c>
      <c r="D32" s="249"/>
      <c r="E32" s="255"/>
      <c r="F32" s="249"/>
      <c r="G32" s="256">
        <f>G31*0.22</f>
        <v>0</v>
      </c>
    </row>
    <row r="33" spans="1:7" ht="15.75">
      <c r="A33" s="253"/>
      <c r="B33" s="251"/>
      <c r="C33" s="254"/>
      <c r="D33" s="249"/>
      <c r="E33" s="255"/>
      <c r="F33" s="249"/>
      <c r="G33" s="256"/>
    </row>
    <row r="34" spans="1:7" ht="15.75">
      <c r="A34" s="253"/>
      <c r="B34" s="251"/>
      <c r="C34" s="254" t="s">
        <v>167</v>
      </c>
      <c r="D34" s="249"/>
      <c r="E34" s="255"/>
      <c r="F34" s="249"/>
      <c r="G34" s="256">
        <f>SUM(G31:G33)</f>
        <v>0</v>
      </c>
    </row>
    <row r="35" spans="1:7" ht="15.75">
      <c r="A35" s="253"/>
      <c r="B35" s="251"/>
      <c r="C35" s="254"/>
      <c r="D35" s="249"/>
      <c r="E35" s="255"/>
      <c r="F35" s="249"/>
      <c r="G35" s="256"/>
    </row>
    <row r="36" spans="1:7" ht="15.75">
      <c r="A36" s="253"/>
      <c r="B36" s="251"/>
      <c r="C36" s="254"/>
      <c r="D36" s="249"/>
      <c r="E36" s="255"/>
      <c r="F36" s="249"/>
      <c r="G36" s="256"/>
    </row>
    <row r="37" spans="1:7" ht="12.75">
      <c r="A37" s="41"/>
      <c r="C37" s="1"/>
      <c r="E37" s="7"/>
      <c r="G37" s="24"/>
    </row>
    <row r="38" spans="1:7" ht="15.75">
      <c r="A38" s="41"/>
      <c r="C38" s="11" t="s">
        <v>14</v>
      </c>
      <c r="E38" s="7"/>
      <c r="G38" s="24"/>
    </row>
    <row r="39" spans="1:7" ht="12.75">
      <c r="A39" s="41"/>
      <c r="C39" s="1"/>
      <c r="E39" s="7"/>
      <c r="G39" s="24"/>
    </row>
    <row r="40" spans="1:8" ht="12.75">
      <c r="A40" s="50" t="s">
        <v>33</v>
      </c>
      <c r="B40" s="51" t="s">
        <v>169</v>
      </c>
      <c r="C40" s="52"/>
      <c r="D40" s="51"/>
      <c r="E40" s="53"/>
      <c r="F40" s="51"/>
      <c r="G40" s="54">
        <f>'ZUNANJA UREDITEV'!G27</f>
        <v>0</v>
      </c>
      <c r="H40" s="55"/>
    </row>
    <row r="41" spans="1:8" ht="12.75">
      <c r="A41" s="195" t="s">
        <v>34</v>
      </c>
      <c r="B41" s="196" t="s">
        <v>245</v>
      </c>
      <c r="C41" s="197"/>
      <c r="D41" s="196"/>
      <c r="E41" s="198"/>
      <c r="F41" s="196"/>
      <c r="G41" s="199">
        <f>'NN PRIKLJUČEK rekapitulacija'!G16</f>
        <v>0</v>
      </c>
      <c r="H41" s="200"/>
    </row>
    <row r="42" spans="1:8" ht="12.75">
      <c r="A42" s="231" t="s">
        <v>37</v>
      </c>
      <c r="B42" s="232" t="s">
        <v>248</v>
      </c>
      <c r="C42" s="233"/>
      <c r="D42" s="232"/>
      <c r="E42" s="234"/>
      <c r="F42" s="232"/>
      <c r="G42" s="235">
        <f>'TK PRIKLJUČEK rekapitulacija'!G18</f>
        <v>0</v>
      </c>
      <c r="H42" s="236"/>
    </row>
    <row r="43" spans="1:7" ht="12.75">
      <c r="A43" s="41"/>
      <c r="B43" s="5"/>
      <c r="C43" s="4"/>
      <c r="D43" s="5"/>
      <c r="E43" s="9"/>
      <c r="F43" s="5"/>
      <c r="G43" s="23"/>
    </row>
    <row r="44" spans="1:7" ht="12.75">
      <c r="A44" s="41"/>
      <c r="C44" s="15" t="s">
        <v>10</v>
      </c>
      <c r="D44" s="16"/>
      <c r="E44" s="17"/>
      <c r="F44" s="16"/>
      <c r="G44" s="25">
        <f>SUM(G39:G43)</f>
        <v>0</v>
      </c>
    </row>
    <row r="45" spans="1:7" ht="12.75">
      <c r="A45" s="41"/>
      <c r="C45" s="29"/>
      <c r="D45" s="30"/>
      <c r="E45" s="31"/>
      <c r="F45" s="30"/>
      <c r="G45" s="32"/>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I553"/>
  <sheetViews>
    <sheetView view="pageBreakPreview" zoomScale="130" zoomScaleSheetLayoutView="130" workbookViewId="0" topLeftCell="A31">
      <selection activeCell="E259" sqref="E259"/>
    </sheetView>
  </sheetViews>
  <sheetFormatPr defaultColWidth="9.00390625" defaultRowHeight="12.75"/>
  <cols>
    <col min="1" max="1" width="3.875" style="41" customWidth="1"/>
    <col min="2" max="2" width="33.25390625" style="0" customWidth="1"/>
    <col min="3" max="3" width="10.125" style="0" bestFit="1" customWidth="1"/>
    <col min="4" max="4" width="5.25390625" style="0" customWidth="1"/>
    <col min="5" max="5" width="12.625" style="0" customWidth="1"/>
    <col min="6" max="6" width="8.25390625" style="0" customWidth="1"/>
    <col min="7" max="7" width="12.625" style="0" customWidth="1"/>
    <col min="8" max="8" width="0.6171875" style="0" hidden="1" customWidth="1"/>
    <col min="9" max="9" width="0.2421875" style="0" customWidth="1"/>
  </cols>
  <sheetData>
    <row r="1" spans="3:9" ht="12.75">
      <c r="C1" s="1"/>
      <c r="E1" s="7"/>
      <c r="G1" s="7"/>
      <c r="I1" s="2"/>
    </row>
    <row r="2" spans="3:9" ht="15.75">
      <c r="C2" s="10" t="s">
        <v>9</v>
      </c>
      <c r="E2" s="8"/>
      <c r="F2" s="3"/>
      <c r="G2" s="8"/>
      <c r="I2" s="2"/>
    </row>
    <row r="3" spans="1:9" ht="12.75">
      <c r="A3" s="48" t="s">
        <v>55</v>
      </c>
      <c r="C3" s="1"/>
      <c r="E3" s="7"/>
      <c r="G3" s="7"/>
      <c r="I3" s="2"/>
    </row>
    <row r="4" spans="1:9" ht="12.75">
      <c r="A4" s="42"/>
      <c r="C4" s="1"/>
      <c r="E4" s="7"/>
      <c r="G4" s="7"/>
      <c r="I4" s="2"/>
    </row>
    <row r="5" spans="1:9" ht="12.75">
      <c r="A5" s="42"/>
      <c r="C5" s="1"/>
      <c r="E5" s="7"/>
      <c r="G5" s="7"/>
      <c r="I5" s="2"/>
    </row>
    <row r="6" spans="1:9" ht="12.75">
      <c r="A6" s="42"/>
      <c r="C6" s="1"/>
      <c r="E6" s="7"/>
      <c r="G6" s="7"/>
      <c r="I6" s="2"/>
    </row>
    <row r="7" spans="1:9" ht="12.75">
      <c r="A7" s="42"/>
      <c r="C7" s="1"/>
      <c r="E7" s="7"/>
      <c r="G7" s="7"/>
      <c r="I7" s="2"/>
    </row>
    <row r="8" spans="3:9" ht="12.75">
      <c r="C8" s="1"/>
      <c r="E8" s="7"/>
      <c r="G8" s="7"/>
      <c r="I8" s="2"/>
    </row>
    <row r="9" spans="1:9" ht="12.75">
      <c r="A9" s="48" t="s">
        <v>23</v>
      </c>
      <c r="C9" s="26" t="s">
        <v>31</v>
      </c>
      <c r="D9" s="27"/>
      <c r="E9" s="28"/>
      <c r="F9" s="27"/>
      <c r="G9" s="7"/>
      <c r="I9" s="2"/>
    </row>
    <row r="10" spans="3:9" ht="12.75">
      <c r="C10" s="26"/>
      <c r="D10" s="27"/>
      <c r="E10" s="28"/>
      <c r="F10" s="27"/>
      <c r="G10" s="7"/>
      <c r="I10" s="2"/>
    </row>
    <row r="11" spans="1:9" ht="12.75">
      <c r="A11" s="48" t="s">
        <v>168</v>
      </c>
      <c r="C11" s="49" t="s">
        <v>169</v>
      </c>
      <c r="D11" s="27"/>
      <c r="E11" s="28"/>
      <c r="F11" s="27"/>
      <c r="G11" s="7"/>
      <c r="I11" s="2"/>
    </row>
    <row r="12" spans="3:9" ht="12.75">
      <c r="C12" s="26"/>
      <c r="D12" s="27"/>
      <c r="E12" s="28"/>
      <c r="F12" s="27"/>
      <c r="G12" s="7"/>
      <c r="I12" s="2"/>
    </row>
    <row r="13" spans="3:9" ht="12.75">
      <c r="C13" s="26"/>
      <c r="D13" s="27"/>
      <c r="E13" s="28"/>
      <c r="F13" s="27"/>
      <c r="G13" s="7"/>
      <c r="I13" s="2"/>
    </row>
    <row r="14" spans="3:9" ht="12.75">
      <c r="C14" s="26"/>
      <c r="D14" s="27"/>
      <c r="E14" s="28"/>
      <c r="F14" s="27"/>
      <c r="G14" s="7"/>
      <c r="I14" s="2"/>
    </row>
    <row r="15" spans="1:9" ht="12.75">
      <c r="A15" s="48" t="s">
        <v>24</v>
      </c>
      <c r="C15" s="26" t="s">
        <v>29</v>
      </c>
      <c r="D15" s="27"/>
      <c r="E15" s="28"/>
      <c r="F15" s="27"/>
      <c r="G15" s="7"/>
      <c r="I15" s="2"/>
    </row>
    <row r="16" spans="3:9" ht="12.75">
      <c r="C16" s="26" t="s">
        <v>30</v>
      </c>
      <c r="D16" s="27"/>
      <c r="E16" s="28"/>
      <c r="F16" s="27"/>
      <c r="G16" s="7"/>
      <c r="I16" s="2"/>
    </row>
    <row r="17" spans="3:9" ht="12.75">
      <c r="C17" s="26"/>
      <c r="D17" s="27"/>
      <c r="E17" s="28"/>
      <c r="F17" s="27"/>
      <c r="G17" s="7"/>
      <c r="I17" s="2"/>
    </row>
    <row r="18" spans="3:9" ht="12.75">
      <c r="C18" s="26"/>
      <c r="D18" s="27"/>
      <c r="E18" s="28"/>
      <c r="F18" s="27"/>
      <c r="G18" s="7"/>
      <c r="I18" s="2"/>
    </row>
    <row r="19" spans="3:9" ht="12.75">
      <c r="C19" s="26"/>
      <c r="D19" s="27"/>
      <c r="E19" s="28"/>
      <c r="F19" s="27"/>
      <c r="G19" s="7"/>
      <c r="I19" s="2"/>
    </row>
    <row r="20" spans="1:9" ht="12.75">
      <c r="A20" s="48" t="s">
        <v>25</v>
      </c>
      <c r="C20" s="26" t="s">
        <v>26</v>
      </c>
      <c r="D20" s="27"/>
      <c r="E20" s="28"/>
      <c r="F20" s="27"/>
      <c r="G20" s="7"/>
      <c r="I20" s="2"/>
    </row>
    <row r="21" spans="3:9" ht="12.75">
      <c r="C21" s="26" t="s">
        <v>27</v>
      </c>
      <c r="D21" s="27"/>
      <c r="E21" s="28"/>
      <c r="F21" s="27"/>
      <c r="G21" s="7"/>
      <c r="I21" s="2"/>
    </row>
    <row r="22" spans="3:9" ht="12.75">
      <c r="C22" s="26" t="s">
        <v>28</v>
      </c>
      <c r="D22" s="27"/>
      <c r="E22" s="28"/>
      <c r="F22" s="27"/>
      <c r="G22" s="7"/>
      <c r="I22" s="2"/>
    </row>
    <row r="23" spans="3:9" ht="12.75">
      <c r="C23" s="26"/>
      <c r="D23" s="27"/>
      <c r="E23" s="28"/>
      <c r="F23" s="27"/>
      <c r="G23" s="7"/>
      <c r="I23" s="2"/>
    </row>
    <row r="24" spans="3:9" ht="12.75">
      <c r="C24" s="1"/>
      <c r="E24" s="7"/>
      <c r="G24" s="7"/>
      <c r="I24" s="2"/>
    </row>
    <row r="25" spans="1:9" ht="12.75">
      <c r="A25" s="48" t="s">
        <v>56</v>
      </c>
      <c r="B25" s="27"/>
      <c r="C25" s="1"/>
      <c r="E25" s="7"/>
      <c r="G25" s="7"/>
      <c r="I25" s="2"/>
    </row>
    <row r="26" spans="3:9" ht="12.75">
      <c r="C26" s="1"/>
      <c r="E26" s="7"/>
      <c r="G26" s="7"/>
      <c r="I26" s="2"/>
    </row>
    <row r="27" spans="3:9" ht="12.75">
      <c r="C27" s="4" t="s">
        <v>165</v>
      </c>
      <c r="D27" s="5"/>
      <c r="E27" s="9"/>
      <c r="F27" s="5"/>
      <c r="G27" s="23">
        <f>G44</f>
        <v>0</v>
      </c>
      <c r="I27" s="2"/>
    </row>
    <row r="28" spans="3:9" ht="12.75">
      <c r="C28" s="4" t="s">
        <v>166</v>
      </c>
      <c r="D28" s="5"/>
      <c r="E28" s="9"/>
      <c r="F28" s="5"/>
      <c r="G28" s="23">
        <f>G27*0.22</f>
        <v>0</v>
      </c>
      <c r="I28" s="2"/>
    </row>
    <row r="29" spans="3:9" ht="12.75">
      <c r="C29" s="4"/>
      <c r="D29" s="5"/>
      <c r="E29" s="9"/>
      <c r="F29" s="5"/>
      <c r="G29" s="23"/>
      <c r="I29" s="2"/>
    </row>
    <row r="30" spans="3:9" ht="12.75">
      <c r="C30" s="4" t="s">
        <v>167</v>
      </c>
      <c r="D30" s="5"/>
      <c r="E30" s="9"/>
      <c r="F30" s="5"/>
      <c r="G30" s="23">
        <f>SUM(G27:G29)</f>
        <v>0</v>
      </c>
      <c r="I30" s="2"/>
    </row>
    <row r="31" spans="3:9" ht="12.75">
      <c r="C31" s="4"/>
      <c r="D31" s="5"/>
      <c r="E31" s="9"/>
      <c r="F31" s="5"/>
      <c r="G31" s="23"/>
      <c r="I31" s="2"/>
    </row>
    <row r="32" spans="3:7" ht="12.75">
      <c r="C32" s="1"/>
      <c r="E32" s="7"/>
      <c r="G32" s="24"/>
    </row>
    <row r="33" spans="3:7" ht="15.75">
      <c r="C33" s="11" t="s">
        <v>14</v>
      </c>
      <c r="E33" s="7"/>
      <c r="G33" s="24"/>
    </row>
    <row r="34" spans="3:7" ht="12.75">
      <c r="C34" s="1"/>
      <c r="E34" s="7"/>
      <c r="G34" s="24"/>
    </row>
    <row r="35" spans="1:7" ht="12.75">
      <c r="A35" s="42" t="s">
        <v>33</v>
      </c>
      <c r="B35" s="5" t="s">
        <v>35</v>
      </c>
      <c r="C35" s="4"/>
      <c r="D35" s="5"/>
      <c r="E35" s="9"/>
      <c r="F35" s="5"/>
      <c r="G35" s="23">
        <f>G101</f>
        <v>0</v>
      </c>
    </row>
    <row r="36" spans="1:7" ht="12.75">
      <c r="A36" s="42" t="s">
        <v>34</v>
      </c>
      <c r="B36" s="5" t="s">
        <v>39</v>
      </c>
      <c r="C36" s="4"/>
      <c r="D36" s="5"/>
      <c r="E36" s="9"/>
      <c r="F36" s="5"/>
      <c r="G36" s="23">
        <f>G110</f>
        <v>0</v>
      </c>
    </row>
    <row r="37" spans="1:7" ht="12.75">
      <c r="A37" s="42" t="s">
        <v>37</v>
      </c>
      <c r="B37" s="5" t="s">
        <v>50</v>
      </c>
      <c r="C37" s="4"/>
      <c r="D37" s="5"/>
      <c r="E37" s="9"/>
      <c r="F37" s="5"/>
      <c r="G37" s="23">
        <f>G128</f>
        <v>0</v>
      </c>
    </row>
    <row r="38" spans="1:7" ht="12.75">
      <c r="A38" s="42" t="s">
        <v>38</v>
      </c>
      <c r="B38" s="5" t="s">
        <v>51</v>
      </c>
      <c r="C38" s="4"/>
      <c r="D38" s="5"/>
      <c r="E38" s="9"/>
      <c r="F38" s="5"/>
      <c r="G38" s="23">
        <f>G163</f>
        <v>0</v>
      </c>
    </row>
    <row r="39" spans="1:7" ht="12.75">
      <c r="A39" s="42" t="s">
        <v>46</v>
      </c>
      <c r="B39" s="5" t="s">
        <v>85</v>
      </c>
      <c r="C39" s="4"/>
      <c r="D39" s="5"/>
      <c r="E39" s="9"/>
      <c r="F39" s="5"/>
      <c r="G39" s="23">
        <f>G188</f>
        <v>0</v>
      </c>
    </row>
    <row r="40" spans="1:7" ht="12.75">
      <c r="A40" s="42" t="s">
        <v>47</v>
      </c>
      <c r="B40" s="5" t="s">
        <v>52</v>
      </c>
      <c r="C40" s="4"/>
      <c r="D40" s="5"/>
      <c r="E40" s="9"/>
      <c r="F40" s="5"/>
      <c r="G40" s="23">
        <f>G262</f>
        <v>0</v>
      </c>
    </row>
    <row r="41" spans="1:7" ht="12.75">
      <c r="A41" s="42" t="s">
        <v>48</v>
      </c>
      <c r="B41" s="5" t="s">
        <v>53</v>
      </c>
      <c r="C41" s="4"/>
      <c r="D41" s="5"/>
      <c r="E41" s="9"/>
      <c r="F41" s="5"/>
      <c r="G41" s="23">
        <f>G269</f>
        <v>0</v>
      </c>
    </row>
    <row r="42" spans="1:7" ht="12.75">
      <c r="A42" s="42" t="s">
        <v>49</v>
      </c>
      <c r="B42" s="5" t="s">
        <v>54</v>
      </c>
      <c r="C42" s="4"/>
      <c r="D42" s="5"/>
      <c r="E42" s="9"/>
      <c r="F42" s="5"/>
      <c r="G42" s="23">
        <f>G276</f>
        <v>0</v>
      </c>
    </row>
    <row r="43" spans="2:7" ht="12.75">
      <c r="B43" s="5"/>
      <c r="C43" s="4"/>
      <c r="D43" s="5"/>
      <c r="E43" s="9"/>
      <c r="F43" s="5"/>
      <c r="G43" s="23"/>
    </row>
    <row r="44" spans="3:7" ht="12.75">
      <c r="C44" s="15" t="s">
        <v>10</v>
      </c>
      <c r="D44" s="16"/>
      <c r="E44" s="17"/>
      <c r="F44" s="16"/>
      <c r="G44" s="25">
        <f>SUM(G34:G43)</f>
        <v>0</v>
      </c>
    </row>
    <row r="45" spans="3:7" ht="12.75">
      <c r="C45" s="29"/>
      <c r="D45" s="30"/>
      <c r="E45" s="31"/>
      <c r="F45" s="30"/>
      <c r="G45" s="32"/>
    </row>
    <row r="46" spans="3:7" ht="12.75">
      <c r="C46" s="29"/>
      <c r="D46" s="30"/>
      <c r="E46" s="31"/>
      <c r="F46" s="30"/>
      <c r="G46" s="32"/>
    </row>
    <row r="47" spans="1:9" s="33" customFormat="1" ht="89.25" customHeight="1">
      <c r="A47" s="260" t="s">
        <v>163</v>
      </c>
      <c r="B47" s="261"/>
      <c r="C47" s="261"/>
      <c r="D47" s="261"/>
      <c r="E47" s="261"/>
      <c r="F47" s="261"/>
      <c r="G47" s="261"/>
      <c r="H47" s="261"/>
      <c r="I47" s="261"/>
    </row>
    <row r="48" spans="1:9" s="33" customFormat="1" ht="6.75" customHeight="1">
      <c r="A48" s="43"/>
      <c r="B48" s="34"/>
      <c r="C48" s="34"/>
      <c r="D48" s="34"/>
      <c r="E48" s="34"/>
      <c r="F48" s="34"/>
      <c r="G48" s="35"/>
      <c r="H48" s="35"/>
      <c r="I48" s="35"/>
    </row>
    <row r="49" spans="1:9" s="33" customFormat="1" ht="29.25" customHeight="1">
      <c r="A49" s="262" t="s">
        <v>124</v>
      </c>
      <c r="B49" s="262"/>
      <c r="C49" s="262"/>
      <c r="D49" s="262"/>
      <c r="E49" s="262"/>
      <c r="F49" s="262"/>
      <c r="G49" s="262"/>
      <c r="H49" s="262"/>
      <c r="I49" s="262"/>
    </row>
    <row r="50" spans="1:9" s="33" customFormat="1" ht="6.75" customHeight="1">
      <c r="A50" s="44"/>
      <c r="B50" s="37"/>
      <c r="C50" s="37"/>
      <c r="D50" s="37"/>
      <c r="E50" s="37"/>
      <c r="F50" s="37"/>
      <c r="G50" s="35"/>
      <c r="H50" s="35"/>
      <c r="I50" s="35"/>
    </row>
    <row r="51" spans="1:9" s="33" customFormat="1" ht="102" customHeight="1">
      <c r="A51" s="262" t="s">
        <v>125</v>
      </c>
      <c r="B51" s="262"/>
      <c r="C51" s="262"/>
      <c r="D51" s="262"/>
      <c r="E51" s="262"/>
      <c r="F51" s="262"/>
      <c r="G51" s="262"/>
      <c r="H51" s="262"/>
      <c r="I51" s="262"/>
    </row>
    <row r="52" spans="1:9" s="33" customFormat="1" ht="8.25" customHeight="1">
      <c r="A52" s="44"/>
      <c r="B52" s="37"/>
      <c r="C52" s="37"/>
      <c r="D52" s="37"/>
      <c r="E52" s="37"/>
      <c r="F52" s="37"/>
      <c r="G52" s="35"/>
      <c r="H52" s="35"/>
      <c r="I52" s="35"/>
    </row>
    <row r="53" spans="1:9" s="33" customFormat="1" ht="54" customHeight="1">
      <c r="A53" s="263" t="s">
        <v>138</v>
      </c>
      <c r="B53" s="263"/>
      <c r="C53" s="263"/>
      <c r="D53" s="263"/>
      <c r="E53" s="263"/>
      <c r="F53" s="263"/>
      <c r="G53" s="263"/>
      <c r="H53" s="263"/>
      <c r="I53" s="263"/>
    </row>
    <row r="54" spans="1:9" s="33" customFormat="1" ht="12.75">
      <c r="A54" s="45"/>
      <c r="B54" s="35"/>
      <c r="C54" s="35"/>
      <c r="D54" s="35"/>
      <c r="E54" s="35"/>
      <c r="F54" s="35"/>
      <c r="G54" s="35"/>
      <c r="H54" s="35"/>
      <c r="I54" s="35"/>
    </row>
    <row r="55" spans="1:9" s="33" customFormat="1" ht="36.75" customHeight="1">
      <c r="A55" s="263" t="s">
        <v>126</v>
      </c>
      <c r="B55" s="263"/>
      <c r="C55" s="263"/>
      <c r="D55" s="263"/>
      <c r="E55" s="263"/>
      <c r="F55" s="263"/>
      <c r="G55" s="263"/>
      <c r="H55" s="263"/>
      <c r="I55" s="263"/>
    </row>
    <row r="56" spans="1:9" s="33" customFormat="1" ht="9" customHeight="1">
      <c r="A56" s="45"/>
      <c r="B56" s="35"/>
      <c r="C56" s="35"/>
      <c r="D56" s="35"/>
      <c r="E56" s="35"/>
      <c r="F56" s="35"/>
      <c r="G56" s="35"/>
      <c r="H56" s="35"/>
      <c r="I56" s="35"/>
    </row>
    <row r="57" spans="1:9" s="33" customFormat="1" ht="66" customHeight="1">
      <c r="A57" s="263" t="s">
        <v>127</v>
      </c>
      <c r="B57" s="263"/>
      <c r="C57" s="263"/>
      <c r="D57" s="263"/>
      <c r="E57" s="263"/>
      <c r="F57" s="263"/>
      <c r="G57" s="263"/>
      <c r="H57" s="263"/>
      <c r="I57" s="263"/>
    </row>
    <row r="58" spans="1:9" s="33" customFormat="1" ht="54" customHeight="1">
      <c r="A58" s="263" t="s">
        <v>128</v>
      </c>
      <c r="B58" s="263"/>
      <c r="C58" s="263"/>
      <c r="D58" s="263"/>
      <c r="E58" s="263"/>
      <c r="F58" s="263"/>
      <c r="G58" s="263"/>
      <c r="H58" s="263"/>
      <c r="I58" s="263"/>
    </row>
    <row r="59" spans="1:9" s="33" customFormat="1" ht="6" customHeight="1">
      <c r="A59" s="45"/>
      <c r="B59" s="35"/>
      <c r="C59" s="35"/>
      <c r="D59" s="35"/>
      <c r="E59" s="35"/>
      <c r="F59" s="35"/>
      <c r="G59" s="35"/>
      <c r="H59" s="35"/>
      <c r="I59" s="35"/>
    </row>
    <row r="60" spans="1:9" s="33" customFormat="1" ht="41.25" customHeight="1">
      <c r="A60" s="262" t="s">
        <v>129</v>
      </c>
      <c r="B60" s="262"/>
      <c r="C60" s="262"/>
      <c r="D60" s="262"/>
      <c r="E60" s="262"/>
      <c r="F60" s="262"/>
      <c r="G60" s="262"/>
      <c r="H60" s="262"/>
      <c r="I60" s="262"/>
    </row>
    <row r="61" spans="1:9" s="33" customFormat="1" ht="5.25" customHeight="1">
      <c r="A61" s="44"/>
      <c r="B61" s="36"/>
      <c r="C61" s="36"/>
      <c r="D61" s="36"/>
      <c r="E61" s="36"/>
      <c r="F61" s="36"/>
      <c r="G61" s="35"/>
      <c r="H61" s="35"/>
      <c r="I61" s="35"/>
    </row>
    <row r="62" spans="1:9" s="33" customFormat="1" ht="54" customHeight="1">
      <c r="A62" s="262" t="s">
        <v>139</v>
      </c>
      <c r="B62" s="262"/>
      <c r="C62" s="262"/>
      <c r="D62" s="262"/>
      <c r="E62" s="262"/>
      <c r="F62" s="262"/>
      <c r="G62" s="262"/>
      <c r="H62" s="262"/>
      <c r="I62" s="262"/>
    </row>
    <row r="63" spans="1:9" s="33" customFormat="1" ht="7.5" customHeight="1">
      <c r="A63" s="44"/>
      <c r="B63" s="36"/>
      <c r="C63" s="36"/>
      <c r="D63" s="36"/>
      <c r="E63" s="36"/>
      <c r="F63" s="36"/>
      <c r="G63" s="35"/>
      <c r="H63" s="35"/>
      <c r="I63" s="35"/>
    </row>
    <row r="64" spans="1:9" s="33" customFormat="1" ht="20.25" customHeight="1">
      <c r="A64" s="262" t="s">
        <v>130</v>
      </c>
      <c r="B64" s="262"/>
      <c r="C64" s="262"/>
      <c r="D64" s="262"/>
      <c r="E64" s="262"/>
      <c r="F64" s="262"/>
      <c r="G64" s="262"/>
      <c r="H64" s="262"/>
      <c r="I64" s="262"/>
    </row>
    <row r="65" spans="1:9" s="33" customFormat="1" ht="22.5" customHeight="1">
      <c r="A65" s="46" t="s">
        <v>131</v>
      </c>
      <c r="B65" s="38"/>
      <c r="C65" s="38"/>
      <c r="D65" s="38"/>
      <c r="E65" s="38"/>
      <c r="F65" s="38"/>
      <c r="G65" s="38"/>
      <c r="H65" s="38"/>
      <c r="I65" s="38"/>
    </row>
    <row r="66" spans="1:9" s="33" customFormat="1" ht="26.25" customHeight="1">
      <c r="A66" s="264" t="s">
        <v>137</v>
      </c>
      <c r="B66" s="264"/>
      <c r="C66" s="264"/>
      <c r="D66" s="264"/>
      <c r="E66" s="264"/>
      <c r="F66" s="264"/>
      <c r="G66" s="264"/>
      <c r="H66" s="264"/>
      <c r="I66" s="264"/>
    </row>
    <row r="67" spans="1:9" s="33" customFormat="1" ht="12.75">
      <c r="A67" s="264" t="s">
        <v>132</v>
      </c>
      <c r="B67" s="264"/>
      <c r="C67" s="264"/>
      <c r="D67" s="264"/>
      <c r="E67" s="264"/>
      <c r="F67" s="264"/>
      <c r="G67" s="264"/>
      <c r="H67" s="264"/>
      <c r="I67" s="264"/>
    </row>
    <row r="68" spans="1:9" s="33" customFormat="1" ht="12.75">
      <c r="A68" s="264"/>
      <c r="B68" s="264"/>
      <c r="C68" s="264"/>
      <c r="D68" s="264"/>
      <c r="E68" s="264"/>
      <c r="F68" s="264"/>
      <c r="G68" s="264"/>
      <c r="H68" s="264"/>
      <c r="I68" s="264"/>
    </row>
    <row r="69" spans="1:9" s="33" customFormat="1" ht="12.75">
      <c r="A69" s="264"/>
      <c r="B69" s="264"/>
      <c r="C69" s="264"/>
      <c r="D69" s="264"/>
      <c r="E69" s="264"/>
      <c r="F69" s="264"/>
      <c r="G69" s="264"/>
      <c r="H69" s="264"/>
      <c r="I69" s="264"/>
    </row>
    <row r="70" spans="1:9" s="33" customFormat="1" ht="32.25" customHeight="1">
      <c r="A70" s="264"/>
      <c r="B70" s="264"/>
      <c r="C70" s="264"/>
      <c r="D70" s="264"/>
      <c r="E70" s="264"/>
      <c r="F70" s="264"/>
      <c r="G70" s="264"/>
      <c r="H70" s="264"/>
      <c r="I70" s="264"/>
    </row>
    <row r="71" spans="1:9" s="33" customFormat="1" ht="12.75">
      <c r="A71" s="264" t="s">
        <v>133</v>
      </c>
      <c r="B71" s="264"/>
      <c r="C71" s="264"/>
      <c r="D71" s="264"/>
      <c r="E71" s="264"/>
      <c r="F71" s="264"/>
      <c r="G71" s="264"/>
      <c r="H71" s="264"/>
      <c r="I71" s="264"/>
    </row>
    <row r="72" spans="1:9" s="33" customFormat="1" ht="31.5" customHeight="1">
      <c r="A72" s="264"/>
      <c r="B72" s="264"/>
      <c r="C72" s="264"/>
      <c r="D72" s="264"/>
      <c r="E72" s="264"/>
      <c r="F72" s="264"/>
      <c r="G72" s="264"/>
      <c r="H72" s="264"/>
      <c r="I72" s="264"/>
    </row>
    <row r="73" spans="1:9" s="33" customFormat="1" ht="12.75">
      <c r="A73" s="264" t="s">
        <v>134</v>
      </c>
      <c r="B73" s="264"/>
      <c r="C73" s="264"/>
      <c r="D73" s="264"/>
      <c r="E73" s="264"/>
      <c r="F73" s="264"/>
      <c r="G73" s="264"/>
      <c r="H73" s="264"/>
      <c r="I73" s="264"/>
    </row>
    <row r="74" spans="1:9" s="33" customFormat="1" ht="26.25" customHeight="1">
      <c r="A74" s="264"/>
      <c r="B74" s="264"/>
      <c r="C74" s="264"/>
      <c r="D74" s="264"/>
      <c r="E74" s="264"/>
      <c r="F74" s="264"/>
      <c r="G74" s="264"/>
      <c r="H74" s="264"/>
      <c r="I74" s="264"/>
    </row>
    <row r="75" spans="1:9" s="33" customFormat="1" ht="12.75">
      <c r="A75" s="264" t="s">
        <v>135</v>
      </c>
      <c r="B75" s="264"/>
      <c r="C75" s="264"/>
      <c r="D75" s="264"/>
      <c r="E75" s="264"/>
      <c r="F75" s="264"/>
      <c r="G75" s="264"/>
      <c r="H75" s="264"/>
      <c r="I75" s="264"/>
    </row>
    <row r="76" spans="1:9" s="33" customFormat="1" ht="17.25" customHeight="1">
      <c r="A76" s="264"/>
      <c r="B76" s="264"/>
      <c r="C76" s="264"/>
      <c r="D76" s="264"/>
      <c r="E76" s="264"/>
      <c r="F76" s="264"/>
      <c r="G76" s="264"/>
      <c r="H76" s="264"/>
      <c r="I76" s="264"/>
    </row>
    <row r="77" spans="1:9" s="33" customFormat="1" ht="8.25" customHeight="1">
      <c r="A77" s="44"/>
      <c r="B77" s="36"/>
      <c r="C77" s="36"/>
      <c r="D77" s="36"/>
      <c r="E77" s="36"/>
      <c r="F77" s="36"/>
      <c r="G77" s="35"/>
      <c r="H77" s="35"/>
      <c r="I77" s="35"/>
    </row>
    <row r="78" spans="1:9" s="33" customFormat="1" ht="12.75">
      <c r="A78" s="262" t="s">
        <v>136</v>
      </c>
      <c r="B78" s="262"/>
      <c r="C78" s="262"/>
      <c r="D78" s="262"/>
      <c r="E78" s="262"/>
      <c r="F78" s="262"/>
      <c r="G78" s="262"/>
      <c r="H78" s="262"/>
      <c r="I78" s="262"/>
    </row>
    <row r="79" spans="3:7" ht="12.75">
      <c r="C79" s="29"/>
      <c r="D79" s="30"/>
      <c r="E79" s="31"/>
      <c r="F79" s="30"/>
      <c r="G79" s="32"/>
    </row>
    <row r="80" spans="3:7" ht="12.75">
      <c r="C80" s="1"/>
      <c r="E80" s="7"/>
      <c r="G80" s="7"/>
    </row>
    <row r="81" spans="1:7" ht="12.75">
      <c r="A81" s="42" t="s">
        <v>33</v>
      </c>
      <c r="B81" s="5" t="s">
        <v>35</v>
      </c>
      <c r="C81" s="1"/>
      <c r="E81" s="7"/>
      <c r="G81" s="7"/>
    </row>
    <row r="82" spans="3:7" ht="12.75">
      <c r="C82" s="1"/>
      <c r="E82" s="7"/>
      <c r="G82" s="7"/>
    </row>
    <row r="83" spans="1:7" ht="55.5" customHeight="1">
      <c r="A83" s="41" t="s">
        <v>0</v>
      </c>
      <c r="B83" s="18" t="s">
        <v>43</v>
      </c>
      <c r="C83" s="1"/>
      <c r="E83" s="7"/>
      <c r="G83" s="7"/>
    </row>
    <row r="84" spans="2:7" ht="12.75">
      <c r="B84" t="s">
        <v>18</v>
      </c>
      <c r="C84" s="1">
        <v>220</v>
      </c>
      <c r="E84" s="7">
        <v>0</v>
      </c>
      <c r="G84" s="7">
        <f>+C84*E84</f>
        <v>0</v>
      </c>
    </row>
    <row r="85" spans="1:7" ht="93.75" customHeight="1">
      <c r="A85" s="41" t="s">
        <v>2</v>
      </c>
      <c r="B85" s="18" t="s">
        <v>57</v>
      </c>
      <c r="C85" s="1"/>
      <c r="E85" s="7"/>
      <c r="G85" s="7"/>
    </row>
    <row r="86" spans="2:7" ht="12.75">
      <c r="B86" t="s">
        <v>1</v>
      </c>
      <c r="C86" s="1">
        <v>882</v>
      </c>
      <c r="E86" s="7">
        <v>0</v>
      </c>
      <c r="G86" s="7">
        <f>+C86*E86</f>
        <v>0</v>
      </c>
    </row>
    <row r="87" spans="1:7" ht="57" customHeight="1">
      <c r="A87" s="41" t="s">
        <v>3</v>
      </c>
      <c r="B87" s="18" t="s">
        <v>44</v>
      </c>
      <c r="C87" s="1"/>
      <c r="E87" s="7"/>
      <c r="G87" s="7"/>
    </row>
    <row r="88" spans="2:7" ht="12.75">
      <c r="B88" t="s">
        <v>1</v>
      </c>
      <c r="C88" s="1">
        <v>882</v>
      </c>
      <c r="E88" s="7">
        <v>0</v>
      </c>
      <c r="G88" s="7">
        <f>+C88*E88</f>
        <v>0</v>
      </c>
    </row>
    <row r="89" spans="1:7" ht="54.75" customHeight="1">
      <c r="A89" s="41" t="s">
        <v>5</v>
      </c>
      <c r="B89" s="18" t="s">
        <v>157</v>
      </c>
      <c r="C89" s="1"/>
      <c r="E89" s="7"/>
      <c r="G89" s="7"/>
    </row>
    <row r="90" spans="2:7" ht="12.75">
      <c r="B90" t="s">
        <v>32</v>
      </c>
      <c r="C90" s="1">
        <v>40</v>
      </c>
      <c r="E90" s="7">
        <v>0</v>
      </c>
      <c r="G90" s="7">
        <f>+C90*E90</f>
        <v>0</v>
      </c>
    </row>
    <row r="91" spans="1:7" ht="27" customHeight="1">
      <c r="A91" s="41" t="s">
        <v>6</v>
      </c>
      <c r="B91" s="18" t="s">
        <v>100</v>
      </c>
      <c r="C91" s="1"/>
      <c r="E91" s="7"/>
      <c r="G91" s="7"/>
    </row>
    <row r="92" spans="2:7" ht="51">
      <c r="B92" s="18" t="s">
        <v>101</v>
      </c>
      <c r="C92" s="1"/>
      <c r="E92" s="7"/>
      <c r="G92" s="7"/>
    </row>
    <row r="93" spans="2:7" ht="12.75">
      <c r="B93" t="s">
        <v>4</v>
      </c>
      <c r="C93" s="1">
        <v>1</v>
      </c>
      <c r="E93" s="7">
        <v>0</v>
      </c>
      <c r="G93" s="7">
        <f>+C93*E93</f>
        <v>0</v>
      </c>
    </row>
    <row r="94" spans="2:7" ht="54.75" customHeight="1">
      <c r="B94" s="18" t="s">
        <v>102</v>
      </c>
      <c r="C94" s="1"/>
      <c r="E94" s="7"/>
      <c r="G94" s="7"/>
    </row>
    <row r="95" spans="2:7" ht="12.75">
      <c r="B95" t="s">
        <v>18</v>
      </c>
      <c r="C95" s="1">
        <v>130</v>
      </c>
      <c r="E95" s="7">
        <v>0</v>
      </c>
      <c r="G95" s="7">
        <f>+C95*E95</f>
        <v>0</v>
      </c>
    </row>
    <row r="96" spans="2:7" ht="25.5">
      <c r="B96" s="18" t="s">
        <v>103</v>
      </c>
      <c r="C96" s="1"/>
      <c r="E96" s="7"/>
      <c r="G96" s="7"/>
    </row>
    <row r="97" spans="2:7" ht="12.75">
      <c r="B97" t="s">
        <v>1</v>
      </c>
      <c r="C97" s="1">
        <v>392</v>
      </c>
      <c r="E97" s="7">
        <v>0</v>
      </c>
      <c r="G97" s="7">
        <f>+C97*E97</f>
        <v>0</v>
      </c>
    </row>
    <row r="98" spans="2:7" ht="38.25">
      <c r="B98" s="18" t="s">
        <v>104</v>
      </c>
      <c r="C98" s="1"/>
      <c r="E98" s="7"/>
      <c r="G98" s="7"/>
    </row>
    <row r="99" spans="2:7" ht="12.75">
      <c r="B99" t="s">
        <v>1</v>
      </c>
      <c r="C99" s="1">
        <v>392</v>
      </c>
      <c r="E99" s="7">
        <v>0</v>
      </c>
      <c r="G99" s="7">
        <f>+C99*E99</f>
        <v>0</v>
      </c>
    </row>
    <row r="100" spans="3:7" ht="12.75">
      <c r="C100" s="1"/>
      <c r="E100" s="7"/>
      <c r="G100" s="7"/>
    </row>
    <row r="101" spans="2:7" ht="12.75">
      <c r="B101" s="19" t="s">
        <v>36</v>
      </c>
      <c r="C101" s="40"/>
      <c r="D101" s="13"/>
      <c r="E101" s="12"/>
      <c r="F101" s="13"/>
      <c r="G101" s="14">
        <f>SUM(G83:G100)</f>
        <v>0</v>
      </c>
    </row>
    <row r="102" spans="3:7" ht="12.75">
      <c r="C102" s="1"/>
      <c r="E102" s="7"/>
      <c r="G102" s="7"/>
    </row>
    <row r="103" spans="1:7" ht="12.75">
      <c r="A103" s="42" t="s">
        <v>34</v>
      </c>
      <c r="B103" s="5" t="s">
        <v>39</v>
      </c>
      <c r="C103" s="6"/>
      <c r="E103" s="7"/>
      <c r="G103" s="7"/>
    </row>
    <row r="104" spans="3:7" ht="12.75">
      <c r="C104" s="6"/>
      <c r="E104" s="7"/>
      <c r="G104" s="7"/>
    </row>
    <row r="105" spans="1:7" ht="192.75" customHeight="1">
      <c r="A105" s="41" t="s">
        <v>0</v>
      </c>
      <c r="B105" s="18" t="s">
        <v>105</v>
      </c>
      <c r="C105" s="6"/>
      <c r="E105" s="7"/>
      <c r="G105" s="7"/>
    </row>
    <row r="106" spans="2:7" ht="12" customHeight="1">
      <c r="B106" t="s">
        <v>32</v>
      </c>
      <c r="C106" s="6">
        <v>13</v>
      </c>
      <c r="E106" s="7">
        <v>0</v>
      </c>
      <c r="G106" s="7">
        <f>+C106*E106</f>
        <v>0</v>
      </c>
    </row>
    <row r="107" spans="1:7" ht="55.5" customHeight="1">
      <c r="A107" s="41" t="s">
        <v>2</v>
      </c>
      <c r="B107" s="18" t="s">
        <v>123</v>
      </c>
      <c r="C107" s="6"/>
      <c r="E107" s="7"/>
      <c r="G107" s="7"/>
    </row>
    <row r="108" spans="2:7" ht="12.75">
      <c r="B108" t="s">
        <v>42</v>
      </c>
      <c r="C108" s="6">
        <v>2</v>
      </c>
      <c r="E108" s="7">
        <v>0</v>
      </c>
      <c r="G108" s="7">
        <f>+C108*E108</f>
        <v>0</v>
      </c>
    </row>
    <row r="109" spans="3:7" ht="12.75">
      <c r="C109" s="6"/>
      <c r="E109" s="7"/>
      <c r="G109" s="7"/>
    </row>
    <row r="110" spans="2:7" ht="12.75">
      <c r="B110" s="19" t="s">
        <v>40</v>
      </c>
      <c r="C110" s="40"/>
      <c r="D110" s="13"/>
      <c r="E110" s="12"/>
      <c r="F110" s="13"/>
      <c r="G110" s="14">
        <f>SUM(G105:G109)</f>
        <v>0</v>
      </c>
    </row>
    <row r="111" spans="3:7" ht="12.75">
      <c r="C111" s="6"/>
      <c r="E111" s="7"/>
      <c r="G111" s="7"/>
    </row>
    <row r="112" spans="1:7" ht="12.75">
      <c r="A112" s="42" t="s">
        <v>37</v>
      </c>
      <c r="B112" s="5" t="s">
        <v>50</v>
      </c>
      <c r="C112" s="6"/>
      <c r="E112" s="7"/>
      <c r="G112" s="7"/>
    </row>
    <row r="113" spans="3:7" ht="12.75">
      <c r="C113" s="6"/>
      <c r="E113" s="7"/>
      <c r="G113" s="7"/>
    </row>
    <row r="114" spans="1:7" ht="116.25" customHeight="1">
      <c r="A114" s="41" t="s">
        <v>0</v>
      </c>
      <c r="B114" s="18" t="s">
        <v>64</v>
      </c>
      <c r="C114" s="6"/>
      <c r="E114" s="7"/>
      <c r="G114" s="7"/>
    </row>
    <row r="115" spans="2:7" ht="12.75">
      <c r="B115" t="s">
        <v>32</v>
      </c>
      <c r="C115" s="6">
        <v>85</v>
      </c>
      <c r="E115" s="7">
        <v>0</v>
      </c>
      <c r="G115" s="7">
        <f>+C115*E115</f>
        <v>0</v>
      </c>
    </row>
    <row r="116" spans="1:7" ht="127.5" customHeight="1">
      <c r="A116" s="41" t="s">
        <v>2</v>
      </c>
      <c r="B116" s="18" t="s">
        <v>65</v>
      </c>
      <c r="C116" s="6"/>
      <c r="E116" s="7"/>
      <c r="G116" s="7"/>
    </row>
    <row r="117" spans="2:7" ht="12.75">
      <c r="B117" t="s">
        <v>32</v>
      </c>
      <c r="C117" s="6">
        <v>5</v>
      </c>
      <c r="E117" s="7">
        <v>0</v>
      </c>
      <c r="G117" s="7">
        <f>+C117*E117</f>
        <v>0</v>
      </c>
    </row>
    <row r="118" spans="1:7" ht="153" customHeight="1">
      <c r="A118" s="41" t="s">
        <v>3</v>
      </c>
      <c r="B118" s="18" t="s">
        <v>66</v>
      </c>
      <c r="C118" s="6"/>
      <c r="E118" s="7"/>
      <c r="G118" s="7"/>
    </row>
    <row r="119" spans="2:7" ht="12.75">
      <c r="B119" t="s">
        <v>32</v>
      </c>
      <c r="C119" s="6">
        <v>59</v>
      </c>
      <c r="E119" s="7">
        <v>0</v>
      </c>
      <c r="G119" s="7">
        <f>+C119*E119</f>
        <v>0</v>
      </c>
    </row>
    <row r="120" spans="1:7" ht="75.75" customHeight="1">
      <c r="A120" s="41" t="s">
        <v>5</v>
      </c>
      <c r="B120" s="18" t="s">
        <v>67</v>
      </c>
      <c r="C120" s="6"/>
      <c r="E120" s="7"/>
      <c r="G120" s="7"/>
    </row>
    <row r="121" spans="2:7" ht="12.75">
      <c r="B121" t="s">
        <v>32</v>
      </c>
      <c r="C121" s="6">
        <v>1.2</v>
      </c>
      <c r="E121" s="7">
        <v>0</v>
      </c>
      <c r="G121" s="7">
        <f>+C121*E121</f>
        <v>0</v>
      </c>
    </row>
    <row r="122" spans="1:7" ht="114.75" customHeight="1">
      <c r="A122" s="41" t="s">
        <v>6</v>
      </c>
      <c r="B122" s="18" t="s">
        <v>68</v>
      </c>
      <c r="C122" s="6"/>
      <c r="E122" s="7"/>
      <c r="G122" s="7"/>
    </row>
    <row r="123" spans="2:7" ht="12.75">
      <c r="B123" t="s">
        <v>32</v>
      </c>
      <c r="C123" s="6">
        <v>2.5</v>
      </c>
      <c r="E123" s="7">
        <v>0</v>
      </c>
      <c r="G123" s="7">
        <f>+C123*E123</f>
        <v>0</v>
      </c>
    </row>
    <row r="124" spans="1:7" ht="89.25" customHeight="1">
      <c r="A124" s="41" t="s">
        <v>7</v>
      </c>
      <c r="B124" s="18" t="s">
        <v>69</v>
      </c>
      <c r="C124" s="6"/>
      <c r="E124" s="7"/>
      <c r="G124" s="7"/>
    </row>
    <row r="125" spans="2:7" ht="12.75">
      <c r="B125" t="s">
        <v>4</v>
      </c>
      <c r="C125" s="6">
        <v>1</v>
      </c>
      <c r="E125" s="7">
        <v>0</v>
      </c>
      <c r="G125" s="7">
        <f>+C125*E125</f>
        <v>0</v>
      </c>
    </row>
    <row r="126" spans="1:7" ht="141.75" customHeight="1">
      <c r="A126" s="41" t="s">
        <v>8</v>
      </c>
      <c r="B126" s="18" t="s">
        <v>70</v>
      </c>
      <c r="C126" s="6"/>
      <c r="E126" s="7"/>
      <c r="G126" s="7"/>
    </row>
    <row r="127" spans="2:7" ht="12.75">
      <c r="B127" t="s">
        <v>4</v>
      </c>
      <c r="C127" s="6">
        <v>2</v>
      </c>
      <c r="E127" s="7">
        <v>0</v>
      </c>
      <c r="G127" s="7">
        <f>+C127*E127</f>
        <v>0</v>
      </c>
    </row>
    <row r="128" spans="2:7" ht="12.75">
      <c r="B128" s="19" t="s">
        <v>71</v>
      </c>
      <c r="C128" s="40"/>
      <c r="D128" s="13"/>
      <c r="E128" s="12"/>
      <c r="F128" s="13"/>
      <c r="G128" s="14">
        <f>SUM(G115:G127)</f>
        <v>0</v>
      </c>
    </row>
    <row r="129" spans="3:7" ht="12.75">
      <c r="C129" s="6"/>
      <c r="E129" s="7"/>
      <c r="G129" s="7"/>
    </row>
    <row r="130" spans="1:7" ht="12.75">
      <c r="A130" s="42" t="s">
        <v>38</v>
      </c>
      <c r="B130" s="5" t="s">
        <v>51</v>
      </c>
      <c r="C130" s="6"/>
      <c r="E130" s="7"/>
      <c r="G130" s="7"/>
    </row>
    <row r="131" spans="1:7" ht="12" customHeight="1">
      <c r="A131" s="42"/>
      <c r="B131" s="5"/>
      <c r="C131" s="6"/>
      <c r="E131" s="7"/>
      <c r="G131" s="7"/>
    </row>
    <row r="132" spans="1:7" ht="24.75" customHeight="1" hidden="1">
      <c r="A132" s="42"/>
      <c r="B132" s="5"/>
      <c r="C132" s="6"/>
      <c r="E132" s="7"/>
      <c r="G132" s="7"/>
    </row>
    <row r="133" spans="1:7" ht="24.75" customHeight="1">
      <c r="A133" s="41" t="s">
        <v>0</v>
      </c>
      <c r="B133" s="18" t="s">
        <v>73</v>
      </c>
      <c r="C133" s="6"/>
      <c r="E133" s="7"/>
      <c r="G133" s="7"/>
    </row>
    <row r="134" spans="2:7" ht="12.75">
      <c r="B134" t="s">
        <v>32</v>
      </c>
      <c r="C134" s="6">
        <v>54</v>
      </c>
      <c r="E134" s="7">
        <v>0</v>
      </c>
      <c r="G134" s="7">
        <f>+C134*E134</f>
        <v>0</v>
      </c>
    </row>
    <row r="135" spans="1:7" ht="53.25" customHeight="1">
      <c r="A135" s="41" t="s">
        <v>2</v>
      </c>
      <c r="B135" s="18" t="s">
        <v>74</v>
      </c>
      <c r="C135" s="6"/>
      <c r="E135" s="7"/>
      <c r="G135" s="7"/>
    </row>
    <row r="136" spans="2:7" ht="12.75">
      <c r="B136" t="s">
        <v>1</v>
      </c>
      <c r="C136" s="6">
        <v>55</v>
      </c>
      <c r="E136" s="7">
        <v>0</v>
      </c>
      <c r="G136" s="7">
        <f>+C136*E136</f>
        <v>0</v>
      </c>
    </row>
    <row r="137" spans="1:7" ht="62.25" customHeight="1">
      <c r="A137" s="41" t="s">
        <v>3</v>
      </c>
      <c r="B137" s="18" t="s">
        <v>75</v>
      </c>
      <c r="C137" s="6"/>
      <c r="E137" s="7"/>
      <c r="G137" s="7"/>
    </row>
    <row r="138" spans="2:7" ht="15.75" customHeight="1">
      <c r="B138" s="18" t="s">
        <v>76</v>
      </c>
      <c r="C138" s="6"/>
      <c r="E138" s="7"/>
      <c r="G138" s="7"/>
    </row>
    <row r="139" spans="2:7" ht="12.75">
      <c r="B139" t="s">
        <v>32</v>
      </c>
      <c r="C139" s="6">
        <v>148.5</v>
      </c>
      <c r="E139" s="7">
        <v>0</v>
      </c>
      <c r="G139" s="7">
        <f>+C139*E139</f>
        <v>0</v>
      </c>
    </row>
    <row r="140" spans="2:7" ht="15.75" customHeight="1">
      <c r="B140" s="18" t="s">
        <v>77</v>
      </c>
      <c r="C140" s="6"/>
      <c r="E140" s="7"/>
      <c r="G140" s="7"/>
    </row>
    <row r="141" spans="2:7" ht="12.75">
      <c r="B141" t="s">
        <v>32</v>
      </c>
      <c r="C141" s="6">
        <v>19.5</v>
      </c>
      <c r="E141" s="7">
        <v>0</v>
      </c>
      <c r="G141" s="7">
        <f>+C141*E141</f>
        <v>0</v>
      </c>
    </row>
    <row r="142" spans="2:7" ht="18" customHeight="1">
      <c r="B142" s="18" t="s">
        <v>78</v>
      </c>
      <c r="C142" s="6"/>
      <c r="E142" s="7"/>
      <c r="G142" s="7"/>
    </row>
    <row r="143" spans="2:7" ht="12.75">
      <c r="B143" t="s">
        <v>32</v>
      </c>
      <c r="C143" s="6">
        <v>10.5</v>
      </c>
      <c r="E143" s="7">
        <v>0</v>
      </c>
      <c r="G143" s="7">
        <f>+C143*E143</f>
        <v>0</v>
      </c>
    </row>
    <row r="144" spans="1:7" ht="79.5" customHeight="1">
      <c r="A144" s="41" t="s">
        <v>5</v>
      </c>
      <c r="B144" s="18" t="s">
        <v>79</v>
      </c>
      <c r="C144" s="1"/>
      <c r="E144" s="7"/>
      <c r="G144" s="7"/>
    </row>
    <row r="145" spans="2:7" ht="18" customHeight="1">
      <c r="B145" t="s">
        <v>18</v>
      </c>
      <c r="C145" s="1">
        <v>278</v>
      </c>
      <c r="E145" s="7">
        <v>0</v>
      </c>
      <c r="G145" s="7">
        <f>+C145*E145</f>
        <v>0</v>
      </c>
    </row>
    <row r="146" spans="1:7" ht="42" customHeight="1">
      <c r="A146" s="41" t="s">
        <v>6</v>
      </c>
      <c r="B146" s="18" t="s">
        <v>45</v>
      </c>
      <c r="C146" s="1"/>
      <c r="E146" s="7"/>
      <c r="G146" s="7"/>
    </row>
    <row r="147" spans="2:7" ht="12.75">
      <c r="B147" t="s">
        <v>42</v>
      </c>
      <c r="C147" s="1">
        <v>3</v>
      </c>
      <c r="E147" s="7">
        <v>0</v>
      </c>
      <c r="G147" s="7">
        <f>+C147*E147</f>
        <v>0</v>
      </c>
    </row>
    <row r="148" spans="1:7" ht="39.75" customHeight="1">
      <c r="A148" s="41" t="s">
        <v>7</v>
      </c>
      <c r="B148" s="18" t="s">
        <v>80</v>
      </c>
      <c r="C148" s="6"/>
      <c r="E148" s="7"/>
      <c r="G148" s="7"/>
    </row>
    <row r="149" spans="2:7" ht="12.75">
      <c r="B149" t="s">
        <v>1</v>
      </c>
      <c r="C149" s="6">
        <v>486</v>
      </c>
      <c r="E149" s="7">
        <v>0</v>
      </c>
      <c r="G149" s="7">
        <f>+C149*E149</f>
        <v>0</v>
      </c>
    </row>
    <row r="150" spans="1:7" ht="42" customHeight="1">
      <c r="A150" s="41" t="s">
        <v>8</v>
      </c>
      <c r="B150" s="18" t="s">
        <v>81</v>
      </c>
      <c r="C150" s="6"/>
      <c r="E150" s="7"/>
      <c r="G150" s="7"/>
    </row>
    <row r="151" spans="2:7" ht="12.75">
      <c r="B151" t="s">
        <v>1</v>
      </c>
      <c r="C151" s="6">
        <v>340</v>
      </c>
      <c r="E151" s="7">
        <v>0</v>
      </c>
      <c r="G151" s="7">
        <f>+C151*E151</f>
        <v>0</v>
      </c>
    </row>
    <row r="152" spans="1:7" ht="44.25" customHeight="1">
      <c r="A152" s="41" t="s">
        <v>11</v>
      </c>
      <c r="B152" s="18" t="s">
        <v>82</v>
      </c>
      <c r="C152" s="6"/>
      <c r="E152" s="7"/>
      <c r="G152" s="7"/>
    </row>
    <row r="153" spans="2:7" ht="12.75">
      <c r="B153" t="s">
        <v>1</v>
      </c>
      <c r="C153" s="6">
        <v>340</v>
      </c>
      <c r="E153" s="7">
        <v>0</v>
      </c>
      <c r="G153" s="7">
        <f>+C153*E153</f>
        <v>0</v>
      </c>
    </row>
    <row r="154" spans="1:7" ht="182.25" customHeight="1">
      <c r="A154" s="41" t="s">
        <v>12</v>
      </c>
      <c r="B154" s="18" t="s">
        <v>159</v>
      </c>
      <c r="C154" s="6"/>
      <c r="E154" s="7"/>
      <c r="G154" s="7"/>
    </row>
    <row r="155" spans="2:7" ht="12.75">
      <c r="B155" t="s">
        <v>1</v>
      </c>
      <c r="C155" s="6">
        <v>146</v>
      </c>
      <c r="E155" s="7">
        <v>0</v>
      </c>
      <c r="G155" s="7">
        <f>+C155*E155</f>
        <v>0</v>
      </c>
    </row>
    <row r="156" spans="1:7" ht="55.5" customHeight="1">
      <c r="A156" s="41" t="s">
        <v>13</v>
      </c>
      <c r="B156" s="18" t="s">
        <v>140</v>
      </c>
      <c r="C156" s="6"/>
      <c r="E156" s="7"/>
      <c r="G156" s="7"/>
    </row>
    <row r="157" spans="2:7" ht="12.75">
      <c r="B157" t="s">
        <v>22</v>
      </c>
      <c r="C157" s="6">
        <v>1</v>
      </c>
      <c r="E157" s="7">
        <v>0</v>
      </c>
      <c r="G157" s="7">
        <f>+C157*E157</f>
        <v>0</v>
      </c>
    </row>
    <row r="158" spans="1:7" ht="79.5" customHeight="1">
      <c r="A158" s="41" t="s">
        <v>16</v>
      </c>
      <c r="B158" s="18" t="s">
        <v>160</v>
      </c>
      <c r="C158" s="6"/>
      <c r="E158" s="7"/>
      <c r="G158" s="7"/>
    </row>
    <row r="159" spans="2:7" ht="13.5" customHeight="1">
      <c r="B159" t="s">
        <v>1</v>
      </c>
      <c r="C159" s="6">
        <v>89</v>
      </c>
      <c r="E159" s="7">
        <v>0</v>
      </c>
      <c r="G159" s="7">
        <f>+C159*E159</f>
        <v>0</v>
      </c>
    </row>
    <row r="160" spans="1:7" ht="64.5" customHeight="1">
      <c r="A160" s="41" t="s">
        <v>17</v>
      </c>
      <c r="B160" s="18" t="s">
        <v>161</v>
      </c>
      <c r="C160" s="6"/>
      <c r="E160" s="7"/>
      <c r="G160" s="7"/>
    </row>
    <row r="161" spans="2:7" ht="12.75">
      <c r="B161" t="s">
        <v>1</v>
      </c>
      <c r="C161" s="6">
        <v>89</v>
      </c>
      <c r="E161" s="7">
        <v>0</v>
      </c>
      <c r="G161" s="7">
        <f>+C161*E161</f>
        <v>0</v>
      </c>
    </row>
    <row r="162" spans="3:7" ht="12.75">
      <c r="C162" s="6"/>
      <c r="E162" s="7"/>
      <c r="G162" s="7"/>
    </row>
    <row r="163" spans="2:7" ht="12.75">
      <c r="B163" s="19" t="s">
        <v>83</v>
      </c>
      <c r="C163" s="40"/>
      <c r="D163" s="13"/>
      <c r="E163" s="12"/>
      <c r="F163" s="13"/>
      <c r="G163" s="14">
        <f>SUM(G134:G162)</f>
        <v>0</v>
      </c>
    </row>
    <row r="164" spans="3:7" ht="12.75">
      <c r="C164" s="20"/>
      <c r="D164" s="21"/>
      <c r="E164" s="22"/>
      <c r="F164" s="21"/>
      <c r="G164" s="22"/>
    </row>
    <row r="165" spans="1:7" ht="12.75" customHeight="1">
      <c r="A165" s="42" t="s">
        <v>46</v>
      </c>
      <c r="B165" s="5" t="s">
        <v>85</v>
      </c>
      <c r="C165" s="1"/>
      <c r="E165" s="7"/>
      <c r="G165" s="7"/>
    </row>
    <row r="166" spans="3:7" ht="12.75">
      <c r="C166" s="1"/>
      <c r="E166" s="7"/>
      <c r="G166" s="7"/>
    </row>
    <row r="167" spans="1:7" ht="25.5">
      <c r="A167" s="41" t="s">
        <v>0</v>
      </c>
      <c r="B167" s="18" t="s">
        <v>86</v>
      </c>
      <c r="C167" s="1"/>
      <c r="E167" s="7"/>
      <c r="G167" s="7"/>
    </row>
    <row r="168" spans="2:7" ht="12.75">
      <c r="B168" t="s">
        <v>15</v>
      </c>
      <c r="C168" s="1">
        <v>1</v>
      </c>
      <c r="E168" s="7">
        <v>0</v>
      </c>
      <c r="G168" s="7">
        <f>+C168*E168</f>
        <v>0</v>
      </c>
    </row>
    <row r="169" spans="1:7" ht="272.25" customHeight="1">
      <c r="A169" s="41" t="s">
        <v>2</v>
      </c>
      <c r="B169" s="18" t="s">
        <v>87</v>
      </c>
      <c r="C169" s="1"/>
      <c r="E169" s="7"/>
      <c r="G169" s="7"/>
    </row>
    <row r="170" spans="2:7" ht="12.75">
      <c r="B170" t="s">
        <v>42</v>
      </c>
      <c r="C170" s="1">
        <v>1</v>
      </c>
      <c r="E170" s="7">
        <v>0</v>
      </c>
      <c r="G170" s="7">
        <f>+C170*E170</f>
        <v>0</v>
      </c>
    </row>
    <row r="171" spans="1:7" ht="90.75" customHeight="1">
      <c r="A171" s="41" t="s">
        <v>3</v>
      </c>
      <c r="B171" s="18" t="s">
        <v>88</v>
      </c>
      <c r="C171" s="1"/>
      <c r="E171" s="7"/>
      <c r="G171" s="7"/>
    </row>
    <row r="172" spans="2:7" ht="12.75">
      <c r="B172" t="s">
        <v>1</v>
      </c>
      <c r="C172" s="1">
        <v>32.75</v>
      </c>
      <c r="E172" s="7">
        <v>0</v>
      </c>
      <c r="G172" s="7">
        <f>+C172*E172</f>
        <v>0</v>
      </c>
    </row>
    <row r="173" spans="1:7" ht="127.5" customHeight="1">
      <c r="A173" s="41" t="s">
        <v>5</v>
      </c>
      <c r="B173" s="18" t="s">
        <v>89</v>
      </c>
      <c r="C173" s="1"/>
      <c r="E173" s="7"/>
      <c r="G173" s="7"/>
    </row>
    <row r="174" spans="2:7" ht="12.75">
      <c r="B174" t="s">
        <v>15</v>
      </c>
      <c r="C174" s="1">
        <v>1</v>
      </c>
      <c r="E174" s="7">
        <v>0</v>
      </c>
      <c r="G174" s="7">
        <f>+C174*E174</f>
        <v>0</v>
      </c>
    </row>
    <row r="175" spans="1:7" ht="114.75" customHeight="1">
      <c r="A175" s="41" t="s">
        <v>6</v>
      </c>
      <c r="B175" s="18" t="s">
        <v>91</v>
      </c>
      <c r="C175" s="1"/>
      <c r="E175" s="7"/>
      <c r="G175" s="7"/>
    </row>
    <row r="176" spans="2:7" ht="12.75">
      <c r="B176" t="s">
        <v>15</v>
      </c>
      <c r="C176" s="1">
        <v>1</v>
      </c>
      <c r="E176" s="7">
        <v>0</v>
      </c>
      <c r="G176" s="7">
        <f>+C176*E176</f>
        <v>0</v>
      </c>
    </row>
    <row r="177" spans="1:7" ht="89.25" customHeight="1">
      <c r="A177" s="41" t="s">
        <v>6</v>
      </c>
      <c r="B177" s="18" t="s">
        <v>92</v>
      </c>
      <c r="C177" s="1"/>
      <c r="E177" s="7"/>
      <c r="G177" s="7"/>
    </row>
    <row r="178" spans="2:7" ht="12.75">
      <c r="B178" t="s">
        <v>1</v>
      </c>
      <c r="C178" s="1">
        <v>26.25</v>
      </c>
      <c r="E178" s="7">
        <v>0</v>
      </c>
      <c r="G178" s="7">
        <f>+C178*E178</f>
        <v>0</v>
      </c>
    </row>
    <row r="179" spans="1:7" ht="136.5" customHeight="1">
      <c r="A179" s="41" t="s">
        <v>7</v>
      </c>
      <c r="B179" s="18" t="s">
        <v>93</v>
      </c>
      <c r="C179" s="1"/>
      <c r="E179" s="7"/>
      <c r="G179" s="7"/>
    </row>
    <row r="180" spans="2:7" ht="12.75">
      <c r="B180" t="s">
        <v>15</v>
      </c>
      <c r="C180" s="1">
        <v>1</v>
      </c>
      <c r="E180" s="7">
        <v>0</v>
      </c>
      <c r="G180" s="7">
        <f>+C180*E180</f>
        <v>0</v>
      </c>
    </row>
    <row r="181" spans="1:7" ht="96" customHeight="1">
      <c r="A181" s="41" t="s">
        <v>8</v>
      </c>
      <c r="B181" s="18" t="s">
        <v>94</v>
      </c>
      <c r="C181" s="1"/>
      <c r="E181" s="7"/>
      <c r="G181" s="7"/>
    </row>
    <row r="182" spans="2:7" ht="12.75">
      <c r="B182" t="s">
        <v>15</v>
      </c>
      <c r="C182" s="1">
        <v>1</v>
      </c>
      <c r="E182" s="7">
        <v>0</v>
      </c>
      <c r="G182" s="7">
        <f>+C182*E182</f>
        <v>0</v>
      </c>
    </row>
    <row r="183" spans="1:7" ht="141" customHeight="1">
      <c r="A183" s="41" t="s">
        <v>11</v>
      </c>
      <c r="B183" s="18" t="s">
        <v>143</v>
      </c>
      <c r="C183" s="1"/>
      <c r="E183" s="7"/>
      <c r="G183" s="7"/>
    </row>
    <row r="184" spans="2:7" ht="12.75">
      <c r="B184" t="s">
        <v>15</v>
      </c>
      <c r="C184" s="1">
        <v>1</v>
      </c>
      <c r="E184" s="7">
        <v>0</v>
      </c>
      <c r="G184" s="7">
        <f>+C184*E184</f>
        <v>0</v>
      </c>
    </row>
    <row r="185" spans="1:7" ht="141.75" customHeight="1">
      <c r="A185" s="41" t="s">
        <v>12</v>
      </c>
      <c r="B185" s="18" t="s">
        <v>95</v>
      </c>
      <c r="C185" s="1"/>
      <c r="E185" s="7"/>
      <c r="G185" s="7"/>
    </row>
    <row r="186" spans="2:7" ht="12.75">
      <c r="B186" t="s">
        <v>15</v>
      </c>
      <c r="C186" s="1">
        <v>1</v>
      </c>
      <c r="E186" s="7">
        <v>0</v>
      </c>
      <c r="G186" s="7">
        <f>+C186*E186</f>
        <v>0</v>
      </c>
    </row>
    <row r="187" spans="3:7" ht="12.75">
      <c r="C187" s="1"/>
      <c r="E187" s="7"/>
      <c r="G187" s="7"/>
    </row>
    <row r="188" spans="2:7" ht="12.75">
      <c r="B188" s="19" t="s">
        <v>90</v>
      </c>
      <c r="C188" s="40"/>
      <c r="D188" s="13"/>
      <c r="E188" s="12"/>
      <c r="F188" s="13"/>
      <c r="G188" s="14">
        <f>SUM(G168:G187)</f>
        <v>0</v>
      </c>
    </row>
    <row r="189" spans="3:7" ht="12.75">
      <c r="C189" s="20"/>
      <c r="D189" s="21"/>
      <c r="E189" s="22"/>
      <c r="F189" s="21"/>
      <c r="G189" s="22"/>
    </row>
    <row r="190" spans="1:7" ht="12.75">
      <c r="A190" s="42" t="s">
        <v>47</v>
      </c>
      <c r="B190" s="5" t="s">
        <v>52</v>
      </c>
      <c r="C190" s="6"/>
      <c r="E190" s="7"/>
      <c r="G190" s="7"/>
    </row>
    <row r="191" spans="1:7" ht="12.75">
      <c r="A191" s="42"/>
      <c r="B191" s="5"/>
      <c r="C191" s="6"/>
      <c r="E191" s="7"/>
      <c r="G191" s="7"/>
    </row>
    <row r="192" spans="1:7" ht="12.75">
      <c r="A192" s="41" t="s">
        <v>106</v>
      </c>
      <c r="B192" s="18" t="s">
        <v>107</v>
      </c>
      <c r="C192" s="6"/>
      <c r="E192" s="7"/>
      <c r="G192" s="7"/>
    </row>
    <row r="193" spans="2:7" ht="99" customHeight="1">
      <c r="B193" s="18" t="s">
        <v>108</v>
      </c>
      <c r="C193" s="6"/>
      <c r="E193" s="7"/>
      <c r="G193" s="7"/>
    </row>
    <row r="194" spans="2:7" ht="12.75">
      <c r="B194" t="s">
        <v>32</v>
      </c>
      <c r="C194" s="6">
        <v>7</v>
      </c>
      <c r="E194" s="7">
        <v>0</v>
      </c>
      <c r="G194" s="7">
        <f>+C194*E194</f>
        <v>0</v>
      </c>
    </row>
    <row r="195" spans="2:7" ht="117.75" customHeight="1">
      <c r="B195" s="18" t="s">
        <v>141</v>
      </c>
      <c r="C195" s="6"/>
      <c r="E195" s="7"/>
      <c r="G195" s="7"/>
    </row>
    <row r="196" spans="2:7" ht="17.25" customHeight="1">
      <c r="B196" t="s">
        <v>1</v>
      </c>
      <c r="C196" s="6">
        <v>10.5</v>
      </c>
      <c r="E196" s="7">
        <v>0</v>
      </c>
      <c r="G196" s="7">
        <f>+C196*E196</f>
        <v>0</v>
      </c>
    </row>
    <row r="197" spans="2:7" ht="24.75" customHeight="1">
      <c r="B197" s="18" t="s">
        <v>109</v>
      </c>
      <c r="C197" s="6"/>
      <c r="E197" s="7"/>
      <c r="G197" s="7"/>
    </row>
    <row r="198" spans="2:7" ht="16.5" customHeight="1">
      <c r="B198" t="s">
        <v>1</v>
      </c>
      <c r="C198" s="6">
        <v>20</v>
      </c>
      <c r="E198" s="7">
        <v>0</v>
      </c>
      <c r="G198" s="7">
        <f>+C198*E198</f>
        <v>0</v>
      </c>
    </row>
    <row r="199" spans="2:7" ht="54.75" customHeight="1">
      <c r="B199" s="18" t="s">
        <v>110</v>
      </c>
      <c r="C199" s="6"/>
      <c r="E199" s="7"/>
      <c r="G199" s="7"/>
    </row>
    <row r="200" spans="2:7" ht="12.75">
      <c r="B200" t="s">
        <v>1</v>
      </c>
      <c r="C200" s="6">
        <v>20</v>
      </c>
      <c r="E200" s="7">
        <v>0</v>
      </c>
      <c r="G200" s="7">
        <f>+C200*E200</f>
        <v>0</v>
      </c>
    </row>
    <row r="201" spans="1:7" ht="43.5" customHeight="1">
      <c r="A201" s="41" t="s">
        <v>2</v>
      </c>
      <c r="B201" s="18" t="s">
        <v>111</v>
      </c>
      <c r="C201" s="6"/>
      <c r="E201" s="7"/>
      <c r="G201" s="7"/>
    </row>
    <row r="202" spans="2:7" ht="91.5" customHeight="1">
      <c r="B202" s="18" t="s">
        <v>112</v>
      </c>
      <c r="C202" s="6"/>
      <c r="E202" s="7"/>
      <c r="G202" s="7"/>
    </row>
    <row r="203" spans="2:7" ht="12.75">
      <c r="B203" t="s">
        <v>32</v>
      </c>
      <c r="C203" s="6">
        <v>14</v>
      </c>
      <c r="E203" s="7">
        <v>0</v>
      </c>
      <c r="G203" s="7">
        <f>+C203*E203</f>
        <v>0</v>
      </c>
    </row>
    <row r="204" spans="2:7" ht="115.5" customHeight="1">
      <c r="B204" s="18" t="s">
        <v>142</v>
      </c>
      <c r="C204" s="6"/>
      <c r="E204" s="7"/>
      <c r="G204" s="7"/>
    </row>
    <row r="205" spans="2:7" ht="12.75">
      <c r="B205" t="s">
        <v>1</v>
      </c>
      <c r="C205" s="6">
        <v>9.6</v>
      </c>
      <c r="E205" s="7">
        <v>0</v>
      </c>
      <c r="G205" s="7">
        <f>+C205*E205</f>
        <v>0</v>
      </c>
    </row>
    <row r="206" spans="2:7" ht="29.25" customHeight="1">
      <c r="B206" s="18" t="s">
        <v>109</v>
      </c>
      <c r="C206" s="6"/>
      <c r="E206" s="7"/>
      <c r="G206" s="7"/>
    </row>
    <row r="207" spans="2:7" ht="12.75">
      <c r="B207" t="s">
        <v>1</v>
      </c>
      <c r="C207" s="6">
        <v>7.9</v>
      </c>
      <c r="E207" s="7">
        <v>0</v>
      </c>
      <c r="G207" s="7">
        <f>+C207*E207</f>
        <v>0</v>
      </c>
    </row>
    <row r="208" spans="2:7" ht="52.5" customHeight="1">
      <c r="B208" s="18" t="s">
        <v>110</v>
      </c>
      <c r="C208" s="6"/>
      <c r="E208" s="7"/>
      <c r="G208" s="7"/>
    </row>
    <row r="209" spans="2:7" ht="12.75">
      <c r="B209" t="s">
        <v>1</v>
      </c>
      <c r="C209" s="6">
        <v>9</v>
      </c>
      <c r="E209" s="7">
        <v>0</v>
      </c>
      <c r="G209" s="7">
        <f>+C209*E209</f>
        <v>0</v>
      </c>
    </row>
    <row r="210" spans="2:7" ht="49.5" customHeight="1">
      <c r="B210" s="18" t="s">
        <v>113</v>
      </c>
      <c r="C210" s="6"/>
      <c r="E210" s="7"/>
      <c r="G210" s="7"/>
    </row>
    <row r="211" spans="2:7" ht="12.75">
      <c r="B211" t="s">
        <v>1</v>
      </c>
      <c r="C211" s="6">
        <v>15</v>
      </c>
      <c r="E211" s="7">
        <v>0</v>
      </c>
      <c r="G211" s="7">
        <f>+C211*E211</f>
        <v>0</v>
      </c>
    </row>
    <row r="212" spans="2:7" ht="24.75" customHeight="1">
      <c r="B212" s="18" t="s">
        <v>114</v>
      </c>
      <c r="C212" s="6"/>
      <c r="E212" s="7"/>
      <c r="G212" s="7"/>
    </row>
    <row r="213" spans="2:7" ht="12.75">
      <c r="B213" t="s">
        <v>1</v>
      </c>
      <c r="C213" s="6">
        <v>10</v>
      </c>
      <c r="E213" s="7">
        <v>0</v>
      </c>
      <c r="G213" s="7">
        <f>+C213*E213</f>
        <v>0</v>
      </c>
    </row>
    <row r="214" spans="1:7" ht="64.5" customHeight="1">
      <c r="A214" s="41" t="s">
        <v>3</v>
      </c>
      <c r="B214" s="18" t="s">
        <v>84</v>
      </c>
      <c r="C214" s="6"/>
      <c r="E214" s="7"/>
      <c r="G214" s="7"/>
    </row>
    <row r="215" spans="2:7" ht="12.75">
      <c r="B215" t="s">
        <v>15</v>
      </c>
      <c r="C215" s="6">
        <v>1</v>
      </c>
      <c r="E215" s="7">
        <v>0</v>
      </c>
      <c r="G215" s="7">
        <f>+C215*E215</f>
        <v>0</v>
      </c>
    </row>
    <row r="216" spans="1:7" ht="65.25" customHeight="1">
      <c r="A216" s="41" t="s">
        <v>5</v>
      </c>
      <c r="B216" s="18" t="s">
        <v>99</v>
      </c>
      <c r="C216" s="6"/>
      <c r="E216" s="7"/>
      <c r="G216" s="7"/>
    </row>
    <row r="217" spans="2:7" ht="12.75">
      <c r="B217" t="s">
        <v>15</v>
      </c>
      <c r="C217" s="6">
        <v>1</v>
      </c>
      <c r="E217" s="7">
        <v>0</v>
      </c>
      <c r="G217" s="7">
        <f>+C217*E217</f>
        <v>0</v>
      </c>
    </row>
    <row r="218" spans="1:7" ht="409.5" customHeight="1">
      <c r="A218" s="41" t="s">
        <v>6</v>
      </c>
      <c r="B218" s="39" t="s">
        <v>146</v>
      </c>
      <c r="C218" s="6"/>
      <c r="E218" s="7"/>
      <c r="G218" s="7"/>
    </row>
    <row r="219" spans="2:7" ht="12.75" customHeight="1">
      <c r="B219" t="s">
        <v>144</v>
      </c>
      <c r="C219" s="6">
        <v>4600</v>
      </c>
      <c r="E219" s="7">
        <v>0</v>
      </c>
      <c r="G219" s="7">
        <f>+C219*E219</f>
        <v>0</v>
      </c>
    </row>
    <row r="220" spans="1:7" ht="179.25" customHeight="1">
      <c r="A220" s="41" t="s">
        <v>7</v>
      </c>
      <c r="B220" s="39" t="s">
        <v>145</v>
      </c>
      <c r="C220" s="6"/>
      <c r="E220" s="7"/>
      <c r="G220" s="7"/>
    </row>
    <row r="221" spans="2:7" ht="12.75">
      <c r="B221" t="s">
        <v>42</v>
      </c>
      <c r="C221" s="6">
        <v>56</v>
      </c>
      <c r="E221" s="7">
        <v>0</v>
      </c>
      <c r="G221" s="7">
        <f>+C221*E221</f>
        <v>0</v>
      </c>
    </row>
    <row r="222" spans="1:7" ht="208.5" customHeight="1">
      <c r="A222" s="41" t="s">
        <v>8</v>
      </c>
      <c r="B222" s="39" t="s">
        <v>147</v>
      </c>
      <c r="C222" s="6"/>
      <c r="E222" s="7"/>
      <c r="G222" s="7"/>
    </row>
    <row r="223" spans="2:7" ht="12.75">
      <c r="B223" t="s">
        <v>32</v>
      </c>
      <c r="C223" s="6">
        <v>44</v>
      </c>
      <c r="E223" s="7">
        <v>0</v>
      </c>
      <c r="G223" s="7">
        <f>+C223*E223</f>
        <v>0</v>
      </c>
    </row>
    <row r="224" spans="1:7" ht="218.25" customHeight="1">
      <c r="A224" s="41" t="s">
        <v>11</v>
      </c>
      <c r="B224" s="39" t="s">
        <v>148</v>
      </c>
      <c r="C224" s="6"/>
      <c r="E224" s="7"/>
      <c r="G224" s="7"/>
    </row>
    <row r="225" spans="2:7" ht="12.75">
      <c r="B225" t="s">
        <v>42</v>
      </c>
      <c r="C225" s="6">
        <v>4</v>
      </c>
      <c r="E225" s="7">
        <v>0</v>
      </c>
      <c r="G225" s="7">
        <f>+C225*E225</f>
        <v>0</v>
      </c>
    </row>
    <row r="226" spans="1:7" ht="179.25" customHeight="1">
      <c r="A226" s="41" t="s">
        <v>12</v>
      </c>
      <c r="B226" s="39" t="s">
        <v>149</v>
      </c>
      <c r="C226" s="6"/>
      <c r="E226" s="7"/>
      <c r="G226" s="7"/>
    </row>
    <row r="227" spans="2:7" ht="12.75">
      <c r="B227" t="s">
        <v>42</v>
      </c>
      <c r="C227" s="6">
        <v>200</v>
      </c>
      <c r="E227" s="7">
        <v>0</v>
      </c>
      <c r="G227" s="7">
        <f>+C227*E227</f>
        <v>0</v>
      </c>
    </row>
    <row r="228" spans="1:7" ht="396.75" customHeight="1">
      <c r="A228" s="41" t="s">
        <v>13</v>
      </c>
      <c r="B228" s="39" t="s">
        <v>150</v>
      </c>
      <c r="C228" s="6"/>
      <c r="E228" s="7"/>
      <c r="G228" s="7"/>
    </row>
    <row r="229" spans="2:7" ht="12.75">
      <c r="B229" t="s">
        <v>144</v>
      </c>
      <c r="C229" s="6">
        <v>1220</v>
      </c>
      <c r="E229" s="7">
        <v>0</v>
      </c>
      <c r="G229" s="7">
        <f>+C229*E229</f>
        <v>0</v>
      </c>
    </row>
    <row r="230" spans="1:7" ht="179.25" customHeight="1">
      <c r="A230" s="41" t="s">
        <v>16</v>
      </c>
      <c r="B230" s="39" t="s">
        <v>151</v>
      </c>
      <c r="C230" s="6"/>
      <c r="E230" s="7"/>
      <c r="G230" s="7"/>
    </row>
    <row r="231" spans="2:7" ht="12.75">
      <c r="B231" t="s">
        <v>42</v>
      </c>
      <c r="C231" s="6">
        <v>32</v>
      </c>
      <c r="E231" s="7">
        <v>0</v>
      </c>
      <c r="G231" s="7">
        <f>+C231*E231</f>
        <v>0</v>
      </c>
    </row>
    <row r="232" spans="1:7" ht="98.25" customHeight="1">
      <c r="A232" s="41" t="s">
        <v>17</v>
      </c>
      <c r="B232" s="18" t="s">
        <v>152</v>
      </c>
      <c r="C232" s="6"/>
      <c r="E232" s="7"/>
      <c r="G232" s="7"/>
    </row>
    <row r="233" spans="2:7" ht="12.75">
      <c r="B233" t="s">
        <v>42</v>
      </c>
      <c r="C233" s="6">
        <v>18</v>
      </c>
      <c r="E233" s="7">
        <v>0</v>
      </c>
      <c r="G233" s="7">
        <f>+C233*E233</f>
        <v>0</v>
      </c>
    </row>
    <row r="234" spans="1:7" ht="81" customHeight="1">
      <c r="A234" s="41" t="s">
        <v>19</v>
      </c>
      <c r="B234" s="18" t="s">
        <v>153</v>
      </c>
      <c r="C234" s="6"/>
      <c r="E234" s="7"/>
      <c r="G234" s="7"/>
    </row>
    <row r="235" spans="2:7" ht="12.75">
      <c r="B235" t="s">
        <v>1</v>
      </c>
      <c r="C235" s="6">
        <v>5</v>
      </c>
      <c r="E235" s="7">
        <v>0</v>
      </c>
      <c r="G235" s="7">
        <f>+C235*E235</f>
        <v>0</v>
      </c>
    </row>
    <row r="236" spans="1:7" ht="166.5" customHeight="1">
      <c r="A236" s="41" t="s">
        <v>20</v>
      </c>
      <c r="B236" s="39" t="s">
        <v>154</v>
      </c>
      <c r="C236" s="6"/>
      <c r="E236" s="7"/>
      <c r="G236" s="7"/>
    </row>
    <row r="237" spans="2:7" ht="12.75">
      <c r="B237" t="s">
        <v>32</v>
      </c>
      <c r="C237" s="6">
        <v>5</v>
      </c>
      <c r="E237" s="7">
        <v>0</v>
      </c>
      <c r="G237" s="7">
        <f>+C237*E237</f>
        <v>0</v>
      </c>
    </row>
    <row r="238" spans="1:7" ht="196.5" customHeight="1">
      <c r="A238" s="41" t="s">
        <v>21</v>
      </c>
      <c r="B238" s="39" t="s">
        <v>155</v>
      </c>
      <c r="C238" s="6"/>
      <c r="E238" s="7"/>
      <c r="G238" s="7"/>
    </row>
    <row r="239" spans="2:7" ht="12.75">
      <c r="B239" t="s">
        <v>32</v>
      </c>
      <c r="C239" s="6">
        <v>6.5</v>
      </c>
      <c r="E239" s="7">
        <v>0</v>
      </c>
      <c r="G239" s="7">
        <f>+C239*E239</f>
        <v>0</v>
      </c>
    </row>
    <row r="240" spans="1:7" ht="179.25" customHeight="1">
      <c r="A240" s="41" t="s">
        <v>41</v>
      </c>
      <c r="B240" s="39" t="s">
        <v>156</v>
      </c>
      <c r="C240" s="6"/>
      <c r="E240" s="7"/>
      <c r="G240" s="7"/>
    </row>
    <row r="241" spans="2:7" ht="12.75">
      <c r="B241" t="s">
        <v>42</v>
      </c>
      <c r="C241" s="6">
        <v>1</v>
      </c>
      <c r="E241" s="7">
        <v>0</v>
      </c>
      <c r="G241" s="7">
        <f>+C241*E241</f>
        <v>0</v>
      </c>
    </row>
    <row r="242" spans="3:7" ht="12.75">
      <c r="C242" s="6"/>
      <c r="E242" s="7"/>
      <c r="G242" s="7"/>
    </row>
    <row r="243" spans="1:7" ht="165" customHeight="1">
      <c r="A243" s="41" t="s">
        <v>58</v>
      </c>
      <c r="B243" s="18" t="s">
        <v>119</v>
      </c>
      <c r="C243" s="6"/>
      <c r="E243" s="7"/>
      <c r="G243" s="7"/>
    </row>
    <row r="244" spans="2:7" ht="12.75">
      <c r="B244" t="s">
        <v>1</v>
      </c>
      <c r="C244" s="6">
        <v>110</v>
      </c>
      <c r="E244" s="7">
        <v>0</v>
      </c>
      <c r="G244" s="7">
        <f>+C244*E244</f>
        <v>0</v>
      </c>
    </row>
    <row r="245" spans="1:7" ht="65.25" customHeight="1">
      <c r="A245" s="41" t="s">
        <v>59</v>
      </c>
      <c r="B245" s="18" t="s">
        <v>120</v>
      </c>
      <c r="C245" s="6"/>
      <c r="E245" s="7"/>
      <c r="G245" s="7"/>
    </row>
    <row r="246" spans="2:7" ht="12.75">
      <c r="B246" t="s">
        <v>32</v>
      </c>
      <c r="C246" s="6">
        <v>25</v>
      </c>
      <c r="E246" s="7">
        <v>0</v>
      </c>
      <c r="G246" s="7">
        <f>+C246*E246</f>
        <v>0</v>
      </c>
    </row>
    <row r="247" spans="1:7" ht="25.5" customHeight="1">
      <c r="A247" s="41" t="s">
        <v>60</v>
      </c>
      <c r="B247" s="18" t="s">
        <v>121</v>
      </c>
      <c r="C247" s="6"/>
      <c r="E247" s="7"/>
      <c r="G247" s="7"/>
    </row>
    <row r="248" spans="2:7" ht="12.75">
      <c r="B248" t="s">
        <v>42</v>
      </c>
      <c r="C248" s="6">
        <v>4</v>
      </c>
      <c r="E248" s="7">
        <v>0</v>
      </c>
      <c r="G248" s="7">
        <f>+C248*E248</f>
        <v>0</v>
      </c>
    </row>
    <row r="249" spans="1:7" ht="51">
      <c r="A249" s="41" t="s">
        <v>61</v>
      </c>
      <c r="B249" s="18" t="s">
        <v>122</v>
      </c>
      <c r="C249" s="6"/>
      <c r="E249" s="7"/>
      <c r="G249" s="7"/>
    </row>
    <row r="250" spans="2:7" ht="12.75">
      <c r="B250" t="s">
        <v>32</v>
      </c>
      <c r="C250" s="6">
        <v>18</v>
      </c>
      <c r="E250" s="7">
        <v>0</v>
      </c>
      <c r="G250" s="7">
        <f>+C250*E250</f>
        <v>0</v>
      </c>
    </row>
    <row r="251" spans="3:7" ht="12.75">
      <c r="C251" s="6"/>
      <c r="E251" s="7"/>
      <c r="G251" s="7"/>
    </row>
    <row r="252" spans="1:7" ht="38.25" customHeight="1">
      <c r="A252" s="41" t="s">
        <v>62</v>
      </c>
      <c r="B252" s="18" t="s">
        <v>115</v>
      </c>
      <c r="C252" s="6"/>
      <c r="E252" s="7"/>
      <c r="G252" s="7"/>
    </row>
    <row r="253" spans="2:7" ht="76.5">
      <c r="B253" s="18" t="s">
        <v>116</v>
      </c>
      <c r="C253" s="6"/>
      <c r="E253" s="7"/>
      <c r="G253" s="7"/>
    </row>
    <row r="254" spans="2:7" ht="12.75">
      <c r="B254" t="s">
        <v>15</v>
      </c>
      <c r="C254" s="6">
        <v>1</v>
      </c>
      <c r="E254" s="7">
        <v>0</v>
      </c>
      <c r="G254" s="7">
        <f>+C254*E254</f>
        <v>0</v>
      </c>
    </row>
    <row r="255" spans="2:7" ht="25.5">
      <c r="B255" s="18" t="s">
        <v>117</v>
      </c>
      <c r="C255" s="6"/>
      <c r="E255" s="7"/>
      <c r="G255" s="7"/>
    </row>
    <row r="256" spans="2:7" ht="12.75">
      <c r="B256" t="s">
        <v>32</v>
      </c>
      <c r="C256" s="6">
        <v>21</v>
      </c>
      <c r="E256" s="7">
        <v>0</v>
      </c>
      <c r="G256" s="7">
        <f>+C256*E256</f>
        <v>0</v>
      </c>
    </row>
    <row r="257" spans="1:7" ht="78.75" customHeight="1">
      <c r="A257" s="41" t="s">
        <v>63</v>
      </c>
      <c r="B257" s="18" t="s">
        <v>118</v>
      </c>
      <c r="C257" s="6"/>
      <c r="E257" s="7"/>
      <c r="G257" s="7"/>
    </row>
    <row r="258" spans="2:7" ht="12.75">
      <c r="B258" t="s">
        <v>15</v>
      </c>
      <c r="C258" s="6">
        <v>1</v>
      </c>
      <c r="E258" s="7">
        <v>0</v>
      </c>
      <c r="G258" s="7">
        <f>+C258*E258</f>
        <v>0</v>
      </c>
    </row>
    <row r="259" spans="1:7" ht="76.5" customHeight="1">
      <c r="A259" s="41" t="s">
        <v>72</v>
      </c>
      <c r="B259" s="18" t="s">
        <v>162</v>
      </c>
      <c r="C259" s="6"/>
      <c r="E259" s="7"/>
      <c r="G259" s="7"/>
    </row>
    <row r="260" spans="2:7" ht="12.75">
      <c r="B260" t="s">
        <v>15</v>
      </c>
      <c r="C260" s="6">
        <v>1</v>
      </c>
      <c r="E260" s="7">
        <v>0</v>
      </c>
      <c r="G260" s="7">
        <f>+C260*E260</f>
        <v>0</v>
      </c>
    </row>
    <row r="261" spans="3:7" ht="12.75">
      <c r="C261" s="6"/>
      <c r="E261" s="7"/>
      <c r="G261" s="7"/>
    </row>
    <row r="262" spans="2:7" ht="12.75">
      <c r="B262" s="19" t="s">
        <v>96</v>
      </c>
      <c r="C262" s="40"/>
      <c r="D262" s="13"/>
      <c r="E262" s="12"/>
      <c r="F262" s="13"/>
      <c r="G262" s="14">
        <f>SUM(G192:G261)</f>
        <v>0</v>
      </c>
    </row>
    <row r="263" spans="3:7" ht="12.75">
      <c r="C263" s="6"/>
      <c r="E263" s="7"/>
      <c r="G263" s="7"/>
    </row>
    <row r="264" spans="1:7" ht="12.75">
      <c r="A264" s="42" t="s">
        <v>48</v>
      </c>
      <c r="B264" s="5" t="s">
        <v>53</v>
      </c>
      <c r="C264" s="6"/>
      <c r="E264" s="7"/>
      <c r="G264" s="7"/>
    </row>
    <row r="265" spans="3:7" ht="12.75">
      <c r="C265" s="6"/>
      <c r="E265" s="7"/>
      <c r="G265" s="7"/>
    </row>
    <row r="266" spans="1:7" ht="63.75">
      <c r="A266" s="41" t="s">
        <v>0</v>
      </c>
      <c r="B266" s="18" t="s">
        <v>158</v>
      </c>
      <c r="C266" s="6"/>
      <c r="E266" s="7"/>
      <c r="G266" s="7"/>
    </row>
    <row r="267" spans="3:7" ht="12.75">
      <c r="C267" s="6">
        <v>0.05</v>
      </c>
      <c r="E267" s="7">
        <f>G101+G110+G128+G163+G188+G262</f>
        <v>0</v>
      </c>
      <c r="G267" s="7">
        <f>+C267*E267</f>
        <v>0</v>
      </c>
    </row>
    <row r="268" spans="3:7" ht="12.75">
      <c r="C268" s="6"/>
      <c r="E268" s="7"/>
      <c r="G268" s="7"/>
    </row>
    <row r="269" spans="2:7" ht="12.75">
      <c r="B269" s="19" t="s">
        <v>97</v>
      </c>
      <c r="C269" s="40"/>
      <c r="D269" s="13"/>
      <c r="E269" s="12"/>
      <c r="F269" s="13"/>
      <c r="G269" s="14">
        <f>SUM(G267:G268)</f>
        <v>0</v>
      </c>
    </row>
    <row r="270" spans="3:7" ht="12.75">
      <c r="C270" s="6"/>
      <c r="E270" s="7"/>
      <c r="G270" s="7"/>
    </row>
    <row r="271" spans="1:7" ht="12.75">
      <c r="A271" s="42" t="s">
        <v>49</v>
      </c>
      <c r="B271" s="5" t="s">
        <v>54</v>
      </c>
      <c r="C271" s="6"/>
      <c r="E271" s="7"/>
      <c r="G271" s="7"/>
    </row>
    <row r="272" spans="3:7" ht="12.75">
      <c r="C272" s="6"/>
      <c r="E272" s="7"/>
      <c r="G272" s="7"/>
    </row>
    <row r="273" spans="1:7" ht="25.5">
      <c r="A273" s="41" t="s">
        <v>0</v>
      </c>
      <c r="B273" s="18" t="s">
        <v>164</v>
      </c>
      <c r="C273" s="6"/>
      <c r="E273" s="7"/>
      <c r="G273" s="7"/>
    </row>
    <row r="274" spans="2:7" ht="12.75">
      <c r="B274" t="s">
        <v>15</v>
      </c>
      <c r="C274" s="6">
        <v>1</v>
      </c>
      <c r="E274" s="7">
        <v>0</v>
      </c>
      <c r="G274" s="7">
        <f>+C274*E274</f>
        <v>0</v>
      </c>
    </row>
    <row r="275" spans="1:7" s="21" customFormat="1" ht="12.75">
      <c r="A275" s="47"/>
      <c r="C275" s="20"/>
      <c r="E275" s="22"/>
      <c r="G275" s="22"/>
    </row>
    <row r="276" spans="1:7" s="21" customFormat="1" ht="12.75">
      <c r="A276" s="47"/>
      <c r="B276" s="19" t="s">
        <v>98</v>
      </c>
      <c r="C276" s="40"/>
      <c r="D276" s="13"/>
      <c r="E276" s="12"/>
      <c r="F276" s="13"/>
      <c r="G276" s="14">
        <f>SUM(G274:G275)</f>
        <v>0</v>
      </c>
    </row>
    <row r="277" spans="3:7" ht="12.75">
      <c r="C277" s="6"/>
      <c r="E277" s="7"/>
      <c r="G277" s="7"/>
    </row>
    <row r="278" spans="3:7" ht="12.75">
      <c r="C278" s="6"/>
      <c r="E278" s="7"/>
      <c r="G278" s="7"/>
    </row>
    <row r="279" spans="3:7" ht="12.75">
      <c r="C279" s="6"/>
      <c r="E279" s="7"/>
      <c r="G279" s="7"/>
    </row>
    <row r="280" spans="3:7" ht="12.75">
      <c r="C280" s="6"/>
      <c r="E280" s="7"/>
      <c r="G280" s="7"/>
    </row>
    <row r="281" spans="3:7" ht="12.75">
      <c r="C281" s="6"/>
      <c r="E281" s="7"/>
      <c r="G281" s="7"/>
    </row>
    <row r="282" spans="3:7" ht="12.75">
      <c r="C282" s="6"/>
      <c r="E282" s="7"/>
      <c r="G282" s="7"/>
    </row>
    <row r="283" spans="3:7" ht="12.75">
      <c r="C283" s="6"/>
      <c r="E283" s="7"/>
      <c r="G283" s="7"/>
    </row>
    <row r="284" spans="3:7" ht="12.75">
      <c r="C284" s="6"/>
      <c r="E284" s="7"/>
      <c r="G284" s="7"/>
    </row>
    <row r="285" spans="3:7" ht="12.75">
      <c r="C285" s="6"/>
      <c r="E285" s="7"/>
      <c r="G285" s="7"/>
    </row>
    <row r="286" spans="3:7" ht="12.75">
      <c r="C286" s="6"/>
      <c r="E286" s="7"/>
      <c r="G286" s="7"/>
    </row>
    <row r="287" spans="3:7" ht="12.75">
      <c r="C287" s="6"/>
      <c r="E287" s="7"/>
      <c r="G287" s="7"/>
    </row>
    <row r="288" spans="3:7" ht="12.75">
      <c r="C288" s="6"/>
      <c r="E288" s="7"/>
      <c r="G288" s="7"/>
    </row>
    <row r="289" spans="3:7" ht="12.75">
      <c r="C289" s="6"/>
      <c r="E289" s="7"/>
      <c r="G289" s="7"/>
    </row>
    <row r="290" spans="3:7" ht="12.75">
      <c r="C290" s="6"/>
      <c r="E290" s="7"/>
      <c r="G290" s="7"/>
    </row>
    <row r="291" spans="3:7" ht="12.75">
      <c r="C291" s="6"/>
      <c r="E291" s="7"/>
      <c r="G291" s="7"/>
    </row>
    <row r="292" spans="3:7" ht="12.75">
      <c r="C292" s="6"/>
      <c r="E292" s="7"/>
      <c r="G292" s="7"/>
    </row>
    <row r="293" spans="3:7" ht="12.75">
      <c r="C293" s="6"/>
      <c r="E293" s="7"/>
      <c r="G293" s="7"/>
    </row>
    <row r="294" spans="3:7" ht="12.75">
      <c r="C294" s="6"/>
      <c r="E294" s="7"/>
      <c r="G294" s="7"/>
    </row>
    <row r="295" spans="3:7" ht="12.75">
      <c r="C295" s="6"/>
      <c r="E295" s="7"/>
      <c r="G295" s="7"/>
    </row>
    <row r="296" spans="3:7" ht="12.75">
      <c r="C296" s="6"/>
      <c r="E296" s="7"/>
      <c r="G296" s="7"/>
    </row>
    <row r="297" spans="3:7" ht="12.75">
      <c r="C297" s="6"/>
      <c r="E297" s="7"/>
      <c r="G297" s="7"/>
    </row>
    <row r="298" spans="3:7" ht="12.75">
      <c r="C298" s="6"/>
      <c r="E298" s="7"/>
      <c r="G298" s="7"/>
    </row>
    <row r="299" spans="3:7" ht="12.75">
      <c r="C299" s="6"/>
      <c r="E299" s="7"/>
      <c r="G299" s="7"/>
    </row>
    <row r="300" spans="3:7" ht="12.75">
      <c r="C300" s="6"/>
      <c r="E300" s="7"/>
      <c r="G300" s="7"/>
    </row>
    <row r="301" spans="3:7" ht="12.75">
      <c r="C301" s="6"/>
      <c r="E301" s="7"/>
      <c r="G301" s="7"/>
    </row>
    <row r="302" spans="3:7" ht="12.75">
      <c r="C302" s="6"/>
      <c r="E302" s="7"/>
      <c r="G302" s="7"/>
    </row>
    <row r="303" spans="3:7" ht="12.75">
      <c r="C303" s="6"/>
      <c r="E303" s="7"/>
      <c r="G303" s="7"/>
    </row>
    <row r="304" spans="3:7" ht="12.75">
      <c r="C304" s="6"/>
      <c r="E304" s="7"/>
      <c r="G304" s="7"/>
    </row>
    <row r="305" spans="3:7" ht="12.75">
      <c r="C305" s="6"/>
      <c r="E305" s="7"/>
      <c r="G305" s="7"/>
    </row>
    <row r="306" spans="3:7" ht="12.75">
      <c r="C306" s="6"/>
      <c r="E306" s="7"/>
      <c r="G306" s="7"/>
    </row>
    <row r="307" spans="3:7" ht="12.75">
      <c r="C307" s="6"/>
      <c r="E307" s="7"/>
      <c r="G307" s="7"/>
    </row>
    <row r="308" spans="3:7" ht="12.75">
      <c r="C308" s="6"/>
      <c r="E308" s="7"/>
      <c r="G308" s="7"/>
    </row>
    <row r="309" spans="3:7" ht="12.75">
      <c r="C309" s="6"/>
      <c r="E309" s="7"/>
      <c r="G309" s="7"/>
    </row>
    <row r="310" spans="3:7" ht="12.75">
      <c r="C310" s="6"/>
      <c r="E310" s="7"/>
      <c r="G310" s="7"/>
    </row>
    <row r="311" spans="3:7" ht="12.75">
      <c r="C311" s="6"/>
      <c r="E311" s="7"/>
      <c r="G311" s="7"/>
    </row>
    <row r="312" spans="3:7" ht="12.75">
      <c r="C312" s="6"/>
      <c r="E312" s="7"/>
      <c r="G312" s="7"/>
    </row>
    <row r="313" spans="3:7" ht="12.75">
      <c r="C313" s="6"/>
      <c r="E313" s="7"/>
      <c r="G313" s="7"/>
    </row>
    <row r="314" spans="3:7" ht="12.75">
      <c r="C314" s="6"/>
      <c r="E314" s="7"/>
      <c r="G314" s="7"/>
    </row>
    <row r="315" spans="3:7" ht="12.75">
      <c r="C315" s="6"/>
      <c r="E315" s="7"/>
      <c r="G315" s="7"/>
    </row>
    <row r="316" spans="3:7" ht="12.75">
      <c r="C316" s="6"/>
      <c r="E316" s="7"/>
      <c r="G316" s="7"/>
    </row>
    <row r="317" spans="3:7" ht="12.75">
      <c r="C317" s="6"/>
      <c r="E317" s="7"/>
      <c r="G317" s="7"/>
    </row>
    <row r="318" spans="3:7" ht="12.75">
      <c r="C318" s="6"/>
      <c r="E318" s="7"/>
      <c r="G318" s="7"/>
    </row>
    <row r="319" spans="3:7" ht="12.75">
      <c r="C319" s="6"/>
      <c r="E319" s="7"/>
      <c r="G319" s="7"/>
    </row>
    <row r="320" spans="3:7" ht="12.75">
      <c r="C320" s="6"/>
      <c r="E320" s="7"/>
      <c r="G320" s="7"/>
    </row>
    <row r="321" spans="3:7" ht="12.75">
      <c r="C321" s="6"/>
      <c r="E321" s="7"/>
      <c r="G321" s="7"/>
    </row>
    <row r="322" spans="3:7" ht="12.75">
      <c r="C322" s="6"/>
      <c r="E322" s="7"/>
      <c r="G322" s="7"/>
    </row>
    <row r="323" spans="3:7" ht="12.75">
      <c r="C323" s="6"/>
      <c r="E323" s="7"/>
      <c r="G323" s="7"/>
    </row>
    <row r="324" spans="3:7" ht="12.75">
      <c r="C324" s="6"/>
      <c r="E324" s="7"/>
      <c r="G324" s="7"/>
    </row>
    <row r="325" spans="3:7" ht="12.75">
      <c r="C325" s="6"/>
      <c r="E325" s="7"/>
      <c r="G325" s="7"/>
    </row>
    <row r="326" spans="3:7" ht="12.75">
      <c r="C326" s="6"/>
      <c r="E326" s="7"/>
      <c r="G326" s="7"/>
    </row>
    <row r="327" spans="3:7" ht="12.75">
      <c r="C327" s="6"/>
      <c r="E327" s="7"/>
      <c r="G327" s="7"/>
    </row>
    <row r="328" spans="3:7" ht="12.75">
      <c r="C328" s="6"/>
      <c r="E328" s="7"/>
      <c r="G328" s="7"/>
    </row>
    <row r="329" spans="3:7" ht="12.75">
      <c r="C329" s="6"/>
      <c r="E329" s="7"/>
      <c r="G329" s="7"/>
    </row>
    <row r="330" spans="3:7" ht="12.75">
      <c r="C330" s="6"/>
      <c r="E330" s="7"/>
      <c r="G330" s="7"/>
    </row>
    <row r="331" spans="3:7" ht="12.75">
      <c r="C331" s="6"/>
      <c r="E331" s="7"/>
      <c r="G331" s="7"/>
    </row>
    <row r="332" spans="3:7" ht="12.75">
      <c r="C332" s="6"/>
      <c r="E332" s="7"/>
      <c r="G332" s="7"/>
    </row>
    <row r="333" spans="3:7" ht="12.75">
      <c r="C333" s="6"/>
      <c r="E333" s="7"/>
      <c r="G333" s="7"/>
    </row>
    <row r="334" spans="3:7" ht="12.75">
      <c r="C334" s="6"/>
      <c r="E334" s="7"/>
      <c r="G334" s="7"/>
    </row>
    <row r="335" spans="3:7" ht="12.75">
      <c r="C335" s="6"/>
      <c r="E335" s="7"/>
      <c r="G335" s="7"/>
    </row>
    <row r="336" spans="3:7" ht="12.75">
      <c r="C336" s="6"/>
      <c r="E336" s="7"/>
      <c r="G336" s="7"/>
    </row>
    <row r="337" spans="3:7" ht="12.75">
      <c r="C337" s="6"/>
      <c r="E337" s="7"/>
      <c r="G337" s="7"/>
    </row>
    <row r="338" spans="3:7" ht="12.75">
      <c r="C338" s="6"/>
      <c r="E338" s="7"/>
      <c r="G338" s="7"/>
    </row>
    <row r="339" spans="3:7" ht="12.75">
      <c r="C339" s="6"/>
      <c r="E339" s="7"/>
      <c r="G339" s="7"/>
    </row>
    <row r="340" spans="3:7" ht="12.75">
      <c r="C340" s="6"/>
      <c r="E340" s="7"/>
      <c r="G340" s="7"/>
    </row>
    <row r="341" spans="3:7" ht="12.75">
      <c r="C341" s="6"/>
      <c r="E341" s="7"/>
      <c r="G341" s="7"/>
    </row>
    <row r="342" spans="3:7" ht="12.75">
      <c r="C342" s="6"/>
      <c r="E342" s="7"/>
      <c r="G342" s="7"/>
    </row>
    <row r="343" spans="3:7" ht="12.75">
      <c r="C343" s="6"/>
      <c r="E343" s="7"/>
      <c r="G343" s="7"/>
    </row>
    <row r="344" spans="3:7" ht="12.75">
      <c r="C344" s="6"/>
      <c r="E344" s="7"/>
      <c r="G344" s="7"/>
    </row>
    <row r="345" spans="3:7" ht="12.75">
      <c r="C345" s="6"/>
      <c r="E345" s="7"/>
      <c r="G345" s="7"/>
    </row>
    <row r="346" spans="3:7" ht="12.75">
      <c r="C346" s="6"/>
      <c r="E346" s="7"/>
      <c r="G346" s="7"/>
    </row>
    <row r="347" spans="3:7" ht="12.75">
      <c r="C347" s="6"/>
      <c r="E347" s="7"/>
      <c r="G347" s="7"/>
    </row>
    <row r="348" spans="3:7" ht="12.75">
      <c r="C348" s="6"/>
      <c r="E348" s="7"/>
      <c r="G348" s="7"/>
    </row>
    <row r="349" spans="3:7" ht="12.75">
      <c r="C349" s="6"/>
      <c r="E349" s="7"/>
      <c r="G349" s="7"/>
    </row>
    <row r="350" spans="3:7" ht="12.75">
      <c r="C350" s="6"/>
      <c r="E350" s="7"/>
      <c r="G350" s="7"/>
    </row>
    <row r="351" spans="3:7" ht="12.75">
      <c r="C351" s="6"/>
      <c r="E351" s="7"/>
      <c r="G351" s="7"/>
    </row>
    <row r="352" spans="3:7" ht="12.75">
      <c r="C352" s="6"/>
      <c r="E352" s="7"/>
      <c r="G352" s="7"/>
    </row>
    <row r="353" spans="3:7" ht="12.75">
      <c r="C353" s="6"/>
      <c r="E353" s="7"/>
      <c r="G353" s="7"/>
    </row>
    <row r="354" spans="3:7" ht="12.75">
      <c r="C354" s="6"/>
      <c r="E354" s="7"/>
      <c r="G354" s="7"/>
    </row>
    <row r="355" spans="3:7" ht="12.75">
      <c r="C355" s="6"/>
      <c r="E355" s="7"/>
      <c r="G355" s="7"/>
    </row>
    <row r="356" spans="3:7" ht="12.75">
      <c r="C356" s="6"/>
      <c r="E356" s="7"/>
      <c r="G356" s="7"/>
    </row>
    <row r="357" spans="3:7" ht="12.75">
      <c r="C357" s="6"/>
      <c r="E357" s="7"/>
      <c r="G357" s="7"/>
    </row>
    <row r="358" spans="3:7" ht="12.75">
      <c r="C358" s="6"/>
      <c r="E358" s="7"/>
      <c r="G358" s="7"/>
    </row>
    <row r="359" spans="3:7" ht="12.75">
      <c r="C359" s="6"/>
      <c r="E359" s="7"/>
      <c r="G359" s="7"/>
    </row>
    <row r="360" spans="3:7" ht="12.75">
      <c r="C360" s="6"/>
      <c r="E360" s="7"/>
      <c r="G360" s="7"/>
    </row>
    <row r="361" spans="3:7" ht="12.75">
      <c r="C361" s="6"/>
      <c r="E361" s="7"/>
      <c r="G361" s="7"/>
    </row>
    <row r="362" spans="3:7" ht="12.75">
      <c r="C362" s="6"/>
      <c r="E362" s="7"/>
      <c r="G362" s="7"/>
    </row>
    <row r="363" spans="3:7" ht="12.75">
      <c r="C363" s="6"/>
      <c r="E363" s="7"/>
      <c r="G363" s="7"/>
    </row>
    <row r="364" spans="3:7" ht="12.75">
      <c r="C364" s="6"/>
      <c r="E364" s="7"/>
      <c r="G364" s="7"/>
    </row>
    <row r="365" spans="3:7" ht="12.75">
      <c r="C365" s="6"/>
      <c r="E365" s="7"/>
      <c r="G365" s="7"/>
    </row>
    <row r="366" spans="3:7" ht="12.75">
      <c r="C366" s="6"/>
      <c r="E366" s="7"/>
      <c r="G366" s="7"/>
    </row>
    <row r="367" spans="3:7" ht="12.75">
      <c r="C367" s="6"/>
      <c r="E367" s="7"/>
      <c r="G367" s="7"/>
    </row>
    <row r="368" spans="3:7" ht="12.75">
      <c r="C368" s="6"/>
      <c r="E368" s="7"/>
      <c r="G368" s="7"/>
    </row>
    <row r="369" spans="3:7" ht="12.75">
      <c r="C369" s="6"/>
      <c r="E369" s="7"/>
      <c r="G369" s="7"/>
    </row>
    <row r="370" spans="3:7" ht="12.75">
      <c r="C370" s="6"/>
      <c r="E370" s="7"/>
      <c r="G370" s="7"/>
    </row>
    <row r="371" spans="3:7" ht="12.75">
      <c r="C371" s="6"/>
      <c r="E371" s="7"/>
      <c r="G371" s="7"/>
    </row>
    <row r="372" spans="3:7" ht="12.75">
      <c r="C372" s="6"/>
      <c r="E372" s="7"/>
      <c r="G372" s="7"/>
    </row>
    <row r="373" spans="3:7" ht="12.75">
      <c r="C373" s="6"/>
      <c r="E373" s="7"/>
      <c r="G373" s="7"/>
    </row>
    <row r="374" spans="3:7" ht="12.75">
      <c r="C374" s="6"/>
      <c r="E374" s="7"/>
      <c r="G374" s="7"/>
    </row>
    <row r="375" spans="3:7" ht="12.75">
      <c r="C375" s="6"/>
      <c r="E375" s="7"/>
      <c r="G375" s="7"/>
    </row>
    <row r="376" spans="3:7" ht="12.75">
      <c r="C376" s="6"/>
      <c r="E376" s="7"/>
      <c r="G376" s="7"/>
    </row>
    <row r="377" spans="3:7" ht="12.75">
      <c r="C377" s="6"/>
      <c r="E377" s="7"/>
      <c r="G377" s="7"/>
    </row>
    <row r="378" spans="3:7" ht="12.75">
      <c r="C378" s="6"/>
      <c r="E378" s="7"/>
      <c r="G378" s="7"/>
    </row>
    <row r="379" spans="3:7" ht="12.75">
      <c r="C379" s="6"/>
      <c r="E379" s="7"/>
      <c r="G379" s="7"/>
    </row>
    <row r="380" spans="3:7" ht="12.75">
      <c r="C380" s="6"/>
      <c r="E380" s="7"/>
      <c r="G380" s="7"/>
    </row>
    <row r="381" spans="3:7" ht="12.75">
      <c r="C381" s="6"/>
      <c r="E381" s="7"/>
      <c r="G381" s="7"/>
    </row>
    <row r="382" spans="3:7" ht="12.75">
      <c r="C382" s="6"/>
      <c r="E382" s="7"/>
      <c r="G382" s="7"/>
    </row>
    <row r="383" spans="3:7" ht="12.75">
      <c r="C383" s="6"/>
      <c r="E383" s="7"/>
      <c r="G383" s="7"/>
    </row>
    <row r="384" spans="3:7" ht="12.75">
      <c r="C384" s="6"/>
      <c r="E384" s="7"/>
      <c r="G384" s="7"/>
    </row>
    <row r="385" spans="3:7" ht="12.75">
      <c r="C385" s="6"/>
      <c r="E385" s="7"/>
      <c r="G385" s="7"/>
    </row>
    <row r="386" spans="3:7" ht="12.75">
      <c r="C386" s="6"/>
      <c r="E386" s="7"/>
      <c r="G386" s="7"/>
    </row>
    <row r="387" spans="3:7" ht="12.75">
      <c r="C387" s="6"/>
      <c r="E387" s="7"/>
      <c r="G387" s="7"/>
    </row>
    <row r="388" spans="3:7" ht="12.75">
      <c r="C388" s="6"/>
      <c r="E388" s="7"/>
      <c r="G388" s="7"/>
    </row>
    <row r="389" spans="3:7" ht="12.75">
      <c r="C389" s="6"/>
      <c r="E389" s="7"/>
      <c r="G389" s="7"/>
    </row>
    <row r="390" spans="3:7" ht="12.75">
      <c r="C390" s="6"/>
      <c r="G390" s="7"/>
    </row>
    <row r="391" spans="3:7" ht="12.75">
      <c r="C391" s="6"/>
      <c r="G391" s="7"/>
    </row>
    <row r="392" spans="3:7" ht="12.75">
      <c r="C392" s="6"/>
      <c r="G392" s="7"/>
    </row>
    <row r="393" spans="3:7" ht="12.75">
      <c r="C393" s="6"/>
      <c r="G393" s="7"/>
    </row>
    <row r="394" spans="3:7" ht="12.75">
      <c r="C394" s="6"/>
      <c r="G394" s="7"/>
    </row>
    <row r="395" spans="3:7" ht="12.75">
      <c r="C395" s="6"/>
      <c r="G395" s="7"/>
    </row>
    <row r="396" spans="3:7" ht="12.75">
      <c r="C396" s="6"/>
      <c r="G396" s="7"/>
    </row>
    <row r="397" spans="3:7" ht="12.75">
      <c r="C397" s="6"/>
      <c r="G397" s="7"/>
    </row>
    <row r="398" spans="3:7" ht="12.75">
      <c r="C398" s="6"/>
      <c r="G398" s="7"/>
    </row>
    <row r="399" spans="3:7" ht="12.75">
      <c r="C399" s="6"/>
      <c r="G399" s="7"/>
    </row>
    <row r="400" spans="3:7" ht="12.75">
      <c r="C400" s="6"/>
      <c r="G400" s="7"/>
    </row>
    <row r="401" spans="3:7" ht="12.75">
      <c r="C401" s="6"/>
      <c r="G401" s="7"/>
    </row>
    <row r="402" spans="3:7" ht="12.75">
      <c r="C402" s="6"/>
      <c r="G402" s="7"/>
    </row>
    <row r="403" spans="3:7" ht="12.75">
      <c r="C403" s="6"/>
      <c r="G403" s="7"/>
    </row>
    <row r="404" spans="3:7" ht="12.75">
      <c r="C404" s="6"/>
      <c r="G404" s="7"/>
    </row>
    <row r="405" spans="3:7" ht="12.75">
      <c r="C405" s="6"/>
      <c r="G405" s="7"/>
    </row>
    <row r="406" spans="3:7" ht="12.75">
      <c r="C406" s="6"/>
      <c r="G406" s="7"/>
    </row>
    <row r="407" spans="3:7" ht="12.75">
      <c r="C407" s="6"/>
      <c r="G407" s="7"/>
    </row>
    <row r="408" spans="3:7" ht="12.75">
      <c r="C408" s="6"/>
      <c r="G408" s="7"/>
    </row>
    <row r="409" spans="3:7" ht="12.75">
      <c r="C409" s="6"/>
      <c r="G409" s="7"/>
    </row>
    <row r="410" spans="3:7" ht="12.75">
      <c r="C410" s="6"/>
      <c r="G410" s="7"/>
    </row>
    <row r="411" spans="3:7" ht="12.75">
      <c r="C411" s="6"/>
      <c r="G411" s="7"/>
    </row>
    <row r="412" spans="3:7" ht="12.75">
      <c r="C412" s="6"/>
      <c r="G412" s="7"/>
    </row>
    <row r="413" spans="3:7" ht="12.75">
      <c r="C413" s="6"/>
      <c r="G413" s="7"/>
    </row>
    <row r="414" spans="3:7" ht="12.75">
      <c r="C414" s="6"/>
      <c r="G414" s="7"/>
    </row>
    <row r="415" spans="3:7" ht="12.75">
      <c r="C415" s="6"/>
      <c r="G415" s="7"/>
    </row>
    <row r="416" spans="3:7" ht="12.75">
      <c r="C416" s="6"/>
      <c r="G416" s="7"/>
    </row>
    <row r="417" spans="3:7" ht="12.75">
      <c r="C417" s="6"/>
      <c r="G417" s="7"/>
    </row>
    <row r="418" spans="3:7" ht="12.75">
      <c r="C418" s="6"/>
      <c r="G418" s="7"/>
    </row>
    <row r="419" spans="3:7" ht="12.75">
      <c r="C419" s="6"/>
      <c r="G419" s="7"/>
    </row>
    <row r="420" ht="12.75">
      <c r="G420" s="7"/>
    </row>
    <row r="421" ht="12.75">
      <c r="G421" s="7"/>
    </row>
    <row r="422" ht="12.75">
      <c r="G422" s="7"/>
    </row>
    <row r="423" ht="12.75">
      <c r="G423" s="7"/>
    </row>
    <row r="424" ht="12.75">
      <c r="G424" s="7"/>
    </row>
    <row r="425" ht="12.75">
      <c r="G425" s="7"/>
    </row>
    <row r="426" ht="12.75">
      <c r="G426" s="7"/>
    </row>
    <row r="427" ht="12.75">
      <c r="G427" s="7"/>
    </row>
    <row r="428" ht="12.75">
      <c r="G428" s="7"/>
    </row>
    <row r="429" ht="12.75">
      <c r="G429" s="7"/>
    </row>
    <row r="430" ht="12.75">
      <c r="G430" s="7"/>
    </row>
    <row r="431" ht="12.75">
      <c r="G431" s="7"/>
    </row>
    <row r="432" ht="12.75">
      <c r="G432" s="7"/>
    </row>
    <row r="433" ht="12.75">
      <c r="G433" s="7"/>
    </row>
    <row r="434" ht="12.75">
      <c r="G434" s="7"/>
    </row>
    <row r="435" ht="12.75">
      <c r="G435" s="7"/>
    </row>
    <row r="436" ht="12.75">
      <c r="G436" s="7"/>
    </row>
    <row r="437" ht="12.75">
      <c r="G437" s="7"/>
    </row>
    <row r="438" ht="12.75">
      <c r="G438" s="7"/>
    </row>
    <row r="439" ht="12.75">
      <c r="G439" s="7"/>
    </row>
    <row r="440" ht="12.75">
      <c r="G440" s="7"/>
    </row>
    <row r="441" ht="12.75">
      <c r="G441" s="7"/>
    </row>
    <row r="442" ht="12.75">
      <c r="G442" s="7"/>
    </row>
    <row r="443" ht="12.75">
      <c r="G443" s="7"/>
    </row>
    <row r="444" ht="12.75">
      <c r="G444" s="7"/>
    </row>
    <row r="445" ht="12.75">
      <c r="G445" s="7"/>
    </row>
    <row r="446" ht="12.75">
      <c r="G446" s="7"/>
    </row>
    <row r="447" ht="12.75">
      <c r="G447" s="7"/>
    </row>
    <row r="448" ht="12.75">
      <c r="G448" s="7"/>
    </row>
    <row r="449" ht="12.75">
      <c r="G449" s="7"/>
    </row>
    <row r="450" ht="12.75">
      <c r="G450" s="7"/>
    </row>
    <row r="451" ht="12.75">
      <c r="G451" s="7"/>
    </row>
    <row r="452" ht="12.75">
      <c r="G452" s="7"/>
    </row>
    <row r="453" ht="12.75">
      <c r="G453" s="7"/>
    </row>
    <row r="454" ht="12.75">
      <c r="G454" s="7"/>
    </row>
    <row r="455" ht="12.75">
      <c r="G455" s="7"/>
    </row>
    <row r="456" ht="12.75">
      <c r="G456" s="7"/>
    </row>
    <row r="457" ht="12.75">
      <c r="G457" s="7"/>
    </row>
    <row r="458" ht="12.75">
      <c r="G458" s="7"/>
    </row>
    <row r="459" ht="12.75">
      <c r="G459" s="7"/>
    </row>
    <row r="460" ht="12.75">
      <c r="G460" s="7"/>
    </row>
    <row r="461" ht="12.75">
      <c r="G461" s="7"/>
    </row>
    <row r="462" ht="12.75">
      <c r="G462" s="7"/>
    </row>
    <row r="463" ht="12.75">
      <c r="G463" s="7"/>
    </row>
    <row r="464" ht="12.75">
      <c r="G464" s="7"/>
    </row>
    <row r="465" ht="12.75">
      <c r="G465" s="7"/>
    </row>
    <row r="466" ht="12.75">
      <c r="G466" s="7"/>
    </row>
    <row r="467" ht="12.75">
      <c r="G467" s="7"/>
    </row>
    <row r="468" ht="12.75">
      <c r="G468" s="7"/>
    </row>
    <row r="469" ht="12.75">
      <c r="G469" s="7"/>
    </row>
    <row r="470" ht="12.75">
      <c r="G470" s="7"/>
    </row>
    <row r="471" ht="12.75">
      <c r="G471" s="7"/>
    </row>
    <row r="472" ht="12.75">
      <c r="G472" s="7"/>
    </row>
    <row r="473" ht="12.75">
      <c r="G473" s="7"/>
    </row>
    <row r="474" ht="12.75">
      <c r="G474" s="7"/>
    </row>
    <row r="475" ht="12.75">
      <c r="G475" s="7"/>
    </row>
    <row r="476" ht="12.75">
      <c r="G476" s="7"/>
    </row>
    <row r="477" ht="12.75">
      <c r="G477" s="7"/>
    </row>
    <row r="478" ht="12.75">
      <c r="G478" s="7"/>
    </row>
    <row r="479" ht="12.75">
      <c r="G479" s="7"/>
    </row>
    <row r="480" ht="12.75">
      <c r="G480" s="7"/>
    </row>
    <row r="481" ht="12.75">
      <c r="G481" s="7"/>
    </row>
    <row r="482" ht="12.75">
      <c r="G482" s="7"/>
    </row>
    <row r="483" ht="12.75">
      <c r="G483" s="7"/>
    </row>
    <row r="484" ht="12.75">
      <c r="G484" s="7"/>
    </row>
    <row r="485" ht="12.75">
      <c r="G485" s="7"/>
    </row>
    <row r="486" ht="12.75">
      <c r="G486" s="7"/>
    </row>
    <row r="487" ht="12.75">
      <c r="G487" s="7"/>
    </row>
    <row r="488" ht="12.75">
      <c r="G488" s="7"/>
    </row>
    <row r="489" ht="12.75">
      <c r="G489" s="7"/>
    </row>
    <row r="490" ht="12.75">
      <c r="G490" s="7"/>
    </row>
    <row r="491" ht="12.75">
      <c r="G491" s="7"/>
    </row>
    <row r="492" ht="12.75">
      <c r="G492" s="7"/>
    </row>
    <row r="493" ht="12.75">
      <c r="G493" s="7"/>
    </row>
    <row r="494" ht="12.75">
      <c r="G494" s="7"/>
    </row>
    <row r="495" ht="12.75">
      <c r="G495" s="7"/>
    </row>
    <row r="496" ht="12.75">
      <c r="G496" s="7"/>
    </row>
    <row r="497" ht="12.75">
      <c r="G497" s="7"/>
    </row>
    <row r="498" ht="12.75">
      <c r="G498" s="7"/>
    </row>
    <row r="499" ht="12.75">
      <c r="G499" s="7"/>
    </row>
    <row r="500" ht="12.75">
      <c r="G500" s="7"/>
    </row>
    <row r="501" ht="12.75">
      <c r="G501" s="7"/>
    </row>
    <row r="502" ht="12.75">
      <c r="G502" s="7"/>
    </row>
    <row r="503" ht="12.75">
      <c r="G503" s="7"/>
    </row>
    <row r="504" ht="12.75">
      <c r="G504" s="7"/>
    </row>
    <row r="505" ht="12.75">
      <c r="G505" s="7"/>
    </row>
    <row r="506" ht="12.75">
      <c r="G506" s="7"/>
    </row>
    <row r="507" ht="12.75">
      <c r="G507" s="7"/>
    </row>
    <row r="508" ht="12.75">
      <c r="G508" s="7"/>
    </row>
    <row r="509" ht="12.75">
      <c r="G509" s="7"/>
    </row>
    <row r="510" ht="12.75">
      <c r="G510" s="7"/>
    </row>
    <row r="511" ht="12.75">
      <c r="G511" s="7"/>
    </row>
    <row r="512" ht="12.75">
      <c r="G512" s="7"/>
    </row>
    <row r="513" ht="12.75">
      <c r="G513" s="7"/>
    </row>
    <row r="514" ht="12.75">
      <c r="G514" s="7"/>
    </row>
    <row r="515" ht="12.75">
      <c r="G515" s="7"/>
    </row>
    <row r="516" ht="12.75">
      <c r="G516" s="7"/>
    </row>
    <row r="517" ht="12.75">
      <c r="G517" s="7"/>
    </row>
    <row r="518" ht="12.75">
      <c r="G518" s="7"/>
    </row>
    <row r="519" ht="12.75">
      <c r="G519" s="7"/>
    </row>
    <row r="520" ht="12.75">
      <c r="G520" s="7"/>
    </row>
    <row r="521" ht="12.75">
      <c r="G521" s="7"/>
    </row>
    <row r="522" ht="12.75">
      <c r="G522" s="7"/>
    </row>
    <row r="523" ht="12.75">
      <c r="G523" s="7"/>
    </row>
    <row r="524" ht="12.75">
      <c r="G524" s="7"/>
    </row>
    <row r="525" ht="12.75">
      <c r="G525" s="7"/>
    </row>
    <row r="526" ht="12.75">
      <c r="G526" s="7"/>
    </row>
    <row r="527" ht="12.75">
      <c r="G527" s="7"/>
    </row>
    <row r="528" ht="12.75">
      <c r="G528" s="7"/>
    </row>
    <row r="529" ht="12.75">
      <c r="G529" s="7"/>
    </row>
    <row r="530" ht="12.75">
      <c r="G530" s="7"/>
    </row>
    <row r="531" ht="12.75">
      <c r="G531" s="7"/>
    </row>
    <row r="532" ht="12.75">
      <c r="G532" s="7"/>
    </row>
    <row r="533" ht="12.75">
      <c r="G533" s="7"/>
    </row>
    <row r="534" ht="12.75">
      <c r="G534" s="7"/>
    </row>
    <row r="535" ht="12.75">
      <c r="G535" s="7"/>
    </row>
    <row r="536" ht="12.75">
      <c r="G536" s="7"/>
    </row>
    <row r="537" ht="12.75">
      <c r="G537" s="7"/>
    </row>
    <row r="538" ht="12.75">
      <c r="G538" s="7"/>
    </row>
    <row r="539" ht="12.75">
      <c r="G539" s="7"/>
    </row>
    <row r="540" ht="12.75">
      <c r="G540" s="7"/>
    </row>
    <row r="541" ht="12.75">
      <c r="G541" s="7"/>
    </row>
    <row r="542" ht="12.75">
      <c r="G542" s="7"/>
    </row>
    <row r="543" ht="12.75">
      <c r="G543" s="7"/>
    </row>
    <row r="544" ht="12.75">
      <c r="G544" s="7"/>
    </row>
    <row r="545" ht="12.75">
      <c r="G545" s="7"/>
    </row>
    <row r="546" ht="12.75">
      <c r="G546" s="7"/>
    </row>
    <row r="547" ht="12.75">
      <c r="G547" s="7"/>
    </row>
    <row r="548" ht="12.75">
      <c r="G548" s="7"/>
    </row>
    <row r="549" ht="12.75">
      <c r="G549" s="7"/>
    </row>
    <row r="550" ht="12.75">
      <c r="G550" s="7"/>
    </row>
    <row r="551" ht="12.75">
      <c r="G551" s="7"/>
    </row>
    <row r="552" ht="12.75">
      <c r="G552" s="7"/>
    </row>
    <row r="553" ht="12.75">
      <c r="G553" s="7"/>
    </row>
  </sheetData>
  <sheetProtection/>
  <mergeCells count="16">
    <mergeCell ref="A71:I72"/>
    <mergeCell ref="A73:I74"/>
    <mergeCell ref="A75:I76"/>
    <mergeCell ref="A78:I78"/>
    <mergeCell ref="A58:I58"/>
    <mergeCell ref="A60:I60"/>
    <mergeCell ref="A62:I62"/>
    <mergeCell ref="A64:I64"/>
    <mergeCell ref="A66:I66"/>
    <mergeCell ref="A67:I70"/>
    <mergeCell ref="A47:I47"/>
    <mergeCell ref="A49:I49"/>
    <mergeCell ref="A51:I51"/>
    <mergeCell ref="A53:I53"/>
    <mergeCell ref="A55:I55"/>
    <mergeCell ref="A57:I57"/>
  </mergeCells>
  <printOptions/>
  <pageMargins left="0.7086614173228347" right="0.7086614173228347" top="0.7480314960629921" bottom="0.7480314960629921" header="0.31496062992125984" footer="0.31496062992125984"/>
  <pageSetup horizontalDpi="600" verticalDpi="600" orientation="portrait" paperSize="9" r:id="rId1"/>
  <headerFooter alignWithMargins="0">
    <oddHeader>&amp;R&amp;9VRTEC ŠENTLOVRENC</oddHeader>
    <oddFooter>&amp;R&amp;9PROJEKTANTSKI POPIS DEL</oddFooter>
  </headerFooter>
</worksheet>
</file>

<file path=xl/worksheets/sheet3.xml><?xml version="1.0" encoding="utf-8"?>
<worksheet xmlns="http://schemas.openxmlformats.org/spreadsheetml/2006/main" xmlns:r="http://schemas.openxmlformats.org/officeDocument/2006/relationships">
  <sheetPr>
    <tabColor theme="3" tint="0.39998000860214233"/>
  </sheetPr>
  <dimension ref="B3:G25"/>
  <sheetViews>
    <sheetView view="pageBreakPreview" zoomScaleSheetLayoutView="100" zoomScalePageLayoutView="0" workbookViewId="0" topLeftCell="A1">
      <selection activeCell="G24" sqref="G24"/>
    </sheetView>
  </sheetViews>
  <sheetFormatPr defaultColWidth="9.00390625" defaultRowHeight="12.75"/>
  <cols>
    <col min="1" max="1" width="9.125" style="56" customWidth="1"/>
    <col min="2" max="2" width="4.75390625" style="56" customWidth="1"/>
    <col min="3" max="3" width="58.75390625" style="56" customWidth="1"/>
    <col min="4" max="4" width="6.75390625" style="56" customWidth="1"/>
    <col min="5" max="5" width="6.75390625" style="58" customWidth="1"/>
    <col min="6" max="6" width="11.75390625" style="57" customWidth="1"/>
    <col min="7" max="7" width="11.75390625" style="56" customWidth="1"/>
    <col min="8" max="8" width="9.75390625" style="56" bestFit="1" customWidth="1"/>
    <col min="9" max="16384" width="9.125" style="56" customWidth="1"/>
  </cols>
  <sheetData>
    <row r="3" spans="2:7" ht="15.75">
      <c r="B3" s="73"/>
      <c r="C3" s="72"/>
      <c r="D3" s="72"/>
      <c r="E3" s="115"/>
      <c r="F3" s="109"/>
      <c r="G3" s="112"/>
    </row>
    <row r="4" spans="2:7" ht="15.75">
      <c r="B4" s="73"/>
      <c r="C4" s="72"/>
      <c r="D4" s="72"/>
      <c r="E4" s="115"/>
      <c r="F4" s="109"/>
      <c r="G4" s="112"/>
    </row>
    <row r="5" spans="2:7" ht="15.75" customHeight="1">
      <c r="B5" s="73"/>
      <c r="C5" s="265" t="s">
        <v>175</v>
      </c>
      <c r="D5" s="265"/>
      <c r="E5" s="109"/>
      <c r="F5" s="112"/>
      <c r="G5" s="111"/>
    </row>
    <row r="6" spans="2:7" s="110" customFormat="1" ht="9.75" customHeight="1">
      <c r="B6" s="73"/>
      <c r="C6" s="114"/>
      <c r="D6" s="113"/>
      <c r="E6" s="109"/>
      <c r="F6" s="112"/>
      <c r="G6" s="111"/>
    </row>
    <row r="7" spans="2:7" ht="15.75" customHeight="1">
      <c r="B7" s="73"/>
      <c r="C7" s="265" t="s">
        <v>174</v>
      </c>
      <c r="D7" s="265"/>
      <c r="E7" s="109"/>
      <c r="F7" s="112"/>
      <c r="G7" s="111"/>
    </row>
    <row r="8" spans="2:7" s="110" customFormat="1" ht="15">
      <c r="B8" s="73"/>
      <c r="C8" s="114"/>
      <c r="D8" s="113"/>
      <c r="E8" s="109"/>
      <c r="F8" s="112"/>
      <c r="G8" s="111"/>
    </row>
    <row r="9" spans="2:7" ht="18.75">
      <c r="B9" s="73"/>
      <c r="C9" s="265" t="s">
        <v>14</v>
      </c>
      <c r="D9" s="265"/>
      <c r="E9" s="265"/>
      <c r="F9" s="109"/>
      <c r="G9" s="108"/>
    </row>
    <row r="10" spans="2:7" s="80" customFormat="1" ht="15.75">
      <c r="B10" s="84"/>
      <c r="C10" s="98"/>
      <c r="D10" s="107"/>
      <c r="E10" s="107"/>
      <c r="F10" s="106"/>
      <c r="G10" s="105"/>
    </row>
    <row r="11" spans="2:7" s="80" customFormat="1" ht="15.75">
      <c r="B11" s="84"/>
      <c r="C11" s="98" t="s">
        <v>173</v>
      </c>
      <c r="D11" s="97"/>
      <c r="E11" s="90"/>
      <c r="F11" s="90" t="s">
        <v>170</v>
      </c>
      <c r="G11" s="104">
        <f>'NN priključek Gradbena dela'!$G$46</f>
        <v>0</v>
      </c>
    </row>
    <row r="12" spans="2:7" ht="5.25" customHeight="1">
      <c r="B12" s="73"/>
      <c r="C12" s="72"/>
      <c r="D12" s="71"/>
      <c r="E12" s="70"/>
      <c r="F12" s="69"/>
      <c r="G12" s="93"/>
    </row>
    <row r="13" spans="2:7" s="80" customFormat="1" ht="15.75">
      <c r="B13" s="84"/>
      <c r="C13" s="98" t="s">
        <v>172</v>
      </c>
      <c r="D13" s="97"/>
      <c r="E13" s="90"/>
      <c r="F13" s="90" t="s">
        <v>170</v>
      </c>
      <c r="G13" s="104">
        <f>'NN priključek Montažna dela'!$G$68</f>
        <v>0</v>
      </c>
    </row>
    <row r="14" spans="2:7" ht="9.75" customHeight="1">
      <c r="B14" s="103"/>
      <c r="C14" s="102"/>
      <c r="D14" s="102"/>
      <c r="E14" s="101"/>
      <c r="F14" s="100"/>
      <c r="G14" s="99"/>
    </row>
    <row r="15" spans="2:7" s="80" customFormat="1" ht="9" customHeight="1">
      <c r="B15" s="84"/>
      <c r="C15" s="98"/>
      <c r="D15" s="97"/>
      <c r="E15" s="96"/>
      <c r="F15" s="95"/>
      <c r="G15" s="94"/>
    </row>
    <row r="16" spans="2:7" s="80" customFormat="1" ht="15.75" customHeight="1">
      <c r="B16" s="84"/>
      <c r="C16" s="83" t="s">
        <v>171</v>
      </c>
      <c r="D16" s="91"/>
      <c r="E16" s="90"/>
      <c r="F16" s="90" t="s">
        <v>170</v>
      </c>
      <c r="G16" s="65">
        <f>SUM(G11:G15)</f>
        <v>0</v>
      </c>
    </row>
    <row r="17" spans="2:7" ht="5.25" customHeight="1">
      <c r="B17" s="73"/>
      <c r="C17" s="72"/>
      <c r="D17" s="71"/>
      <c r="E17" s="70"/>
      <c r="F17" s="69"/>
      <c r="G17" s="93"/>
    </row>
    <row r="18" spans="2:7" s="80" customFormat="1" ht="15.75" customHeight="1">
      <c r="B18" s="84"/>
      <c r="C18" s="92"/>
      <c r="D18" s="91"/>
      <c r="E18" s="90"/>
      <c r="F18" s="90"/>
      <c r="G18" s="65"/>
    </row>
    <row r="19" spans="2:7" ht="9.75" customHeight="1" thickBot="1">
      <c r="B19" s="89"/>
      <c r="C19" s="89"/>
      <c r="D19" s="88"/>
      <c r="E19" s="87"/>
      <c r="F19" s="86"/>
      <c r="G19" s="85"/>
    </row>
    <row r="20" spans="2:7" s="80" customFormat="1" ht="9.75" customHeight="1" thickTop="1">
      <c r="B20" s="84"/>
      <c r="C20" s="83"/>
      <c r="D20" s="82"/>
      <c r="E20" s="81"/>
      <c r="F20" s="65"/>
      <c r="G20" s="65"/>
    </row>
    <row r="21" spans="2:7" s="74" customFormat="1" ht="15.75">
      <c r="B21" s="79"/>
      <c r="C21" s="78"/>
      <c r="D21" s="77"/>
      <c r="E21" s="76"/>
      <c r="F21" s="76"/>
      <c r="G21" s="75"/>
    </row>
    <row r="22" spans="2:7" ht="15.75">
      <c r="B22" s="73"/>
      <c r="C22" s="72"/>
      <c r="D22" s="71"/>
      <c r="E22" s="70"/>
      <c r="F22" s="69"/>
      <c r="G22" s="68"/>
    </row>
    <row r="23" spans="2:7" s="59" customFormat="1" ht="15.75">
      <c r="B23" s="63"/>
      <c r="C23" s="62"/>
      <c r="D23" s="67"/>
      <c r="E23" s="66"/>
      <c r="F23" s="65"/>
      <c r="G23" s="65"/>
    </row>
    <row r="24" spans="2:7" s="59" customFormat="1" ht="15.75">
      <c r="B24" s="63"/>
      <c r="C24" s="266"/>
      <c r="D24" s="266"/>
      <c r="E24" s="266"/>
      <c r="F24" s="61"/>
      <c r="G24" s="64"/>
    </row>
    <row r="25" spans="2:7" s="59" customFormat="1" ht="15.75">
      <c r="B25" s="63"/>
      <c r="C25" s="266"/>
      <c r="D25" s="266"/>
      <c r="E25" s="266"/>
      <c r="F25" s="61"/>
      <c r="G25" s="60"/>
    </row>
  </sheetData>
  <sheetProtection/>
  <mergeCells count="5">
    <mergeCell ref="C9:E9"/>
    <mergeCell ref="C5:D5"/>
    <mergeCell ref="C7:D7"/>
    <mergeCell ref="C25:E25"/>
    <mergeCell ref="C24:E24"/>
  </mergeCells>
  <printOptions/>
  <pageMargins left="0.3937007874015748" right="0.07874015748031496" top="0.3937007874015748" bottom="0.3937007874015748" header="0.15748031496062992" footer="0.15748031496062992"/>
  <pageSetup horizontalDpi="600" verticalDpi="600" orientation="portrait" paperSize="9" r:id="rId1"/>
  <headerFooter alignWithMargins="0">
    <oddHeader>&amp;C&amp;9ELGOM 16-034/PZI NN VODI&amp;R&amp;9Stran &amp;P od &amp;N</oddHeader>
    <oddFooter>&amp;L&amp;A&amp;C&amp;9VRTEC ŠENTLOVRENC&amp;R&amp;9POPIS</oddFooter>
  </headerFooter>
</worksheet>
</file>

<file path=xl/worksheets/sheet4.xml><?xml version="1.0" encoding="utf-8"?>
<worksheet xmlns="http://schemas.openxmlformats.org/spreadsheetml/2006/main" xmlns:r="http://schemas.openxmlformats.org/officeDocument/2006/relationships">
  <sheetPr>
    <tabColor theme="3" tint="0.39998000860214233"/>
  </sheetPr>
  <dimension ref="B3:H50"/>
  <sheetViews>
    <sheetView view="pageBreakPreview" zoomScaleSheetLayoutView="100" zoomScalePageLayoutView="0" workbookViewId="0" topLeftCell="A13">
      <selection activeCell="F16" sqref="F16"/>
    </sheetView>
  </sheetViews>
  <sheetFormatPr defaultColWidth="9.00390625" defaultRowHeight="12.75"/>
  <cols>
    <col min="1" max="1" width="9.125" style="56" customWidth="1"/>
    <col min="2" max="2" width="4.75390625" style="110" customWidth="1"/>
    <col min="3" max="3" width="58.75390625" style="56" customWidth="1"/>
    <col min="4" max="4" width="6.75390625" style="58" customWidth="1"/>
    <col min="5" max="5" width="6.75390625" style="57" customWidth="1"/>
    <col min="6" max="7" width="11.75390625" style="56" customWidth="1"/>
    <col min="8" max="8" width="11.875" style="56" customWidth="1"/>
    <col min="9" max="9" width="9.125" style="56" customWidth="1"/>
    <col min="10" max="10" width="5.25390625" style="56" customWidth="1"/>
    <col min="11" max="11" width="15.375" style="56" customWidth="1"/>
    <col min="12" max="12" width="9.75390625" style="56" customWidth="1"/>
    <col min="13" max="16384" width="9.125" style="56" customWidth="1"/>
  </cols>
  <sheetData>
    <row r="3" spans="2:7" ht="15.75">
      <c r="B3" s="73"/>
      <c r="C3" s="72"/>
      <c r="D3" s="115"/>
      <c r="E3" s="151"/>
      <c r="F3" s="112"/>
      <c r="G3" s="111"/>
    </row>
    <row r="4" spans="2:7" ht="18.75">
      <c r="B4" s="73"/>
      <c r="C4" s="165" t="s">
        <v>173</v>
      </c>
      <c r="D4" s="115"/>
      <c r="E4" s="151"/>
      <c r="F4" s="112"/>
      <c r="G4" s="111"/>
    </row>
    <row r="5" spans="2:8" s="157" customFormat="1" ht="15" customHeight="1">
      <c r="B5" s="164"/>
      <c r="C5" s="163"/>
      <c r="D5" s="162"/>
      <c r="E5" s="161"/>
      <c r="F5" s="160"/>
      <c r="G5" s="159"/>
      <c r="H5" s="158"/>
    </row>
    <row r="6" spans="2:8" s="117" customFormat="1" ht="15" customHeight="1">
      <c r="B6" s="123"/>
      <c r="C6" s="156" t="s">
        <v>203</v>
      </c>
      <c r="D6" s="155" t="s">
        <v>202</v>
      </c>
      <c r="E6" s="154" t="s">
        <v>201</v>
      </c>
      <c r="F6" s="153" t="s">
        <v>200</v>
      </c>
      <c r="G6" s="152" t="s">
        <v>199</v>
      </c>
      <c r="H6" s="56"/>
    </row>
    <row r="7" spans="2:7" ht="9.75" customHeight="1">
      <c r="B7" s="73"/>
      <c r="C7" s="72"/>
      <c r="D7" s="115"/>
      <c r="E7" s="151"/>
      <c r="F7" s="112"/>
      <c r="G7" s="111"/>
    </row>
    <row r="8" spans="2:7" s="148" customFormat="1" ht="47.25" customHeight="1">
      <c r="B8" s="149"/>
      <c r="C8" s="267" t="s">
        <v>198</v>
      </c>
      <c r="D8" s="267"/>
      <c r="E8" s="267"/>
      <c r="F8" s="267"/>
      <c r="G8" s="149"/>
    </row>
    <row r="9" spans="2:7" s="148" customFormat="1" ht="15">
      <c r="B9" s="149"/>
      <c r="C9" s="150"/>
      <c r="D9" s="150"/>
      <c r="E9" s="150"/>
      <c r="F9" s="150"/>
      <c r="G9" s="149"/>
    </row>
    <row r="10" spans="2:7" s="148" customFormat="1" ht="44.25" customHeight="1">
      <c r="B10" s="149"/>
      <c r="C10" s="267" t="s">
        <v>197</v>
      </c>
      <c r="D10" s="267"/>
      <c r="E10" s="267"/>
      <c r="F10" s="267"/>
      <c r="G10" s="149"/>
    </row>
    <row r="11" spans="2:7" s="117" customFormat="1" ht="15">
      <c r="B11" s="123"/>
      <c r="C11" s="147"/>
      <c r="D11" s="147"/>
      <c r="E11" s="147"/>
      <c r="F11" s="147"/>
      <c r="G11" s="118"/>
    </row>
    <row r="12" spans="2:7" s="117" customFormat="1" ht="45">
      <c r="B12" s="123">
        <v>1</v>
      </c>
      <c r="C12" s="122" t="s">
        <v>196</v>
      </c>
      <c r="D12" s="121" t="s">
        <v>186</v>
      </c>
      <c r="E12" s="145">
        <v>250</v>
      </c>
      <c r="F12" s="144">
        <v>0</v>
      </c>
      <c r="G12" s="118">
        <f>IF(TYPE(D12)=2,(IF(E12,(IF(F12,(+E12*F12),"")),"")),"")</f>
      </c>
    </row>
    <row r="13" spans="2:7" s="117" customFormat="1" ht="15">
      <c r="B13" s="123"/>
      <c r="C13" s="122"/>
      <c r="D13" s="121"/>
      <c r="E13" s="145"/>
      <c r="F13" s="146"/>
      <c r="G13" s="118"/>
    </row>
    <row r="14" spans="2:7" s="80" customFormat="1" ht="150">
      <c r="B14" s="84">
        <f>IF(C13="",MAX($B$6:B13)+1,"")</f>
        <v>2</v>
      </c>
      <c r="C14" s="139" t="s">
        <v>195</v>
      </c>
      <c r="D14" s="96" t="s">
        <v>186</v>
      </c>
      <c r="E14" s="135">
        <v>45</v>
      </c>
      <c r="F14" s="143">
        <v>0</v>
      </c>
      <c r="G14" s="132">
        <f>IF(TYPE(D14)=2,(IF(E14,(IF(F14,(+E14*F14),"")),"")),"")</f>
      </c>
    </row>
    <row r="15" spans="2:7" s="117" customFormat="1" ht="15">
      <c r="B15" s="123"/>
      <c r="C15" s="122"/>
      <c r="D15" s="121"/>
      <c r="E15" s="145"/>
      <c r="F15" s="144"/>
      <c r="G15" s="118"/>
    </row>
    <row r="16" spans="2:7" s="80" customFormat="1" ht="150">
      <c r="B16" s="84">
        <f>IF(C15="",MAX($B$6:B15)+1,"")</f>
        <v>3</v>
      </c>
      <c r="C16" s="139" t="s">
        <v>194</v>
      </c>
      <c r="D16" s="96" t="s">
        <v>186</v>
      </c>
      <c r="E16" s="135">
        <v>12</v>
      </c>
      <c r="F16" s="143">
        <v>0</v>
      </c>
      <c r="G16" s="132">
        <f>IF(TYPE(D16)=2,(IF(E16,(IF(F16,(+E16*F16),"")),"")),"")</f>
      </c>
    </row>
    <row r="17" spans="2:7" s="80" customFormat="1" ht="15">
      <c r="B17" s="84"/>
      <c r="C17" s="98"/>
      <c r="D17" s="96"/>
      <c r="E17" s="135"/>
      <c r="F17" s="133"/>
      <c r="G17" s="132"/>
    </row>
    <row r="18" spans="2:8" s="80" customFormat="1" ht="150">
      <c r="B18" s="84">
        <f>IF(C17="",MAX($B$6:B17)+1,"")</f>
        <v>4</v>
      </c>
      <c r="C18" s="139" t="s">
        <v>193</v>
      </c>
      <c r="D18" s="96"/>
      <c r="E18" s="137"/>
      <c r="F18" s="133"/>
      <c r="G18" s="132"/>
      <c r="H18" s="142"/>
    </row>
    <row r="19" spans="2:8" s="80" customFormat="1" ht="15">
      <c r="B19" s="84">
        <f>IF(C18="",MAX($B$6:B18)+1,"")</f>
      </c>
      <c r="C19" s="139" t="s">
        <v>192</v>
      </c>
      <c r="D19" s="96" t="s">
        <v>186</v>
      </c>
      <c r="E19" s="135">
        <v>235</v>
      </c>
      <c r="F19" s="143">
        <v>0</v>
      </c>
      <c r="G19" s="132">
        <f>IF(TYPE(D19)=2,(IF(E19,(IF(F19,(+E19*F19),"")),"")),"")</f>
      </c>
      <c r="H19" s="142"/>
    </row>
    <row r="20" spans="2:8" s="80" customFormat="1" ht="15">
      <c r="B20" s="84">
        <f>IF(C19="",MAX($B$6:B19)+1,"")</f>
      </c>
      <c r="C20" s="139" t="s">
        <v>191</v>
      </c>
      <c r="D20" s="96" t="s">
        <v>186</v>
      </c>
      <c r="E20" s="135">
        <v>15</v>
      </c>
      <c r="F20" s="143">
        <v>0</v>
      </c>
      <c r="G20" s="132">
        <f>IF(TYPE(D20)=2,(IF(E20,(IF(F20,(+E20*F20),"")),"")),"")</f>
      </c>
      <c r="H20" s="142"/>
    </row>
    <row r="21" spans="2:7" s="80" customFormat="1" ht="15">
      <c r="B21" s="84"/>
      <c r="C21" s="98"/>
      <c r="D21" s="96"/>
      <c r="E21" s="135"/>
      <c r="F21" s="133"/>
      <c r="G21" s="132"/>
    </row>
    <row r="22" spans="2:7" s="98" customFormat="1" ht="45">
      <c r="B22" s="84">
        <f>IF(C21="",MAX($B$6:B21)+1,"")</f>
        <v>5</v>
      </c>
      <c r="C22" s="98" t="s">
        <v>190</v>
      </c>
      <c r="D22" s="96"/>
      <c r="E22" s="137"/>
      <c r="F22" s="143"/>
      <c r="G22" s="132"/>
    </row>
    <row r="23" spans="2:7" s="98" customFormat="1" ht="15">
      <c r="B23" s="84">
        <f>IF(C22="",MAX($B$6:B22)+1,"")</f>
      </c>
      <c r="C23" s="139" t="s">
        <v>187</v>
      </c>
      <c r="D23" s="96" t="s">
        <v>186</v>
      </c>
      <c r="E23" s="137">
        <v>45</v>
      </c>
      <c r="F23" s="143">
        <v>0</v>
      </c>
      <c r="G23" s="132">
        <f>IF(TYPE(D23)=2,(IF(E23,(IF(F23,(+E23*F23),"")),"")),"")</f>
      </c>
    </row>
    <row r="24" spans="2:7" s="98" customFormat="1" ht="15">
      <c r="B24" s="84">
        <f>IF(C23="",MAX($B$6:B23)+1,"")</f>
      </c>
      <c r="C24" s="139" t="s">
        <v>189</v>
      </c>
      <c r="D24" s="96" t="s">
        <v>186</v>
      </c>
      <c r="E24" s="137">
        <v>15</v>
      </c>
      <c r="F24" s="143">
        <v>0</v>
      </c>
      <c r="G24" s="132">
        <f>IF(TYPE(D24)=2,(IF(E24,(IF(F24,(+E24*F24),"")),"")),"")</f>
      </c>
    </row>
    <row r="25" spans="2:7" s="98" customFormat="1" ht="15">
      <c r="B25" s="84">
        <f>IF(C24="",MAX($B$6:B24)+1,"")</f>
      </c>
      <c r="C25" s="139"/>
      <c r="D25" s="96"/>
      <c r="E25" s="137"/>
      <c r="F25" s="143"/>
      <c r="G25" s="132"/>
    </row>
    <row r="26" spans="2:7" s="98" customFormat="1" ht="45">
      <c r="B26" s="84">
        <f>IF(C25="",MAX($B$6:B25)+1,"")</f>
        <v>6</v>
      </c>
      <c r="C26" s="139" t="s">
        <v>188</v>
      </c>
      <c r="D26" s="96"/>
      <c r="E26" s="137"/>
      <c r="F26" s="143"/>
      <c r="G26" s="132"/>
    </row>
    <row r="27" spans="2:7" s="98" customFormat="1" ht="15">
      <c r="B27" s="84">
        <f>IF(C26="",MAX($B$6:B26)+1,"")</f>
      </c>
      <c r="C27" s="139" t="s">
        <v>187</v>
      </c>
      <c r="D27" s="96" t="s">
        <v>186</v>
      </c>
      <c r="E27" s="137">
        <f>250-E23-E24</f>
        <v>190</v>
      </c>
      <c r="F27" s="143">
        <v>0</v>
      </c>
      <c r="G27" s="132">
        <f>IF(TYPE(D27)=2,(IF(E27,(IF(F27,(+E27*F27),"")),"")),"")</f>
      </c>
    </row>
    <row r="28" spans="2:7" s="80" customFormat="1" ht="15">
      <c r="B28" s="84"/>
      <c r="C28" s="98"/>
      <c r="D28" s="96"/>
      <c r="E28" s="135"/>
      <c r="F28" s="143"/>
      <c r="G28" s="132"/>
    </row>
    <row r="29" spans="2:8" s="80" customFormat="1" ht="150">
      <c r="B29" s="84">
        <f>IF(C28="",MAX($B$6:B28)+1,"")</f>
        <v>7</v>
      </c>
      <c r="C29" s="139" t="s">
        <v>185</v>
      </c>
      <c r="D29" s="96" t="s">
        <v>4</v>
      </c>
      <c r="E29" s="137">
        <v>2</v>
      </c>
      <c r="F29" s="143">
        <v>0</v>
      </c>
      <c r="G29" s="132">
        <f>IF(TYPE(D29)=2,(IF(E29,(IF(F29,(+E29*F29),"")),"")),"")</f>
      </c>
      <c r="H29" s="142"/>
    </row>
    <row r="30" spans="2:7" s="80" customFormat="1" ht="15">
      <c r="B30" s="84"/>
      <c r="C30" s="98"/>
      <c r="D30" s="96"/>
      <c r="E30" s="135"/>
      <c r="F30" s="133"/>
      <c r="G30" s="132"/>
    </row>
    <row r="31" spans="2:8" s="117" customFormat="1" ht="150">
      <c r="B31" s="84">
        <f>IF(C30="",MAX($B$6:B30)+1,"")</f>
        <v>8</v>
      </c>
      <c r="C31" s="122" t="s">
        <v>184</v>
      </c>
      <c r="D31" s="121" t="s">
        <v>4</v>
      </c>
      <c r="E31" s="141">
        <v>1</v>
      </c>
      <c r="F31" s="138">
        <v>0</v>
      </c>
      <c r="G31" s="118">
        <f>IF(TYPE(D31)=2,(IF(E31,(IF(F31,(+E31*F31),"")),"")),"")</f>
      </c>
      <c r="H31" s="140"/>
    </row>
    <row r="32" spans="2:7" s="80" customFormat="1" ht="15">
      <c r="B32" s="84"/>
      <c r="C32" s="98"/>
      <c r="D32" s="96"/>
      <c r="E32" s="135"/>
      <c r="F32" s="133"/>
      <c r="G32" s="132"/>
    </row>
    <row r="33" spans="2:8" s="117" customFormat="1" ht="150.75" customHeight="1">
      <c r="B33" s="84">
        <f>IF(C32="",MAX($B$6:B32)+1,"")</f>
        <v>9</v>
      </c>
      <c r="C33" s="122" t="s">
        <v>183</v>
      </c>
      <c r="D33" s="121" t="s">
        <v>15</v>
      </c>
      <c r="E33" s="141">
        <v>2</v>
      </c>
      <c r="F33" s="138">
        <v>0</v>
      </c>
      <c r="G33" s="118">
        <f>IF(TYPE(D33)=2,(IF(E33,(IF(F33,(+E33*F33),"")),"")),"")</f>
      </c>
      <c r="H33" s="140"/>
    </row>
    <row r="34" spans="2:7" s="80" customFormat="1" ht="15">
      <c r="B34" s="84"/>
      <c r="C34" s="139"/>
      <c r="D34" s="96"/>
      <c r="E34" s="135"/>
      <c r="F34" s="133"/>
      <c r="G34" s="132"/>
    </row>
    <row r="35" spans="2:7" s="80" customFormat="1" ht="30">
      <c r="B35" s="84">
        <f>IF(C34="",MAX($B$6:B34)+1,"")</f>
        <v>10</v>
      </c>
      <c r="C35" s="98" t="s">
        <v>182</v>
      </c>
      <c r="D35" s="96" t="s">
        <v>15</v>
      </c>
      <c r="E35" s="137">
        <v>1</v>
      </c>
      <c r="F35" s="138">
        <v>0</v>
      </c>
      <c r="G35" s="118">
        <f>IF(TYPE(D35)=2,(IF(E35,(IF(F35,(+E35*F35),"")),"")),"")</f>
      </c>
    </row>
    <row r="36" spans="2:7" s="80" customFormat="1" ht="15">
      <c r="B36" s="84">
        <f>IF(C35="",MAX($B$6:B35)+1,"")</f>
      </c>
      <c r="C36" s="98"/>
      <c r="D36" s="96"/>
      <c r="E36" s="135"/>
      <c r="F36" s="133"/>
      <c r="G36" s="132"/>
    </row>
    <row r="37" spans="2:7" s="80" customFormat="1" ht="15">
      <c r="B37" s="84">
        <f>IF(C36="",MAX($B$4:B36)+1,"")</f>
        <v>11</v>
      </c>
      <c r="C37" s="98" t="s">
        <v>181</v>
      </c>
      <c r="D37" s="96" t="s">
        <v>15</v>
      </c>
      <c r="E37" s="137">
        <v>1</v>
      </c>
      <c r="F37" s="138">
        <v>0</v>
      </c>
      <c r="G37" s="118">
        <f>IF(TYPE(D37)=2,(IF(E37,(IF(F37,(+E37*F37),"")),"")),"")</f>
      </c>
    </row>
    <row r="38" spans="2:7" s="80" customFormat="1" ht="15">
      <c r="B38" s="84"/>
      <c r="C38" s="98"/>
      <c r="D38" s="96"/>
      <c r="E38" s="135"/>
      <c r="F38" s="133"/>
      <c r="G38" s="132"/>
    </row>
    <row r="39" spans="2:7" s="80" customFormat="1" ht="45" customHeight="1">
      <c r="B39" s="84">
        <f>IF(C38="",MAX($B$4:B38)+1,"")</f>
        <v>12</v>
      </c>
      <c r="C39" s="98" t="s">
        <v>180</v>
      </c>
      <c r="D39" s="96" t="s">
        <v>15</v>
      </c>
      <c r="E39" s="137">
        <v>1</v>
      </c>
      <c r="F39" s="138">
        <v>0</v>
      </c>
      <c r="G39" s="118">
        <f>IF(TYPE(D39)=2,(IF(E39,(IF(F39,(+E39*F39),"")),"")),"")</f>
      </c>
    </row>
    <row r="40" spans="2:7" s="80" customFormat="1" ht="15">
      <c r="B40" s="84"/>
      <c r="C40" s="98"/>
      <c r="D40" s="96"/>
      <c r="E40" s="137"/>
      <c r="F40" s="133"/>
      <c r="G40" s="132"/>
    </row>
    <row r="41" spans="2:8" s="80" customFormat="1" ht="45">
      <c r="B41" s="84">
        <f>IF(C40="",MAX($B$1:B40)+1,"")</f>
        <v>13</v>
      </c>
      <c r="C41" s="98" t="s">
        <v>179</v>
      </c>
      <c r="D41" s="96"/>
      <c r="E41" s="136">
        <v>0.1</v>
      </c>
      <c r="F41" s="94"/>
      <c r="G41" s="132">
        <f>E41*SUM(G10:G40)</f>
        <v>0</v>
      </c>
      <c r="H41" s="132"/>
    </row>
    <row r="42" spans="2:7" s="80" customFormat="1" ht="15">
      <c r="B42" s="84"/>
      <c r="C42" s="98"/>
      <c r="D42" s="96"/>
      <c r="E42" s="135"/>
      <c r="F42" s="133"/>
      <c r="G42" s="132"/>
    </row>
    <row r="43" spans="2:7" s="80" customFormat="1" ht="15">
      <c r="B43" s="84">
        <f>IF(C42="",MAX($B$4:B42)+1,"")</f>
        <v>14</v>
      </c>
      <c r="C43" s="98" t="s">
        <v>178</v>
      </c>
      <c r="D43" s="96" t="s">
        <v>177</v>
      </c>
      <c r="E43" s="134">
        <v>0.05</v>
      </c>
      <c r="F43" s="133"/>
      <c r="G43" s="132">
        <f>E43*SUM(G12:G41)</f>
        <v>0</v>
      </c>
    </row>
    <row r="44" spans="2:7" ht="9.75" customHeight="1" thickBot="1">
      <c r="B44" s="131"/>
      <c r="C44" s="89"/>
      <c r="D44" s="88"/>
      <c r="E44" s="87"/>
      <c r="F44" s="86"/>
      <c r="G44" s="85"/>
    </row>
    <row r="45" spans="2:7" s="117" customFormat="1" ht="15.75" thickTop="1">
      <c r="B45" s="123"/>
      <c r="C45" s="122"/>
      <c r="D45" s="121"/>
      <c r="E45" s="120"/>
      <c r="F45" s="119"/>
      <c r="G45" s="118"/>
    </row>
    <row r="46" spans="2:7" s="124" customFormat="1" ht="15.75">
      <c r="B46" s="130"/>
      <c r="C46" s="129" t="s">
        <v>176</v>
      </c>
      <c r="D46" s="128" t="s">
        <v>170</v>
      </c>
      <c r="E46" s="127"/>
      <c r="F46" s="126"/>
      <c r="G46" s="125">
        <f>SUM(G12:G45)</f>
        <v>0</v>
      </c>
    </row>
    <row r="47" spans="2:7" s="117" customFormat="1" ht="15">
      <c r="B47" s="123"/>
      <c r="C47" s="122"/>
      <c r="D47" s="121"/>
      <c r="E47" s="120"/>
      <c r="F47" s="119"/>
      <c r="G47" s="118"/>
    </row>
    <row r="50" ht="15.75">
      <c r="G50" s="116"/>
    </row>
  </sheetData>
  <sheetProtection/>
  <mergeCells count="2">
    <mergeCell ref="C8:F8"/>
    <mergeCell ref="C10:F10"/>
  </mergeCells>
  <printOptions/>
  <pageMargins left="0.3937007874015748" right="0.07874015748031496" top="0.3937007874015748" bottom="0.3937007874015748" header="0.15748031496062992" footer="0.15748031496062992"/>
  <pageSetup horizontalDpi="600" verticalDpi="600" orientation="portrait" paperSize="9" r:id="rId1"/>
  <headerFooter alignWithMargins="0">
    <oddHeader>&amp;C&amp;9ELGOM 16-034/PZI NN VODI&amp;R&amp;9Stran &amp;P od &amp;N</oddHeader>
    <oddFooter>&amp;L&amp;A&amp;C&amp;9VRTEC ŠENTLOVRENC&amp;R&amp;9POPIS</oddFooter>
  </headerFooter>
  <rowBreaks count="1" manualBreakCount="1">
    <brk id="21" min="1" max="6" man="1"/>
  </rowBreaks>
</worksheet>
</file>

<file path=xl/worksheets/sheet5.xml><?xml version="1.0" encoding="utf-8"?>
<worksheet xmlns="http://schemas.openxmlformats.org/spreadsheetml/2006/main" xmlns:r="http://schemas.openxmlformats.org/officeDocument/2006/relationships">
  <sheetPr>
    <tabColor theme="3" tint="0.39998000860214233"/>
  </sheetPr>
  <dimension ref="B3:I72"/>
  <sheetViews>
    <sheetView view="pageBreakPreview" zoomScaleSheetLayoutView="100" zoomScalePageLayoutView="0" workbookViewId="0" topLeftCell="A1">
      <selection activeCell="C16" sqref="C16"/>
    </sheetView>
  </sheetViews>
  <sheetFormatPr defaultColWidth="9.00390625" defaultRowHeight="12.75"/>
  <cols>
    <col min="1" max="1" width="9.125" style="56" customWidth="1"/>
    <col min="2" max="2" width="4.75390625" style="110" customWidth="1"/>
    <col min="3" max="3" width="58.75390625" style="56" customWidth="1"/>
    <col min="4" max="4" width="6.75390625" style="58" customWidth="1"/>
    <col min="5" max="5" width="6.75390625" style="57" customWidth="1"/>
    <col min="6" max="7" width="11.75390625" style="56" customWidth="1"/>
    <col min="8" max="16384" width="9.125" style="56" customWidth="1"/>
  </cols>
  <sheetData>
    <row r="3" spans="2:7" ht="15.75">
      <c r="B3" s="73"/>
      <c r="C3" s="72"/>
      <c r="D3" s="115"/>
      <c r="E3" s="151"/>
      <c r="F3" s="112"/>
      <c r="G3" s="111"/>
    </row>
    <row r="4" spans="2:7" ht="18.75">
      <c r="B4" s="73"/>
      <c r="C4" s="165" t="s">
        <v>172</v>
      </c>
      <c r="D4" s="115"/>
      <c r="E4" s="151"/>
      <c r="F4" s="112"/>
      <c r="G4" s="111"/>
    </row>
    <row r="5" spans="2:7" s="157" customFormat="1" ht="15" customHeight="1">
      <c r="B5" s="164"/>
      <c r="C5" s="163"/>
      <c r="D5" s="162"/>
      <c r="E5" s="161"/>
      <c r="F5" s="160"/>
      <c r="G5" s="159"/>
    </row>
    <row r="6" spans="2:7" s="117" customFormat="1" ht="15" customHeight="1">
      <c r="B6" s="123"/>
      <c r="C6" s="156" t="s">
        <v>203</v>
      </c>
      <c r="D6" s="155" t="s">
        <v>202</v>
      </c>
      <c r="E6" s="154" t="s">
        <v>201</v>
      </c>
      <c r="F6" s="153" t="s">
        <v>200</v>
      </c>
      <c r="G6" s="152" t="s">
        <v>199</v>
      </c>
    </row>
    <row r="7" spans="2:7" ht="9.75" customHeight="1">
      <c r="B7" s="73"/>
      <c r="C7" s="72"/>
      <c r="D7" s="115"/>
      <c r="E7" s="151"/>
      <c r="F7" s="112"/>
      <c r="G7" s="111"/>
    </row>
    <row r="8" spans="2:7" s="117" customFormat="1" ht="180">
      <c r="B8" s="123">
        <f>'NN priključek Gradbena dela'!$B$43+1</f>
        <v>15</v>
      </c>
      <c r="C8" s="194" t="s">
        <v>244</v>
      </c>
      <c r="D8" s="121" t="s">
        <v>4</v>
      </c>
      <c r="E8" s="141">
        <v>1</v>
      </c>
      <c r="F8" s="118">
        <v>0</v>
      </c>
      <c r="G8" s="132">
        <f>IF(TYPE(D8)=2,(IF(E8,(IF(F8,(+E8*F8),"")),"")),"")</f>
      </c>
    </row>
    <row r="9" spans="2:7" s="117" customFormat="1" ht="15">
      <c r="B9" s="84">
        <f>IF(C8="",MAX($B$1:B8)+1,"")</f>
      </c>
      <c r="C9" s="193" t="s">
        <v>243</v>
      </c>
      <c r="D9" s="121"/>
      <c r="E9" s="141"/>
      <c r="F9" s="118"/>
      <c r="G9" s="118"/>
    </row>
    <row r="10" spans="2:8" s="80" customFormat="1" ht="60">
      <c r="B10" s="84">
        <f>IF(C9="",MAX($B$1:B9)+1,"")</f>
      </c>
      <c r="C10" s="98" t="s">
        <v>242</v>
      </c>
      <c r="D10" s="96" t="s">
        <v>15</v>
      </c>
      <c r="E10" s="137">
        <v>1</v>
      </c>
      <c r="F10" s="132">
        <v>0</v>
      </c>
      <c r="G10" s="132">
        <f aca="true" t="shared" si="0" ref="G10:G27">IF(TYPE(D10)=2,(IF(E10,(IF(F10,(+E10*F10),"")),"")),"")</f>
      </c>
      <c r="H10" s="142"/>
    </row>
    <row r="11" spans="2:8" s="80" customFormat="1" ht="45">
      <c r="B11" s="84">
        <f>IF(C10="",MAX($B$1:B10)+1,"")</f>
      </c>
      <c r="C11" s="139" t="s">
        <v>241</v>
      </c>
      <c r="D11" s="96" t="s">
        <v>15</v>
      </c>
      <c r="E11" s="137">
        <v>1</v>
      </c>
      <c r="F11" s="132">
        <v>0</v>
      </c>
      <c r="G11" s="132">
        <f t="shared" si="0"/>
      </c>
      <c r="H11" s="142"/>
    </row>
    <row r="12" spans="2:8" s="80" customFormat="1" ht="45">
      <c r="B12" s="84">
        <f>IF(C11="",MAX($B$1:B11)+1,"")</f>
      </c>
      <c r="C12" s="98" t="s">
        <v>240</v>
      </c>
      <c r="D12" s="96" t="s">
        <v>15</v>
      </c>
      <c r="E12" s="137">
        <v>1</v>
      </c>
      <c r="F12" s="132">
        <v>0</v>
      </c>
      <c r="G12" s="132">
        <f t="shared" si="0"/>
      </c>
      <c r="H12" s="142"/>
    </row>
    <row r="13" spans="2:8" s="80" customFormat="1" ht="45">
      <c r="B13" s="84">
        <f>IF(C12="",MAX($B$1:B12)+1,"")</f>
      </c>
      <c r="C13" s="98" t="s">
        <v>239</v>
      </c>
      <c r="D13" s="96" t="s">
        <v>15</v>
      </c>
      <c r="E13" s="137">
        <v>1</v>
      </c>
      <c r="F13" s="132">
        <v>0</v>
      </c>
      <c r="G13" s="132">
        <f t="shared" si="0"/>
      </c>
      <c r="H13" s="142"/>
    </row>
    <row r="14" spans="2:8" s="80" customFormat="1" ht="30">
      <c r="B14" s="84">
        <f>IF(C13="",MAX($B$1:B13)+1,"")</f>
      </c>
      <c r="C14" s="98" t="s">
        <v>238</v>
      </c>
      <c r="D14" s="96" t="s">
        <v>4</v>
      </c>
      <c r="E14" s="137">
        <v>3</v>
      </c>
      <c r="F14" s="132">
        <v>0</v>
      </c>
      <c r="G14" s="132">
        <f t="shared" si="0"/>
      </c>
      <c r="H14" s="142"/>
    </row>
    <row r="15" spans="2:7" s="80" customFormat="1" ht="60">
      <c r="B15" s="84">
        <f>IF(C14="",MAX($B$1:B14)+1,"")</f>
      </c>
      <c r="C15" s="98" t="s">
        <v>237</v>
      </c>
      <c r="D15" s="96" t="s">
        <v>4</v>
      </c>
      <c r="E15" s="137">
        <v>3</v>
      </c>
      <c r="F15" s="132">
        <v>0</v>
      </c>
      <c r="G15" s="132">
        <f t="shared" si="0"/>
      </c>
    </row>
    <row r="16" spans="2:7" s="80" customFormat="1" ht="45">
      <c r="B16" s="84">
        <f>IF(C15="",MAX($B$1:B15)+1,"")</f>
      </c>
      <c r="C16" s="98" t="s">
        <v>236</v>
      </c>
      <c r="D16" s="96" t="s">
        <v>15</v>
      </c>
      <c r="E16" s="137">
        <v>1</v>
      </c>
      <c r="F16" s="132">
        <v>0</v>
      </c>
      <c r="G16" s="132">
        <f t="shared" si="0"/>
      </c>
    </row>
    <row r="17" spans="2:7" s="117" customFormat="1" ht="15">
      <c r="B17" s="84">
        <f>IF(C16="",MAX($B$1:B16)+1,"")</f>
      </c>
      <c r="C17" s="193" t="s">
        <v>235</v>
      </c>
      <c r="D17" s="121"/>
      <c r="E17" s="141"/>
      <c r="F17" s="132"/>
      <c r="G17" s="132">
        <f t="shared" si="0"/>
      </c>
    </row>
    <row r="18" spans="2:7" s="80" customFormat="1" ht="30">
      <c r="B18" s="84">
        <f>IF(C17="",MAX($B$1:B17)+1,"")</f>
      </c>
      <c r="C18" s="98" t="s">
        <v>234</v>
      </c>
      <c r="D18" s="96" t="s">
        <v>15</v>
      </c>
      <c r="E18" s="135">
        <v>2</v>
      </c>
      <c r="F18" s="132">
        <v>0</v>
      </c>
      <c r="G18" s="132">
        <f t="shared" si="0"/>
      </c>
    </row>
    <row r="19" spans="2:7" s="80" customFormat="1" ht="60">
      <c r="B19" s="84">
        <f>IF(C18="",MAX($B$1:B18)+1,"")</f>
      </c>
      <c r="C19" s="98" t="s">
        <v>233</v>
      </c>
      <c r="D19" s="96" t="s">
        <v>15</v>
      </c>
      <c r="E19" s="135">
        <v>1</v>
      </c>
      <c r="F19" s="132">
        <v>0</v>
      </c>
      <c r="G19" s="132">
        <f t="shared" si="0"/>
      </c>
    </row>
    <row r="20" spans="2:7" s="80" customFormat="1" ht="75">
      <c r="B20" s="84"/>
      <c r="C20" s="98" t="s">
        <v>232</v>
      </c>
      <c r="D20" s="96" t="s">
        <v>4</v>
      </c>
      <c r="E20" s="137">
        <v>1</v>
      </c>
      <c r="F20" s="132">
        <v>0</v>
      </c>
      <c r="G20" s="132">
        <f t="shared" si="0"/>
      </c>
    </row>
    <row r="21" spans="2:7" s="80" customFormat="1" ht="60">
      <c r="B21" s="84"/>
      <c r="C21" s="98" t="s">
        <v>231</v>
      </c>
      <c r="D21" s="96" t="s">
        <v>4</v>
      </c>
      <c r="E21" s="137">
        <v>1</v>
      </c>
      <c r="F21" s="132">
        <v>0</v>
      </c>
      <c r="G21" s="132">
        <f t="shared" si="0"/>
      </c>
    </row>
    <row r="22" spans="2:7" s="80" customFormat="1" ht="15">
      <c r="B22" s="84"/>
      <c r="C22" s="193" t="s">
        <v>230</v>
      </c>
      <c r="D22" s="121"/>
      <c r="E22" s="141"/>
      <c r="F22" s="118"/>
      <c r="G22" s="132">
        <f t="shared" si="0"/>
      </c>
    </row>
    <row r="23" spans="2:7" s="80" customFormat="1" ht="30">
      <c r="B23" s="84"/>
      <c r="C23" s="98" t="s">
        <v>229</v>
      </c>
      <c r="D23" s="96" t="s">
        <v>15</v>
      </c>
      <c r="E23" s="137">
        <v>1</v>
      </c>
      <c r="F23" s="132">
        <v>0</v>
      </c>
      <c r="G23" s="132">
        <f t="shared" si="0"/>
      </c>
    </row>
    <row r="24" spans="2:9" s="186" customFormat="1" ht="30">
      <c r="B24" s="123"/>
      <c r="C24" s="190" t="s">
        <v>228</v>
      </c>
      <c r="D24" s="121" t="s">
        <v>15</v>
      </c>
      <c r="E24" s="192">
        <v>1</v>
      </c>
      <c r="F24" s="132">
        <v>0</v>
      </c>
      <c r="G24" s="132">
        <f t="shared" si="0"/>
      </c>
      <c r="H24" s="80"/>
      <c r="I24" s="191"/>
    </row>
    <row r="25" spans="2:7" s="80" customFormat="1" ht="45">
      <c r="B25" s="84"/>
      <c r="C25" s="190" t="s">
        <v>227</v>
      </c>
      <c r="D25" s="121" t="s">
        <v>15</v>
      </c>
      <c r="E25" s="141">
        <v>1</v>
      </c>
      <c r="F25" s="132">
        <v>0</v>
      </c>
      <c r="G25" s="132">
        <f t="shared" si="0"/>
      </c>
    </row>
    <row r="26" spans="2:7" s="80" customFormat="1" ht="30">
      <c r="B26" s="84"/>
      <c r="C26" s="189" t="s">
        <v>226</v>
      </c>
      <c r="D26" s="188" t="s">
        <v>15</v>
      </c>
      <c r="E26" s="187">
        <v>1</v>
      </c>
      <c r="F26" s="173">
        <v>0</v>
      </c>
      <c r="G26" s="173">
        <f t="shared" si="0"/>
      </c>
    </row>
    <row r="27" spans="2:8" s="80" customFormat="1" ht="15">
      <c r="B27" s="84">
        <f>IF(C17="",MAX($B$1:B17)+1,"")</f>
      </c>
      <c r="C27" s="98"/>
      <c r="D27" s="96" t="s">
        <v>15</v>
      </c>
      <c r="E27" s="137">
        <v>1</v>
      </c>
      <c r="F27" s="132">
        <f>SUM(G8:G26)</f>
        <v>0</v>
      </c>
      <c r="G27" s="132">
        <f t="shared" si="0"/>
      </c>
      <c r="H27" s="142"/>
    </row>
    <row r="28" spans="2:8" s="80" customFormat="1" ht="15">
      <c r="B28" s="84">
        <f>IF(C18="",MAX($B$1:B18)+1,"")</f>
      </c>
      <c r="C28" s="139"/>
      <c r="D28" s="96"/>
      <c r="E28" s="137"/>
      <c r="F28" s="132"/>
      <c r="G28" s="118"/>
      <c r="H28" s="142"/>
    </row>
    <row r="29" spans="2:8" s="185" customFormat="1" ht="135">
      <c r="B29" s="84">
        <f>IF(C28="",MAX($B$1:B28)+1,"")</f>
        <v>16</v>
      </c>
      <c r="C29" s="139" t="s">
        <v>225</v>
      </c>
      <c r="D29" s="96"/>
      <c r="E29" s="135"/>
      <c r="F29" s="133"/>
      <c r="G29" s="132"/>
      <c r="H29" s="186"/>
    </row>
    <row r="30" spans="2:7" s="181" customFormat="1" ht="18">
      <c r="B30" s="84">
        <f>IF(C29="",MAX($B$1:B29)+1,"")</f>
      </c>
      <c r="C30" s="97" t="s">
        <v>224</v>
      </c>
      <c r="D30" s="182" t="s">
        <v>186</v>
      </c>
      <c r="E30" s="135">
        <v>250</v>
      </c>
      <c r="F30" s="144">
        <v>0</v>
      </c>
      <c r="G30" s="132">
        <f>IF(TYPE(D30)=2,(IF(E30,(IF(F30,(+E30*F30),"")),"")),"")</f>
      </c>
    </row>
    <row r="31" spans="2:7" s="181" customFormat="1" ht="15">
      <c r="B31" s="84">
        <f>IF(C30="",MAX($B$1:B30)+1,"")</f>
      </c>
      <c r="C31" s="97"/>
      <c r="D31" s="182"/>
      <c r="E31" s="135"/>
      <c r="F31" s="144"/>
      <c r="G31" s="144"/>
    </row>
    <row r="32" spans="2:8" s="80" customFormat="1" ht="45">
      <c r="B32" s="84">
        <f>IF(C31="",MAX($B$1:B31)+1,"")</f>
        <v>17</v>
      </c>
      <c r="C32" s="139" t="s">
        <v>223</v>
      </c>
      <c r="D32" s="135" t="s">
        <v>186</v>
      </c>
      <c r="E32" s="96">
        <v>300</v>
      </c>
      <c r="F32" s="184">
        <v>0</v>
      </c>
      <c r="G32" s="132">
        <f>IF(TYPE(D32)=2,(IF(E32,(IF(F32,(+E32*F32),"")),"")),"")</f>
      </c>
      <c r="H32" s="142"/>
    </row>
    <row r="33" spans="2:8" s="80" customFormat="1" ht="15.75">
      <c r="B33" s="84">
        <f>IF(C32="",MAX($B$1:B32)+1,"")</f>
      </c>
      <c r="C33" s="98"/>
      <c r="D33" s="96"/>
      <c r="E33" s="137"/>
      <c r="F33" s="184"/>
      <c r="G33" s="132"/>
      <c r="H33" s="183"/>
    </row>
    <row r="34" spans="2:7" s="80" customFormat="1" ht="15">
      <c r="B34" s="84">
        <f>IF(C33="",MAX($B$1:B33)+1,"")</f>
        <v>18</v>
      </c>
      <c r="C34" s="98" t="s">
        <v>222</v>
      </c>
      <c r="D34" s="96" t="s">
        <v>4</v>
      </c>
      <c r="E34" s="135">
        <v>10</v>
      </c>
      <c r="F34" s="143">
        <v>0</v>
      </c>
      <c r="G34" s="132">
        <f>IF(TYPE(D34)=2,(IF(E34,(IF(F34,(+E34*F34),"")),"")),"")</f>
      </c>
    </row>
    <row r="35" spans="2:7" s="80" customFormat="1" ht="15">
      <c r="B35" s="84">
        <f>IF(C34="",MAX($B$1:B34)+1,"")</f>
      </c>
      <c r="C35" s="98"/>
      <c r="D35" s="96"/>
      <c r="E35" s="135"/>
      <c r="F35" s="133"/>
      <c r="G35" s="132"/>
    </row>
    <row r="36" spans="2:7" s="80" customFormat="1" ht="48">
      <c r="B36" s="84">
        <f>IF(C35="",MAX($B$1:B35)+1,"")</f>
        <v>19</v>
      </c>
      <c r="C36" s="139" t="s">
        <v>221</v>
      </c>
      <c r="D36" s="96" t="s">
        <v>15</v>
      </c>
      <c r="E36" s="135">
        <v>1</v>
      </c>
      <c r="F36" s="143">
        <v>0</v>
      </c>
      <c r="G36" s="132">
        <f>IF(TYPE(D36)=2,(IF(E36,(IF(F36,(+E36*F36),"")),"")),"")</f>
      </c>
    </row>
    <row r="37" spans="2:7" s="181" customFormat="1" ht="15">
      <c r="B37" s="84">
        <f>IF(C36="",MAX($B$1:B36)+1,"")</f>
      </c>
      <c r="C37" s="97"/>
      <c r="D37" s="182"/>
      <c r="E37" s="135"/>
      <c r="F37" s="144"/>
      <c r="G37" s="144"/>
    </row>
    <row r="38" spans="2:8" s="117" customFormat="1" ht="105">
      <c r="B38" s="84">
        <f>IF(C37="",MAX($B$1:B37)+1,"")</f>
        <v>20</v>
      </c>
      <c r="C38" s="122" t="s">
        <v>220</v>
      </c>
      <c r="D38" s="121" t="s">
        <v>15</v>
      </c>
      <c r="E38" s="141">
        <v>2</v>
      </c>
      <c r="F38" s="138">
        <v>0</v>
      </c>
      <c r="G38" s="118">
        <f>IF(TYPE(D38)=2,(IF(E38,(IF(F38,(+E38*F38),"")),"")),"")</f>
      </c>
      <c r="H38" s="140"/>
    </row>
    <row r="39" spans="2:8" s="117" customFormat="1" ht="15">
      <c r="B39" s="84">
        <f>IF(C38="",MAX($B$1:B38)+1,"")</f>
      </c>
      <c r="C39" s="122"/>
      <c r="D39" s="121"/>
      <c r="E39" s="141"/>
      <c r="F39" s="138"/>
      <c r="G39" s="118"/>
      <c r="H39" s="140"/>
    </row>
    <row r="40" spans="2:7" s="178" customFormat="1" ht="63">
      <c r="B40" s="84">
        <f>IF(C39="",MAX($B$1:B39)+1,"")</f>
        <v>21</v>
      </c>
      <c r="C40" s="98" t="s">
        <v>219</v>
      </c>
      <c r="D40" s="180" t="s">
        <v>186</v>
      </c>
      <c r="E40" s="179">
        <v>50</v>
      </c>
      <c r="F40" s="171">
        <v>0</v>
      </c>
      <c r="G40" s="132">
        <f>IF(TYPE(D40)=2,(IF(E40,(IF(F40,(+E40*F40),"")),"")),"")</f>
      </c>
    </row>
    <row r="41" spans="2:8" s="117" customFormat="1" ht="15">
      <c r="B41" s="84">
        <f>IF(C40="",MAX($B$1:B40)+1,"")</f>
      </c>
      <c r="C41" s="122"/>
      <c r="D41" s="121"/>
      <c r="E41" s="141"/>
      <c r="F41" s="138"/>
      <c r="G41" s="118"/>
      <c r="H41" s="140"/>
    </row>
    <row r="42" spans="2:7" s="178" customFormat="1" ht="63">
      <c r="B42" s="84">
        <f>IF(C41="",MAX($B$1:B41)+1,"")</f>
        <v>22</v>
      </c>
      <c r="C42" s="98" t="s">
        <v>218</v>
      </c>
      <c r="D42" s="180" t="s">
        <v>186</v>
      </c>
      <c r="E42" s="179">
        <v>25</v>
      </c>
      <c r="F42" s="171">
        <v>0</v>
      </c>
      <c r="G42" s="132">
        <f>IF(TYPE(D42)=2,(IF(E42,(IF(F42,(+E42*F42),"")),"")),"")</f>
      </c>
    </row>
    <row r="43" spans="2:7" s="80" customFormat="1" ht="15">
      <c r="B43" s="84">
        <f>IF(C42="",MAX($B$1:B42)+1,"")</f>
      </c>
      <c r="C43" s="90"/>
      <c r="D43" s="96"/>
      <c r="E43" s="137"/>
      <c r="F43" s="94"/>
      <c r="G43" s="132"/>
    </row>
    <row r="44" spans="2:7" s="178" customFormat="1" ht="78">
      <c r="B44" s="84">
        <f>IF(C43="",MAX($B$1:B43)+1,"")</f>
        <v>23</v>
      </c>
      <c r="C44" s="98" t="s">
        <v>217</v>
      </c>
      <c r="D44" s="180" t="s">
        <v>15</v>
      </c>
      <c r="E44" s="179">
        <v>3</v>
      </c>
      <c r="F44" s="171">
        <v>0</v>
      </c>
      <c r="G44" s="132">
        <f>IF(TYPE(D44)=2,(IF(E44,(IF(F44,(+E44*F44),"")),"")),"")</f>
      </c>
    </row>
    <row r="45" spans="2:7" s="80" customFormat="1" ht="15">
      <c r="B45" s="84">
        <f>IF(C44="",MAX($B$1:B44)+1,"")</f>
      </c>
      <c r="C45" s="98"/>
      <c r="D45" s="96"/>
      <c r="E45" s="135"/>
      <c r="F45" s="133"/>
      <c r="G45" s="132"/>
    </row>
    <row r="46" spans="2:8" s="80" customFormat="1" ht="75">
      <c r="B46" s="84">
        <f>IF(C45="",MAX($B$1:B45)+1,"")</f>
        <v>24</v>
      </c>
      <c r="C46" s="98" t="s">
        <v>216</v>
      </c>
      <c r="D46" s="96"/>
      <c r="E46" s="135"/>
      <c r="F46" s="133"/>
      <c r="G46" s="132"/>
      <c r="H46" s="142"/>
    </row>
    <row r="47" spans="2:8" s="80" customFormat="1" ht="120">
      <c r="B47" s="84">
        <f>IF(C46="",MAX($B$1:B46)+1,"")</f>
      </c>
      <c r="C47" s="98" t="s">
        <v>215</v>
      </c>
      <c r="D47" s="96" t="s">
        <v>4</v>
      </c>
      <c r="E47" s="135">
        <v>1</v>
      </c>
      <c r="F47" s="133"/>
      <c r="G47" s="132"/>
      <c r="H47" s="142"/>
    </row>
    <row r="48" spans="2:8" s="80" customFormat="1" ht="30">
      <c r="B48" s="84">
        <f>IF(C47="",MAX($B$1:B47)+1,"")</f>
      </c>
      <c r="C48" s="177" t="s">
        <v>214</v>
      </c>
      <c r="D48" s="176"/>
      <c r="E48" s="175"/>
      <c r="F48" s="174"/>
      <c r="G48" s="173"/>
      <c r="H48" s="142"/>
    </row>
    <row r="49" spans="2:7" s="80" customFormat="1" ht="15">
      <c r="B49" s="84">
        <f>IF(C48="",MAX($B$1:B48)+1,"")</f>
      </c>
      <c r="C49" s="172" t="s">
        <v>213</v>
      </c>
      <c r="D49" s="96" t="s">
        <v>15</v>
      </c>
      <c r="E49" s="135">
        <v>1</v>
      </c>
      <c r="F49" s="171">
        <v>0</v>
      </c>
      <c r="G49" s="132">
        <f>IF(TYPE(D49)=2,(IF(E49,(IF(F49,(+E49*F49),"")),"")),"")</f>
      </c>
    </row>
    <row r="50" spans="2:7" s="80" customFormat="1" ht="15">
      <c r="B50" s="84">
        <f>IF(C49="",MAX($B$1:B49)+1,"")</f>
      </c>
      <c r="C50" s="98"/>
      <c r="D50" s="96"/>
      <c r="E50" s="135"/>
      <c r="F50" s="133"/>
      <c r="G50" s="132"/>
    </row>
    <row r="51" spans="2:7" s="80" customFormat="1" ht="30">
      <c r="B51" s="84">
        <f>IF(C50="",MAX($B$1:B50)+1,"")</f>
        <v>25</v>
      </c>
      <c r="C51" s="98" t="s">
        <v>212</v>
      </c>
      <c r="D51" s="96" t="s">
        <v>15</v>
      </c>
      <c r="E51" s="137">
        <v>1</v>
      </c>
      <c r="F51" s="171">
        <v>0</v>
      </c>
      <c r="G51" s="132">
        <f>IF(TYPE(D51)=2,(IF(E51,(IF(F51,(+E51*F51),"")),"")),"")</f>
      </c>
    </row>
    <row r="52" spans="2:7" s="80" customFormat="1" ht="15">
      <c r="B52" s="84">
        <f>IF(C51="",MAX($B$1:B51)+1,"")</f>
      </c>
      <c r="C52" s="98"/>
      <c r="D52" s="96"/>
      <c r="E52" s="135"/>
      <c r="F52" s="133"/>
      <c r="G52" s="132"/>
    </row>
    <row r="53" spans="2:7" s="80" customFormat="1" ht="30">
      <c r="B53" s="84">
        <f>IF(C52="",MAX($B$1:B52)+1,"")</f>
        <v>26</v>
      </c>
      <c r="C53" s="98" t="s">
        <v>211</v>
      </c>
      <c r="D53" s="96" t="s">
        <v>15</v>
      </c>
      <c r="E53" s="137">
        <v>1</v>
      </c>
      <c r="F53" s="171">
        <v>0</v>
      </c>
      <c r="G53" s="132">
        <f>IF(TYPE(D53)=2,(IF(E53,(IF(F53,(+E53*F53),"")),"")),"")</f>
      </c>
    </row>
    <row r="54" spans="2:7" s="80" customFormat="1" ht="15">
      <c r="B54" s="84">
        <f>IF(C53="",MAX($B$1:B53)+1,"")</f>
      </c>
      <c r="C54" s="98"/>
      <c r="D54" s="96"/>
      <c r="E54" s="135"/>
      <c r="F54" s="133"/>
      <c r="G54" s="132"/>
    </row>
    <row r="55" spans="2:7" s="80" customFormat="1" ht="15">
      <c r="B55" s="84">
        <f>IF(C54="",MAX($B$1:B54)+1,"")</f>
        <v>27</v>
      </c>
      <c r="C55" s="98" t="s">
        <v>181</v>
      </c>
      <c r="D55" s="96" t="s">
        <v>15</v>
      </c>
      <c r="E55" s="137">
        <v>1</v>
      </c>
      <c r="F55" s="171">
        <v>0</v>
      </c>
      <c r="G55" s="132">
        <f>IF(TYPE(D55)=2,(IF(E55,(IF(F55,(+E55*F55),"")),"")),"")</f>
      </c>
    </row>
    <row r="56" spans="2:7" s="80" customFormat="1" ht="15">
      <c r="B56" s="84">
        <f>IF(C55="",MAX($B$1:B55)+1,"")</f>
      </c>
      <c r="C56" s="98"/>
      <c r="D56" s="96"/>
      <c r="E56" s="134"/>
      <c r="F56" s="133"/>
      <c r="G56" s="132"/>
    </row>
    <row r="57" spans="2:7" s="80" customFormat="1" ht="30">
      <c r="B57" s="84">
        <f>IF(C56="",MAX($B$1:B56)+1,"")</f>
        <v>28</v>
      </c>
      <c r="C57" s="98" t="s">
        <v>210</v>
      </c>
      <c r="D57" s="96"/>
      <c r="E57" s="135"/>
      <c r="F57" s="133"/>
      <c r="G57" s="132"/>
    </row>
    <row r="58" spans="2:7" s="80" customFormat="1" ht="15">
      <c r="B58" s="84">
        <f>IF(C57="",MAX($B$1:B57)+1,"")</f>
      </c>
      <c r="C58" s="98" t="s">
        <v>209</v>
      </c>
      <c r="D58" s="96"/>
      <c r="E58" s="135"/>
      <c r="F58" s="133"/>
      <c r="G58" s="132"/>
    </row>
    <row r="59" spans="2:7" s="80" customFormat="1" ht="15">
      <c r="B59" s="84">
        <f>IF(C58="",MAX($B$1:B58)+1,"")</f>
      </c>
      <c r="C59" s="98" t="s">
        <v>208</v>
      </c>
      <c r="D59" s="96"/>
      <c r="E59" s="135"/>
      <c r="F59" s="133"/>
      <c r="G59" s="132"/>
    </row>
    <row r="60" spans="2:7" s="80" customFormat="1" ht="15">
      <c r="B60" s="84">
        <f>IF(C59="",MAX($B$1:B59)+1,"")</f>
      </c>
      <c r="C60" s="98" t="s">
        <v>207</v>
      </c>
      <c r="D60" s="96"/>
      <c r="E60" s="135"/>
      <c r="F60" s="133"/>
      <c r="G60" s="132"/>
    </row>
    <row r="61" spans="2:7" s="80" customFormat="1" ht="15">
      <c r="B61" s="84">
        <f>IF(C60="",MAX($B$1:B60)+1,"")</f>
      </c>
      <c r="C61" s="98" t="s">
        <v>206</v>
      </c>
      <c r="D61" s="96" t="s">
        <v>15</v>
      </c>
      <c r="E61" s="137">
        <v>1</v>
      </c>
      <c r="F61" s="171">
        <v>0</v>
      </c>
      <c r="G61" s="132">
        <f>IF(TYPE(D61)=2,(IF(E61,(IF(F61,(+E61*F61),"")),"")),"")</f>
      </c>
    </row>
    <row r="62" spans="2:7" s="80" customFormat="1" ht="15">
      <c r="B62" s="84">
        <f>IF(C61="",MAX($B$1:B61)+1,"")</f>
      </c>
      <c r="C62" s="98"/>
      <c r="D62" s="96"/>
      <c r="E62" s="137"/>
      <c r="F62" s="133"/>
      <c r="G62" s="132"/>
    </row>
    <row r="63" spans="2:7" s="80" customFormat="1" ht="45">
      <c r="B63" s="84">
        <f>IF(C62="",MAX($B$1:B62)+1,"")</f>
        <v>29</v>
      </c>
      <c r="C63" s="98" t="s">
        <v>179</v>
      </c>
      <c r="D63" s="96"/>
      <c r="E63" s="136">
        <v>0.1</v>
      </c>
      <c r="F63" s="94"/>
      <c r="G63" s="132">
        <f>E63*SUM(G27:G62)</f>
        <v>0</v>
      </c>
    </row>
    <row r="64" spans="2:7" s="80" customFormat="1" ht="15">
      <c r="B64" s="84">
        <f>IF(C63="",MAX($B$1:B63)+1,"")</f>
      </c>
      <c r="C64" s="98"/>
      <c r="D64" s="96"/>
      <c r="E64" s="137"/>
      <c r="F64" s="94"/>
      <c r="G64" s="132"/>
    </row>
    <row r="65" spans="2:7" s="80" customFormat="1" ht="30" customHeight="1">
      <c r="B65" s="84">
        <f>IF(C64="",MAX($B$1:B64)+1,"")</f>
        <v>30</v>
      </c>
      <c r="C65" s="98" t="s">
        <v>205</v>
      </c>
      <c r="D65" s="96" t="s">
        <v>177</v>
      </c>
      <c r="E65" s="136">
        <v>0.05</v>
      </c>
      <c r="F65" s="94"/>
      <c r="G65" s="132">
        <f>E65*SUM(G27:G63)</f>
        <v>0</v>
      </c>
    </row>
    <row r="66" spans="2:7" ht="9.75" customHeight="1" thickBot="1">
      <c r="B66" s="131"/>
      <c r="C66" s="89"/>
      <c r="D66" s="88"/>
      <c r="E66" s="87"/>
      <c r="F66" s="86"/>
      <c r="G66" s="85"/>
    </row>
    <row r="67" spans="2:7" s="80" customFormat="1" ht="15.75" thickTop="1">
      <c r="B67" s="84"/>
      <c r="C67" s="98"/>
      <c r="D67" s="96"/>
      <c r="E67" s="95"/>
      <c r="F67" s="94"/>
      <c r="G67" s="132"/>
    </row>
    <row r="68" spans="2:7" s="166" customFormat="1" ht="15.75">
      <c r="B68" s="170"/>
      <c r="C68" s="83" t="s">
        <v>204</v>
      </c>
      <c r="D68" s="169" t="s">
        <v>170</v>
      </c>
      <c r="E68" s="81"/>
      <c r="F68" s="168"/>
      <c r="G68" s="167">
        <f>SUM(G27:G67)</f>
        <v>0</v>
      </c>
    </row>
    <row r="69" spans="2:7" s="80" customFormat="1" ht="15">
      <c r="B69" s="84"/>
      <c r="C69" s="98"/>
      <c r="D69" s="96"/>
      <c r="E69" s="95"/>
      <c r="F69" s="94"/>
      <c r="G69" s="132"/>
    </row>
    <row r="72" ht="15.75">
      <c r="G72" s="116"/>
    </row>
  </sheetData>
  <sheetProtection/>
  <printOptions/>
  <pageMargins left="0.3937007874015748" right="0.07874015748031496" top="0.3937007874015748" bottom="0.3937007874015748" header="0.15748031496062992" footer="0.15748031496062992"/>
  <pageSetup horizontalDpi="600" verticalDpi="600" orientation="portrait" paperSize="9" r:id="rId1"/>
  <headerFooter alignWithMargins="0">
    <oddHeader>&amp;C&amp;9ELGOM 16-034/PZI NN VODI&amp;R&amp;9Stran &amp;P od &amp;N</oddHeader>
    <oddFooter>&amp;L&amp;A&amp;C&amp;9VRTEC ŠENTLOVRENC&amp;R&amp;9POPIS</oddFooter>
  </headerFooter>
</worksheet>
</file>

<file path=xl/worksheets/sheet6.xml><?xml version="1.0" encoding="utf-8"?>
<worksheet xmlns="http://schemas.openxmlformats.org/spreadsheetml/2006/main" xmlns:r="http://schemas.openxmlformats.org/officeDocument/2006/relationships">
  <sheetPr>
    <tabColor theme="9" tint="0.39998000860214233"/>
  </sheetPr>
  <dimension ref="B3:G27"/>
  <sheetViews>
    <sheetView view="pageBreakPreview" zoomScaleSheetLayoutView="100" zoomScalePageLayoutView="0" workbookViewId="0" topLeftCell="A1">
      <selection activeCell="G24" sqref="B20:G24"/>
    </sheetView>
  </sheetViews>
  <sheetFormatPr defaultColWidth="9.00390625" defaultRowHeight="12.75"/>
  <cols>
    <col min="1" max="1" width="9.125" style="56" customWidth="1"/>
    <col min="2" max="2" width="4.75390625" style="56" customWidth="1"/>
    <col min="3" max="3" width="58.75390625" style="56" customWidth="1"/>
    <col min="4" max="4" width="6.75390625" style="56" customWidth="1"/>
    <col min="5" max="5" width="6.75390625" style="58" customWidth="1"/>
    <col min="6" max="6" width="11.75390625" style="57" customWidth="1"/>
    <col min="7" max="7" width="11.75390625" style="56" customWidth="1"/>
    <col min="8" max="8" width="9.75390625" style="56" bestFit="1" customWidth="1"/>
    <col min="9" max="16384" width="9.125" style="56" customWidth="1"/>
  </cols>
  <sheetData>
    <row r="3" spans="2:7" ht="15.75">
      <c r="B3" s="73"/>
      <c r="C3" s="72"/>
      <c r="D3" s="72"/>
      <c r="E3" s="115"/>
      <c r="F3" s="109"/>
      <c r="G3" s="112"/>
    </row>
    <row r="4" spans="2:7" ht="15.75">
      <c r="B4" s="73"/>
      <c r="C4" s="72"/>
      <c r="D4" s="72"/>
      <c r="E4" s="115"/>
      <c r="F4" s="109"/>
      <c r="G4" s="112"/>
    </row>
    <row r="5" spans="2:7" ht="15.75" customHeight="1">
      <c r="B5" s="73"/>
      <c r="C5" s="265" t="s">
        <v>247</v>
      </c>
      <c r="D5" s="265"/>
      <c r="E5" s="109"/>
      <c r="F5" s="112"/>
      <c r="G5" s="111"/>
    </row>
    <row r="6" spans="2:7" s="110" customFormat="1" ht="9.75" customHeight="1">
      <c r="B6" s="73"/>
      <c r="C6" s="114"/>
      <c r="D6" s="113"/>
      <c r="E6" s="109"/>
      <c r="F6" s="112"/>
      <c r="G6" s="111"/>
    </row>
    <row r="7" spans="2:7" ht="15.75" customHeight="1">
      <c r="B7" s="73"/>
      <c r="C7" s="265" t="s">
        <v>246</v>
      </c>
      <c r="D7" s="265"/>
      <c r="E7" s="109"/>
      <c r="F7" s="112"/>
      <c r="G7" s="111"/>
    </row>
    <row r="8" spans="2:7" s="110" customFormat="1" ht="15">
      <c r="B8" s="73"/>
      <c r="C8" s="114"/>
      <c r="D8" s="113"/>
      <c r="E8" s="109"/>
      <c r="F8" s="112"/>
      <c r="G8" s="111"/>
    </row>
    <row r="9" spans="2:7" ht="18.75">
      <c r="B9" s="73"/>
      <c r="C9" s="265" t="s">
        <v>14</v>
      </c>
      <c r="D9" s="265"/>
      <c r="E9" s="265"/>
      <c r="F9" s="109"/>
      <c r="G9" s="108"/>
    </row>
    <row r="10" spans="2:7" s="178" customFormat="1" ht="15.75">
      <c r="B10" s="219"/>
      <c r="C10" s="226"/>
      <c r="D10" s="230"/>
      <c r="E10" s="230"/>
      <c r="F10" s="229"/>
      <c r="G10" s="228"/>
    </row>
    <row r="11" spans="2:7" s="178" customFormat="1" ht="15.75">
      <c r="B11" s="219"/>
      <c r="C11" s="226" t="str">
        <f>'TK PRIKLJUČEK Popis materiala'!$C$4</f>
        <v>5.1 POPIS MATERIALA</v>
      </c>
      <c r="D11" s="225"/>
      <c r="E11" s="220"/>
      <c r="F11" s="220" t="s">
        <v>170</v>
      </c>
      <c r="G11" s="227">
        <f>'TK PRIKLJUČEK Popis materiala'!G29</f>
        <v>0</v>
      </c>
    </row>
    <row r="12" spans="2:7" ht="5.25" customHeight="1">
      <c r="B12" s="73"/>
      <c r="C12" s="72"/>
      <c r="D12" s="71"/>
      <c r="E12" s="70"/>
      <c r="F12" s="69"/>
      <c r="G12" s="93"/>
    </row>
    <row r="13" spans="2:7" s="178" customFormat="1" ht="15.75">
      <c r="B13" s="219"/>
      <c r="C13" s="226" t="str">
        <f>'TK PRIKLJUČEK Gradbena dela'!$C$4</f>
        <v>5.2 GRADBENA DELA</v>
      </c>
      <c r="D13" s="225"/>
      <c r="E13" s="220"/>
      <c r="F13" s="220" t="s">
        <v>170</v>
      </c>
      <c r="G13" s="227">
        <f>'TK PRIKLJUČEK Gradbena dela'!$G$45</f>
        <v>0</v>
      </c>
    </row>
    <row r="14" spans="2:7" ht="5.25" customHeight="1">
      <c r="B14" s="73"/>
      <c r="C14" s="72"/>
      <c r="D14" s="71"/>
      <c r="E14" s="70"/>
      <c r="F14" s="69"/>
      <c r="G14" s="93"/>
    </row>
    <row r="15" spans="2:7" s="178" customFormat="1" ht="15.75">
      <c r="B15" s="219"/>
      <c r="C15" s="226" t="str">
        <f>'TK PRIKLJUČEK Montažna dela'!$C$4</f>
        <v>5.3 MONTAŽNA DELA</v>
      </c>
      <c r="D15" s="225"/>
      <c r="E15" s="220"/>
      <c r="F15" s="220" t="s">
        <v>170</v>
      </c>
      <c r="G15" s="227">
        <f>'TK PRIKLJUČEK Montažna dela'!$G$29</f>
        <v>0</v>
      </c>
    </row>
    <row r="16" spans="2:7" ht="9.75" customHeight="1">
      <c r="B16" s="103"/>
      <c r="C16" s="102"/>
      <c r="D16" s="102"/>
      <c r="E16" s="101"/>
      <c r="F16" s="100"/>
      <c r="G16" s="99"/>
    </row>
    <row r="17" spans="2:7" s="178" customFormat="1" ht="9" customHeight="1">
      <c r="B17" s="219"/>
      <c r="C17" s="226"/>
      <c r="D17" s="225"/>
      <c r="E17" s="180"/>
      <c r="F17" s="224"/>
      <c r="G17" s="223"/>
    </row>
    <row r="18" spans="2:7" s="178" customFormat="1" ht="15.75" customHeight="1">
      <c r="B18" s="219"/>
      <c r="C18" s="218" t="s">
        <v>171</v>
      </c>
      <c r="D18" s="221"/>
      <c r="E18" s="220"/>
      <c r="F18" s="220" t="s">
        <v>170</v>
      </c>
      <c r="G18" s="206">
        <f>SUM(G11:G17)</f>
        <v>0</v>
      </c>
    </row>
    <row r="19" spans="2:7" ht="5.25" customHeight="1">
      <c r="B19" s="73"/>
      <c r="C19" s="72"/>
      <c r="D19" s="71"/>
      <c r="E19" s="70"/>
      <c r="F19" s="69"/>
      <c r="G19" s="93"/>
    </row>
    <row r="20" spans="2:7" s="178" customFormat="1" ht="15.75" customHeight="1">
      <c r="B20" s="219"/>
      <c r="C20" s="222"/>
      <c r="D20" s="221"/>
      <c r="E20" s="220"/>
      <c r="F20" s="220"/>
      <c r="G20" s="206"/>
    </row>
    <row r="21" spans="2:7" ht="9.75" customHeight="1" thickBot="1">
      <c r="B21" s="89"/>
      <c r="C21" s="89"/>
      <c r="D21" s="88"/>
      <c r="E21" s="87"/>
      <c r="F21" s="86"/>
      <c r="G21" s="85"/>
    </row>
    <row r="22" spans="2:7" s="178" customFormat="1" ht="9.75" customHeight="1" thickTop="1">
      <c r="B22" s="219"/>
      <c r="C22" s="218"/>
      <c r="D22" s="217"/>
      <c r="E22" s="216"/>
      <c r="F22" s="206"/>
      <c r="G22" s="206"/>
    </row>
    <row r="23" spans="2:7" s="209" customFormat="1" ht="15.75">
      <c r="B23" s="215"/>
      <c r="C23" s="214"/>
      <c r="D23" s="213"/>
      <c r="E23" s="212"/>
      <c r="F23" s="211"/>
      <c r="G23" s="210"/>
    </row>
    <row r="24" spans="2:7" ht="15.75">
      <c r="B24" s="73"/>
      <c r="C24" s="72"/>
      <c r="D24" s="71"/>
      <c r="E24" s="70"/>
      <c r="F24" s="69"/>
      <c r="G24" s="68"/>
    </row>
    <row r="25" spans="2:7" s="201" customFormat="1" ht="15.75">
      <c r="B25" s="205"/>
      <c r="C25" s="204"/>
      <c r="D25" s="208"/>
      <c r="E25" s="207"/>
      <c r="F25" s="206"/>
      <c r="G25" s="206"/>
    </row>
    <row r="26" spans="2:7" s="201" customFormat="1" ht="15.75">
      <c r="B26" s="205"/>
      <c r="C26" s="268"/>
      <c r="D26" s="268"/>
      <c r="E26" s="268"/>
      <c r="F26" s="203"/>
      <c r="G26" s="202"/>
    </row>
    <row r="27" spans="2:7" s="201" customFormat="1" ht="15.75">
      <c r="B27" s="205"/>
      <c r="C27" s="268"/>
      <c r="D27" s="268"/>
      <c r="E27" s="268"/>
      <c r="F27" s="203"/>
      <c r="G27" s="202"/>
    </row>
  </sheetData>
  <sheetProtection/>
  <mergeCells count="5">
    <mergeCell ref="C9:E9"/>
    <mergeCell ref="C5:D5"/>
    <mergeCell ref="C7:D7"/>
    <mergeCell ref="C27:E27"/>
    <mergeCell ref="C26:E26"/>
  </mergeCells>
  <printOptions/>
  <pageMargins left="0.3937007874015748" right="0.07874015748031496" top="0.3937007874015748" bottom="0.3937007874015748" header="0.15748031496062992" footer="0.15748031496062992"/>
  <pageSetup horizontalDpi="600" verticalDpi="600" orientation="portrait" paperSize="9" r:id="rId1"/>
  <headerFooter alignWithMargins="0">
    <oddHeader>&amp;C&amp;9ELGOM 16-034/PZI TK VODI&amp;R&amp;9Stran &amp;P od &amp;N</oddHeader>
    <oddFooter>&amp;L&amp;A&amp;C&amp;9VRTEC ŠENTLOVRENC&amp;R&amp;9POPIS</oddFooter>
  </headerFooter>
</worksheet>
</file>

<file path=xl/worksheets/sheet7.xml><?xml version="1.0" encoding="utf-8"?>
<worksheet xmlns="http://schemas.openxmlformats.org/spreadsheetml/2006/main" xmlns:r="http://schemas.openxmlformats.org/officeDocument/2006/relationships">
  <sheetPr>
    <tabColor theme="9" tint="0.39998000860214233"/>
  </sheetPr>
  <dimension ref="B3:H33"/>
  <sheetViews>
    <sheetView view="pageBreakPreview" zoomScaleSheetLayoutView="100" zoomScalePageLayoutView="0" workbookViewId="0" topLeftCell="A1">
      <selection activeCell="F9" sqref="F9"/>
    </sheetView>
  </sheetViews>
  <sheetFormatPr defaultColWidth="9.00390625" defaultRowHeight="12.75"/>
  <cols>
    <col min="1" max="1" width="9.125" style="56" customWidth="1"/>
    <col min="2" max="2" width="4.75390625" style="110" customWidth="1"/>
    <col min="3" max="3" width="58.75390625" style="56" customWidth="1"/>
    <col min="4" max="4" width="6.75390625" style="58" customWidth="1"/>
    <col min="5" max="5" width="6.75390625" style="57" customWidth="1"/>
    <col min="6" max="7" width="11.75390625" style="56" customWidth="1"/>
    <col min="8" max="8" width="11.875" style="56" customWidth="1"/>
    <col min="9" max="9" width="9.125" style="56" customWidth="1"/>
    <col min="10" max="10" width="5.25390625" style="56" customWidth="1"/>
    <col min="11" max="11" width="15.375" style="56" customWidth="1"/>
    <col min="12" max="12" width="9.75390625" style="56" customWidth="1"/>
    <col min="13" max="16384" width="9.125" style="56" customWidth="1"/>
  </cols>
  <sheetData>
    <row r="3" spans="2:7" ht="15.75">
      <c r="B3" s="73"/>
      <c r="C3" s="72"/>
      <c r="D3" s="115"/>
      <c r="E3" s="151"/>
      <c r="F3" s="112"/>
      <c r="G3" s="111"/>
    </row>
    <row r="4" spans="2:7" ht="18.75">
      <c r="B4" s="73"/>
      <c r="C4" s="165" t="s">
        <v>257</v>
      </c>
      <c r="D4" s="115"/>
      <c r="E4" s="151"/>
      <c r="F4" s="112"/>
      <c r="G4" s="111"/>
    </row>
    <row r="5" spans="2:8" s="157" customFormat="1" ht="15" customHeight="1">
      <c r="B5" s="164"/>
      <c r="C5" s="163"/>
      <c r="D5" s="162"/>
      <c r="E5" s="161"/>
      <c r="F5" s="160"/>
      <c r="G5" s="159"/>
      <c r="H5" s="158"/>
    </row>
    <row r="6" spans="2:8" s="117" customFormat="1" ht="15" customHeight="1">
      <c r="B6" s="123"/>
      <c r="C6" s="156" t="s">
        <v>203</v>
      </c>
      <c r="D6" s="155" t="s">
        <v>202</v>
      </c>
      <c r="E6" s="154" t="s">
        <v>201</v>
      </c>
      <c r="F6" s="153" t="s">
        <v>200</v>
      </c>
      <c r="G6" s="152" t="s">
        <v>199</v>
      </c>
      <c r="H6" s="56"/>
    </row>
    <row r="7" spans="2:7" ht="9.75" customHeight="1">
      <c r="B7" s="73"/>
      <c r="C7" s="72"/>
      <c r="D7" s="115"/>
      <c r="E7" s="151"/>
      <c r="F7" s="112"/>
      <c r="G7" s="111"/>
    </row>
    <row r="8" spans="2:7" s="117" customFormat="1" ht="15">
      <c r="B8" s="123">
        <v>1</v>
      </c>
      <c r="C8" s="122" t="s">
        <v>256</v>
      </c>
      <c r="D8" s="121" t="s">
        <v>4</v>
      </c>
      <c r="E8" s="145">
        <v>31</v>
      </c>
      <c r="F8" s="144">
        <v>0</v>
      </c>
      <c r="G8" s="118">
        <f>IF(TYPE(D8)=2,(IF(E8,(IF(F8,(+E8*F8),"")),"")),"")</f>
      </c>
    </row>
    <row r="9" spans="2:7" s="117" customFormat="1" ht="15">
      <c r="B9" s="219">
        <f>IF(C8="",MAX($B$3:B8)+1,"")</f>
      </c>
      <c r="C9" s="122"/>
      <c r="D9" s="121"/>
      <c r="E9" s="145"/>
      <c r="F9" s="144"/>
      <c r="G9" s="118"/>
    </row>
    <row r="10" spans="2:7" s="117" customFormat="1" ht="15">
      <c r="B10" s="219">
        <f>IF(C9="",MAX($B$3:B9)+1,"")</f>
        <v>2</v>
      </c>
      <c r="C10" s="122" t="s">
        <v>255</v>
      </c>
      <c r="D10" s="121" t="s">
        <v>4</v>
      </c>
      <c r="E10" s="145">
        <v>12</v>
      </c>
      <c r="F10" s="144">
        <v>0</v>
      </c>
      <c r="G10" s="118">
        <f>IF(TYPE(D10)=2,(IF(E10,(IF(F10,(+E10*F10),"")),"")),"")</f>
      </c>
    </row>
    <row r="11" spans="2:7" s="117" customFormat="1" ht="15">
      <c r="B11" s="219">
        <f>IF(C10="",MAX($B$3:B10)+1,"")</f>
      </c>
      <c r="C11" s="122"/>
      <c r="D11" s="121"/>
      <c r="E11" s="145"/>
      <c r="F11" s="146"/>
      <c r="G11" s="118"/>
    </row>
    <row r="12" spans="2:7" s="178" customFormat="1" ht="15">
      <c r="B12" s="219">
        <f>IF(C11="",MAX($B$3:B11)+1,"")</f>
        <v>3</v>
      </c>
      <c r="C12" s="194" t="s">
        <v>254</v>
      </c>
      <c r="D12" s="180" t="s">
        <v>186</v>
      </c>
      <c r="E12" s="179">
        <v>28</v>
      </c>
      <c r="F12" s="171">
        <v>0</v>
      </c>
      <c r="G12" s="237">
        <f>IF(TYPE(D12)=2,(IF(E12,(IF(F12,(+E12*F12),"")),"")),"")</f>
      </c>
    </row>
    <row r="13" spans="2:7" s="178" customFormat="1" ht="15">
      <c r="B13" s="219">
        <f>IF(C12="",MAX($B$3:B12)+1,"")</f>
      </c>
      <c r="C13" s="194"/>
      <c r="D13" s="180"/>
      <c r="E13" s="179"/>
      <c r="F13" s="171"/>
      <c r="G13" s="237"/>
    </row>
    <row r="14" spans="2:7" s="117" customFormat="1" ht="15">
      <c r="B14" s="219">
        <f>IF(C13="",MAX($B$3:B13)+1,"")</f>
        <v>4</v>
      </c>
      <c r="C14" s="122" t="s">
        <v>253</v>
      </c>
      <c r="D14" s="121" t="s">
        <v>4</v>
      </c>
      <c r="E14" s="145">
        <v>1</v>
      </c>
      <c r="F14" s="144">
        <v>0</v>
      </c>
      <c r="G14" s="237">
        <f>IF(TYPE(D14)=2,(IF(E14,(IF(F14,(+E14*F14),"")),"")),"")</f>
      </c>
    </row>
    <row r="15" spans="2:7" s="117" customFormat="1" ht="15">
      <c r="B15" s="219">
        <f>IF(C14="",MAX($B$3:B14)+1,"")</f>
      </c>
      <c r="C15" s="122"/>
      <c r="D15" s="121"/>
      <c r="E15" s="145"/>
      <c r="F15" s="144"/>
      <c r="G15" s="118"/>
    </row>
    <row r="16" spans="2:7" s="178" customFormat="1" ht="15">
      <c r="B16" s="219">
        <f>IF(C15="",MAX($B$3:B15)+1,"")</f>
        <v>5</v>
      </c>
      <c r="C16" s="194" t="s">
        <v>253</v>
      </c>
      <c r="D16" s="180" t="s">
        <v>4</v>
      </c>
      <c r="E16" s="179">
        <v>2</v>
      </c>
      <c r="F16" s="144">
        <v>0</v>
      </c>
      <c r="G16" s="237">
        <f>IF(TYPE(D16)=2,(IF(E16,(IF(F16,(+E16*F16),"")),"")),"")</f>
      </c>
    </row>
    <row r="17" spans="2:7" s="178" customFormat="1" ht="15">
      <c r="B17" s="219">
        <f>IF(C16="",MAX($B$3:B16)+1,"")</f>
      </c>
      <c r="C17" s="194"/>
      <c r="D17" s="180"/>
      <c r="E17" s="179"/>
      <c r="F17" s="171"/>
      <c r="G17" s="237"/>
    </row>
    <row r="18" spans="2:7" s="178" customFormat="1" ht="30">
      <c r="B18" s="219">
        <f>IF(C17="",MAX($B$3:B17)+1,"")</f>
        <v>6</v>
      </c>
      <c r="C18" s="226" t="s">
        <v>252</v>
      </c>
      <c r="D18" s="180" t="s">
        <v>4</v>
      </c>
      <c r="E18" s="179">
        <v>1</v>
      </c>
      <c r="F18" s="171">
        <v>0</v>
      </c>
      <c r="G18" s="237">
        <f>IF(TYPE(D18)=2,(IF(E18,(IF(F18,(+E18*F18),"")),"")),"")</f>
      </c>
    </row>
    <row r="19" spans="2:7" s="178" customFormat="1" ht="15">
      <c r="B19" s="219">
        <f>IF(C18="",MAX($B$3:B18)+1,"")</f>
      </c>
      <c r="C19" s="226"/>
      <c r="D19" s="180"/>
      <c r="E19" s="179"/>
      <c r="F19" s="238"/>
      <c r="G19" s="237"/>
    </row>
    <row r="20" spans="2:8" s="178" customFormat="1" ht="15">
      <c r="B20" s="219">
        <f>IF(C19="",MAX($B$3:B19)+1,"")</f>
        <v>7</v>
      </c>
      <c r="C20" s="194" t="s">
        <v>251</v>
      </c>
      <c r="D20" s="180" t="s">
        <v>144</v>
      </c>
      <c r="E20" s="241">
        <v>2</v>
      </c>
      <c r="F20" s="171">
        <v>0</v>
      </c>
      <c r="G20" s="237">
        <f>IF(TYPE(D20)=2,(IF(E20,(IF(F20,(+E20*F20),"")),"")),"")</f>
      </c>
      <c r="H20" s="242"/>
    </row>
    <row r="21" spans="2:8" s="178" customFormat="1" ht="15">
      <c r="B21" s="219">
        <f>IF(C20="",MAX($B$3:B20)+1,"")</f>
      </c>
      <c r="C21" s="194"/>
      <c r="D21" s="180"/>
      <c r="E21" s="241"/>
      <c r="F21" s="238"/>
      <c r="G21" s="237"/>
      <c r="H21" s="242"/>
    </row>
    <row r="22" spans="2:8" s="178" customFormat="1" ht="15">
      <c r="B22" s="219">
        <f>IF(C21="",MAX($B$3:B21)+1,"")</f>
        <v>8</v>
      </c>
      <c r="C22" s="194" t="s">
        <v>250</v>
      </c>
      <c r="D22" s="180" t="s">
        <v>186</v>
      </c>
      <c r="E22" s="179">
        <v>44</v>
      </c>
      <c r="F22" s="171">
        <v>0</v>
      </c>
      <c r="G22" s="237">
        <f>IF(TYPE(D22)=2,(IF(E22,(IF(F22,(+E22*F22),"")),"")),"")</f>
      </c>
      <c r="H22" s="242"/>
    </row>
    <row r="23" spans="2:7" s="178" customFormat="1" ht="15">
      <c r="B23" s="219"/>
      <c r="C23" s="226"/>
      <c r="D23" s="180"/>
      <c r="E23" s="241"/>
      <c r="F23" s="238"/>
      <c r="G23" s="237"/>
    </row>
    <row r="24" spans="2:8" s="178" customFormat="1" ht="45">
      <c r="B24" s="219">
        <f>IF(C23="",MAX($B$1:B23)+1,"")</f>
        <v>9</v>
      </c>
      <c r="C24" s="226" t="s">
        <v>179</v>
      </c>
      <c r="D24" s="180"/>
      <c r="E24" s="240">
        <v>0.1</v>
      </c>
      <c r="F24" s="223"/>
      <c r="G24" s="237">
        <f>E24*SUM(G8:G23)</f>
        <v>0</v>
      </c>
      <c r="H24" s="237"/>
    </row>
    <row r="25" spans="2:7" s="178" customFormat="1" ht="15">
      <c r="B25" s="219"/>
      <c r="C25" s="226"/>
      <c r="D25" s="180"/>
      <c r="E25" s="179"/>
      <c r="F25" s="238"/>
      <c r="G25" s="237"/>
    </row>
    <row r="26" spans="2:7" s="178" customFormat="1" ht="15">
      <c r="B26" s="219">
        <f>IF(C25="",MAX($B$4:B25)+1,"")</f>
        <v>10</v>
      </c>
      <c r="C26" s="226" t="s">
        <v>178</v>
      </c>
      <c r="D26" s="180" t="s">
        <v>177</v>
      </c>
      <c r="E26" s="239">
        <v>0.05</v>
      </c>
      <c r="F26" s="238"/>
      <c r="G26" s="237">
        <f>E26*SUM(G8:G24)</f>
        <v>0</v>
      </c>
    </row>
    <row r="27" spans="2:7" ht="9.75" customHeight="1" thickBot="1">
      <c r="B27" s="131"/>
      <c r="C27" s="89"/>
      <c r="D27" s="88"/>
      <c r="E27" s="87"/>
      <c r="F27" s="86"/>
      <c r="G27" s="85"/>
    </row>
    <row r="28" spans="2:7" s="117" customFormat="1" ht="15.75" thickTop="1">
      <c r="B28" s="123"/>
      <c r="C28" s="122"/>
      <c r="D28" s="121"/>
      <c r="E28" s="120"/>
      <c r="F28" s="119"/>
      <c r="G28" s="118"/>
    </row>
    <row r="29" spans="2:7" s="124" customFormat="1" ht="15.75">
      <c r="B29" s="130"/>
      <c r="C29" s="129" t="s">
        <v>249</v>
      </c>
      <c r="D29" s="128" t="s">
        <v>170</v>
      </c>
      <c r="E29" s="127"/>
      <c r="F29" s="126"/>
      <c r="G29" s="125">
        <f>SUM(G8:G28)</f>
        <v>0</v>
      </c>
    </row>
    <row r="30" spans="2:7" s="117" customFormat="1" ht="15">
      <c r="B30" s="123"/>
      <c r="C30" s="122"/>
      <c r="D30" s="121"/>
      <c r="E30" s="120"/>
      <c r="F30" s="119"/>
      <c r="G30" s="118"/>
    </row>
    <row r="33" ht="15.75">
      <c r="G33" s="116"/>
    </row>
  </sheetData>
  <sheetProtection/>
  <printOptions/>
  <pageMargins left="0.3937007874015748" right="0.07874015748031496" top="0.3937007874015748" bottom="0.3937007874015748" header="0.15748031496062992" footer="0.15748031496062992"/>
  <pageSetup horizontalDpi="600" verticalDpi="600" orientation="portrait" paperSize="9" r:id="rId1"/>
  <headerFooter alignWithMargins="0">
    <oddHeader>&amp;C&amp;9ELGOM 16-034/PZI TK VODI&amp;R&amp;9Stran &amp;P od &amp;N</oddHeader>
    <oddFooter>&amp;L&amp;A&amp;C&amp;9VRTEC ŠENTLOVRENC&amp;R&amp;9POPIS</oddFooter>
  </headerFooter>
</worksheet>
</file>

<file path=xl/worksheets/sheet8.xml><?xml version="1.0" encoding="utf-8"?>
<worksheet xmlns="http://schemas.openxmlformats.org/spreadsheetml/2006/main" xmlns:r="http://schemas.openxmlformats.org/officeDocument/2006/relationships">
  <sheetPr>
    <tabColor theme="9" tint="0.39998000860214233"/>
  </sheetPr>
  <dimension ref="B3:H49"/>
  <sheetViews>
    <sheetView view="pageBreakPreview" zoomScaleSheetLayoutView="100" zoomScalePageLayoutView="0" workbookViewId="0" topLeftCell="A7">
      <selection activeCell="F19" sqref="F19"/>
    </sheetView>
  </sheetViews>
  <sheetFormatPr defaultColWidth="9.00390625" defaultRowHeight="12.75"/>
  <cols>
    <col min="1" max="1" width="9.125" style="56" customWidth="1"/>
    <col min="2" max="2" width="4.75390625" style="110" customWidth="1"/>
    <col min="3" max="3" width="58.75390625" style="56" customWidth="1"/>
    <col min="4" max="4" width="6.75390625" style="58" customWidth="1"/>
    <col min="5" max="5" width="6.75390625" style="57" customWidth="1"/>
    <col min="6" max="7" width="11.75390625" style="56" customWidth="1"/>
    <col min="8" max="8" width="11.875" style="56" customWidth="1"/>
    <col min="9" max="9" width="9.125" style="56" customWidth="1"/>
    <col min="10" max="10" width="5.25390625" style="56" customWidth="1"/>
    <col min="11" max="11" width="15.375" style="56" customWidth="1"/>
    <col min="12" max="12" width="9.75390625" style="56" customWidth="1"/>
    <col min="13" max="16384" width="9.125" style="56" customWidth="1"/>
  </cols>
  <sheetData>
    <row r="3" spans="2:7" ht="15.75">
      <c r="B3" s="73"/>
      <c r="C3" s="72"/>
      <c r="D3" s="115"/>
      <c r="E3" s="151"/>
      <c r="F3" s="112"/>
      <c r="G3" s="111"/>
    </row>
    <row r="4" spans="2:7" ht="18.75">
      <c r="B4" s="73"/>
      <c r="C4" s="165" t="s">
        <v>273</v>
      </c>
      <c r="D4" s="115"/>
      <c r="E4" s="151"/>
      <c r="F4" s="112"/>
      <c r="G4" s="111"/>
    </row>
    <row r="5" spans="2:8" s="157" customFormat="1" ht="15" customHeight="1">
      <c r="B5" s="164"/>
      <c r="C5" s="163"/>
      <c r="D5" s="162"/>
      <c r="E5" s="161"/>
      <c r="F5" s="160"/>
      <c r="G5" s="159"/>
      <c r="H5" s="158"/>
    </row>
    <row r="6" spans="2:8" s="117" customFormat="1" ht="15" customHeight="1">
      <c r="B6" s="123"/>
      <c r="C6" s="156" t="s">
        <v>203</v>
      </c>
      <c r="D6" s="155" t="s">
        <v>202</v>
      </c>
      <c r="E6" s="154" t="s">
        <v>201</v>
      </c>
      <c r="F6" s="153" t="s">
        <v>200</v>
      </c>
      <c r="G6" s="152" t="s">
        <v>199</v>
      </c>
      <c r="H6" s="56"/>
    </row>
    <row r="7" spans="2:7" ht="9.75" customHeight="1">
      <c r="B7" s="73"/>
      <c r="C7" s="72"/>
      <c r="D7" s="115"/>
      <c r="E7" s="151"/>
      <c r="F7" s="112"/>
      <c r="G7" s="111"/>
    </row>
    <row r="8" spans="2:7" s="148" customFormat="1" ht="47.25" customHeight="1">
      <c r="B8" s="149"/>
      <c r="C8" s="267" t="s">
        <v>198</v>
      </c>
      <c r="D8" s="267"/>
      <c r="E8" s="267"/>
      <c r="F8" s="267"/>
      <c r="G8" s="149"/>
    </row>
    <row r="9" spans="2:7" s="117" customFormat="1" ht="15">
      <c r="B9" s="123"/>
      <c r="C9" s="147"/>
      <c r="D9" s="147"/>
      <c r="E9" s="147"/>
      <c r="F9" s="147"/>
      <c r="G9" s="118"/>
    </row>
    <row r="10" spans="2:7" s="117" customFormat="1" ht="45">
      <c r="B10" s="123">
        <f>'TK PRIKLJUČEK Popis materiala'!$B$26+1</f>
        <v>11</v>
      </c>
      <c r="C10" s="122" t="s">
        <v>272</v>
      </c>
      <c r="D10" s="121" t="s">
        <v>186</v>
      </c>
      <c r="E10" s="145">
        <v>140</v>
      </c>
      <c r="F10" s="144">
        <v>0</v>
      </c>
      <c r="G10" s="118">
        <f>IF(TYPE(D10)=2,(IF(E10,(IF(F10,(+E10*F10),"")),"")),"")</f>
      </c>
    </row>
    <row r="11" spans="2:7" s="117" customFormat="1" ht="15">
      <c r="B11" s="219">
        <f>IF(C10="",MAX($B$3:B10)+1,"")</f>
      </c>
      <c r="C11" s="122"/>
      <c r="D11" s="121"/>
      <c r="E11" s="145"/>
      <c r="F11" s="144"/>
      <c r="G11" s="118"/>
    </row>
    <row r="12" spans="2:7" s="117" customFormat="1" ht="15">
      <c r="B12" s="219">
        <f>IF(C11="",MAX($B$3:B11)+1,"")</f>
        <v>12</v>
      </c>
      <c r="C12" s="122" t="s">
        <v>271</v>
      </c>
      <c r="D12" s="121" t="s">
        <v>186</v>
      </c>
      <c r="E12" s="145">
        <v>30</v>
      </c>
      <c r="F12" s="144">
        <v>0</v>
      </c>
      <c r="G12" s="118">
        <f>IF(TYPE(D12)=2,(IF(E12,(IF(F12,(+E12*F12),"")),"")),"")</f>
      </c>
    </row>
    <row r="13" spans="2:7" s="117" customFormat="1" ht="15">
      <c r="B13" s="219">
        <f>IF(C12="",MAX($B$3:B12)+1,"")</f>
      </c>
      <c r="C13" s="122"/>
      <c r="D13" s="121"/>
      <c r="E13" s="145"/>
      <c r="F13" s="144"/>
      <c r="G13" s="118"/>
    </row>
    <row r="14" spans="2:7" s="117" customFormat="1" ht="120">
      <c r="B14" s="219">
        <f>IF(C13="",MAX($B$3:B13)+1,"")</f>
        <v>13</v>
      </c>
      <c r="C14" s="122" t="s">
        <v>270</v>
      </c>
      <c r="D14" s="121" t="s">
        <v>186</v>
      </c>
      <c r="E14" s="145">
        <v>62</v>
      </c>
      <c r="F14" s="144">
        <v>0</v>
      </c>
      <c r="G14" s="118">
        <f>IF(TYPE(D14)=2,(IF(E14,(IF(F14,(+E14*F14),"")),"")),"")</f>
      </c>
    </row>
    <row r="15" spans="2:7" s="117" customFormat="1" ht="15">
      <c r="B15" s="219">
        <f>IF(C14="",MAX($B$3:B14)+1,"")</f>
      </c>
      <c r="C15" s="122"/>
      <c r="D15" s="121"/>
      <c r="E15" s="145"/>
      <c r="F15" s="144"/>
      <c r="G15" s="118"/>
    </row>
    <row r="16" spans="2:7" s="117" customFormat="1" ht="120">
      <c r="B16" s="219">
        <f>IF(C15="",MAX($B$3:B15)+1,"")</f>
        <v>14</v>
      </c>
      <c r="C16" s="122" t="s">
        <v>269</v>
      </c>
      <c r="D16" s="121" t="s">
        <v>186</v>
      </c>
      <c r="E16" s="145">
        <v>38</v>
      </c>
      <c r="F16" s="144">
        <v>0</v>
      </c>
      <c r="G16" s="118">
        <f>IF(TYPE(D16)=2,(IF(E16,(IF(F16,(+E16*F16),"")),"")),"")</f>
      </c>
    </row>
    <row r="17" spans="2:7" s="117" customFormat="1" ht="15">
      <c r="B17" s="219">
        <f>IF(C16="",MAX($B$3:B16)+1,"")</f>
      </c>
      <c r="C17" s="122"/>
      <c r="D17" s="121"/>
      <c r="E17" s="145"/>
      <c r="F17" s="144"/>
      <c r="G17" s="118"/>
    </row>
    <row r="18" spans="2:7" s="117" customFormat="1" ht="105">
      <c r="B18" s="219">
        <f>IF(C17="",MAX($B$3:B17)+1,"")</f>
        <v>15</v>
      </c>
      <c r="C18" s="122" t="s">
        <v>268</v>
      </c>
      <c r="D18" s="121" t="s">
        <v>186</v>
      </c>
      <c r="E18" s="145">
        <v>14</v>
      </c>
      <c r="F18" s="144">
        <v>0</v>
      </c>
      <c r="G18" s="118">
        <f>IF(TYPE(D18)=2,(IF(E18,(IF(F18,(+E18*F18),"")),"")),"")</f>
      </c>
    </row>
    <row r="19" spans="2:7" s="117" customFormat="1" ht="15">
      <c r="B19" s="219">
        <f>IF(C18="",MAX($B$3:B18)+1,"")</f>
      </c>
      <c r="C19" s="122"/>
      <c r="D19" s="121"/>
      <c r="E19" s="145"/>
      <c r="F19" s="144"/>
      <c r="G19" s="118"/>
    </row>
    <row r="20" spans="2:7" s="117" customFormat="1" ht="75">
      <c r="B20" s="219">
        <f>IF(C19="",MAX($B$3:B19)+1,"")</f>
        <v>16</v>
      </c>
      <c r="C20" s="122" t="s">
        <v>267</v>
      </c>
      <c r="D20" s="121" t="s">
        <v>4</v>
      </c>
      <c r="E20" s="145">
        <v>1</v>
      </c>
      <c r="F20" s="144">
        <v>0</v>
      </c>
      <c r="G20" s="118">
        <f>IF(TYPE(D20)=2,(IF(E20,(IF(F20,(+E20*F20),"")),"")),"")</f>
      </c>
    </row>
    <row r="21" spans="2:7" s="117" customFormat="1" ht="15">
      <c r="B21" s="219">
        <f>IF(C20="",MAX($B$3:B20)+1,"")</f>
      </c>
      <c r="C21" s="122"/>
      <c r="D21" s="121"/>
      <c r="E21" s="145"/>
      <c r="F21" s="144"/>
      <c r="G21" s="118"/>
    </row>
    <row r="22" spans="2:7" s="117" customFormat="1" ht="75">
      <c r="B22" s="219">
        <f>IF(C21="",MAX($B$3:B21)+1,"")</f>
        <v>17</v>
      </c>
      <c r="C22" s="122" t="s">
        <v>266</v>
      </c>
      <c r="D22" s="121" t="s">
        <v>4</v>
      </c>
      <c r="E22" s="145">
        <v>1</v>
      </c>
      <c r="F22" s="144">
        <v>0</v>
      </c>
      <c r="G22" s="118">
        <f>IF(TYPE(D22)=2,(IF(E22,(IF(F22,(+E22*F22),"")),"")),"")</f>
      </c>
    </row>
    <row r="23" spans="2:7" s="117" customFormat="1" ht="15">
      <c r="B23" s="219">
        <f>IF(C22="",MAX($B$3:B22)+1,"")</f>
      </c>
      <c r="C23" s="122"/>
      <c r="D23" s="121"/>
      <c r="E23" s="145"/>
      <c r="F23" s="144"/>
      <c r="G23" s="118"/>
    </row>
    <row r="24" spans="2:7" s="117" customFormat="1" ht="90">
      <c r="B24" s="219">
        <f>IF(C23="",MAX($B$3:B23)+1,"")</f>
        <v>18</v>
      </c>
      <c r="C24" s="122" t="s">
        <v>265</v>
      </c>
      <c r="D24" s="121" t="s">
        <v>4</v>
      </c>
      <c r="E24" s="145">
        <v>1</v>
      </c>
      <c r="F24" s="144">
        <v>0</v>
      </c>
      <c r="G24" s="118">
        <f>IF(TYPE(D24)=2,(IF(E24,(IF(F24,(+E24*F24),"")),"")),"")</f>
      </c>
    </row>
    <row r="25" spans="2:7" s="117" customFormat="1" ht="15">
      <c r="B25" s="219">
        <f>IF(C24="",MAX($B$3:B24)+1,"")</f>
      </c>
      <c r="C25" s="122"/>
      <c r="D25" s="121"/>
      <c r="E25" s="145"/>
      <c r="F25" s="144"/>
      <c r="G25" s="118"/>
    </row>
    <row r="26" spans="2:7" s="117" customFormat="1" ht="15">
      <c r="B26" s="219">
        <f>IF(C25="",MAX($B$3:B25)+1,"")</f>
        <v>19</v>
      </c>
      <c r="C26" s="122" t="s">
        <v>264</v>
      </c>
      <c r="D26" s="121" t="s">
        <v>4</v>
      </c>
      <c r="E26" s="145">
        <v>3</v>
      </c>
      <c r="F26" s="144">
        <v>0</v>
      </c>
      <c r="G26" s="118">
        <f>IF(TYPE(D26)=2,(IF(E26,(IF(F26,(+E26*F26),"")),"")),"")</f>
      </c>
    </row>
    <row r="27" spans="2:7" s="117" customFormat="1" ht="15">
      <c r="B27" s="219">
        <f>IF(C26="",MAX($B$3:B26)+1,"")</f>
      </c>
      <c r="C27" s="122"/>
      <c r="D27" s="121"/>
      <c r="E27" s="145"/>
      <c r="F27" s="144"/>
      <c r="G27" s="118"/>
    </row>
    <row r="28" spans="2:7" s="117" customFormat="1" ht="30">
      <c r="B28" s="219">
        <f>IF(C27="",MAX($B$3:B27)+1,"")</f>
        <v>20</v>
      </c>
      <c r="C28" s="122" t="s">
        <v>263</v>
      </c>
      <c r="D28" s="121" t="s">
        <v>4</v>
      </c>
      <c r="E28" s="145">
        <v>1</v>
      </c>
      <c r="F28" s="144">
        <v>0</v>
      </c>
      <c r="G28" s="118">
        <f>IF(TYPE(D28)=2,(IF(E28,(IF(F28,(+E28*F28),"")),"")),"")</f>
      </c>
    </row>
    <row r="29" spans="2:7" s="117" customFormat="1" ht="15">
      <c r="B29" s="219">
        <f>IF(C28="",MAX($B$3:B28)+1,"")</f>
      </c>
      <c r="C29" s="122"/>
      <c r="D29" s="121"/>
      <c r="E29" s="145"/>
      <c r="F29" s="144"/>
      <c r="G29" s="118"/>
    </row>
    <row r="30" spans="2:7" s="117" customFormat="1" ht="15">
      <c r="B30" s="219">
        <f>IF(C29="",MAX($B$3:B29)+1,"")</f>
        <v>21</v>
      </c>
      <c r="C30" s="122" t="s">
        <v>262</v>
      </c>
      <c r="D30" s="121" t="s">
        <v>186</v>
      </c>
      <c r="E30" s="145">
        <v>2</v>
      </c>
      <c r="F30" s="144">
        <v>0</v>
      </c>
      <c r="G30" s="118">
        <f>IF(TYPE(D30)=2,(IF(E30,(IF(F30,(+E30*F30),"")),"")),"")</f>
      </c>
    </row>
    <row r="31" spans="2:7" s="117" customFormat="1" ht="15">
      <c r="B31" s="219">
        <f>IF(C30="",MAX($B$3:B30)+1,"")</f>
      </c>
      <c r="C31" s="122"/>
      <c r="D31" s="121"/>
      <c r="E31" s="145"/>
      <c r="F31" s="144"/>
      <c r="G31" s="118"/>
    </row>
    <row r="32" spans="2:7" s="117" customFormat="1" ht="15">
      <c r="B32" s="219">
        <f>IF(C31="",MAX($B$3:B31)+1,"")</f>
        <v>22</v>
      </c>
      <c r="C32" s="122" t="s">
        <v>261</v>
      </c>
      <c r="D32" s="121" t="s">
        <v>1</v>
      </c>
      <c r="E32" s="145">
        <v>20</v>
      </c>
      <c r="F32" s="144">
        <v>0</v>
      </c>
      <c r="G32" s="118">
        <f>IF(TYPE(D32)=2,(IF(E32,(IF(F32,(+E32*F32),"")),"")),"")</f>
      </c>
    </row>
    <row r="33" spans="2:7" s="117" customFormat="1" ht="15">
      <c r="B33" s="219"/>
      <c r="C33" s="122"/>
      <c r="D33" s="121"/>
      <c r="E33" s="145"/>
      <c r="F33" s="144"/>
      <c r="G33" s="118"/>
    </row>
    <row r="34" spans="2:7" s="117" customFormat="1" ht="15">
      <c r="B34" s="219">
        <f>IF(C33="",MAX($B$3:B33)+1,"")</f>
        <v>23</v>
      </c>
      <c r="C34" s="122" t="s">
        <v>260</v>
      </c>
      <c r="D34" s="121" t="s">
        <v>4</v>
      </c>
      <c r="E34" s="145">
        <v>1</v>
      </c>
      <c r="F34" s="144">
        <v>0</v>
      </c>
      <c r="G34" s="118">
        <f>IF(TYPE(D34)=2,(IF(E34,(IF(F34,(+E34*F34),"")),"")),"")</f>
      </c>
    </row>
    <row r="35" spans="2:7" s="117" customFormat="1" ht="15">
      <c r="B35" s="219">
        <f>IF(C34="",MAX($B$3:B34)+1,"")</f>
      </c>
      <c r="C35" s="122"/>
      <c r="D35" s="121"/>
      <c r="E35" s="145"/>
      <c r="F35" s="144"/>
      <c r="G35" s="118"/>
    </row>
    <row r="36" spans="2:7" s="178" customFormat="1" ht="60">
      <c r="B36" s="219">
        <f>IF(C35="",MAX($B$6:B35)+1,"")</f>
        <v>24</v>
      </c>
      <c r="C36" s="194" t="s">
        <v>259</v>
      </c>
      <c r="D36" s="180" t="s">
        <v>15</v>
      </c>
      <c r="E36" s="179">
        <v>1</v>
      </c>
      <c r="F36" s="171">
        <v>0</v>
      </c>
      <c r="G36" s="237">
        <f>IF(TYPE(D36)=2,(IF(E36,(IF(F36,(+E36*F36),"")),"")),"")</f>
      </c>
    </row>
    <row r="37" spans="2:7" s="178" customFormat="1" ht="15">
      <c r="B37" s="219"/>
      <c r="C37" s="194"/>
      <c r="D37" s="180"/>
      <c r="E37" s="179"/>
      <c r="F37" s="171"/>
      <c r="G37" s="237"/>
    </row>
    <row r="38" spans="2:7" s="117" customFormat="1" ht="15">
      <c r="B38" s="219">
        <f>IF(C37="",MAX($B$6:B37)+1,"")</f>
        <v>25</v>
      </c>
      <c r="C38" s="122" t="s">
        <v>258</v>
      </c>
      <c r="D38" s="121"/>
      <c r="E38" s="240">
        <v>0.02</v>
      </c>
      <c r="F38" s="144"/>
      <c r="G38" s="237">
        <f>E38*SUM(G7:G37)</f>
        <v>0</v>
      </c>
    </row>
    <row r="39" spans="2:7" s="117" customFormat="1" ht="15">
      <c r="B39" s="219">
        <f>IF(C38="",MAX($B$3:B38)+1,"")</f>
      </c>
      <c r="C39" s="122"/>
      <c r="D39" s="121"/>
      <c r="E39" s="145"/>
      <c r="F39" s="144"/>
      <c r="G39" s="118"/>
    </row>
    <row r="40" spans="2:8" s="178" customFormat="1" ht="45">
      <c r="B40" s="219">
        <f>IF(C39="",MAX($B$6:B39)+1,"")</f>
        <v>26</v>
      </c>
      <c r="C40" s="226" t="s">
        <v>179</v>
      </c>
      <c r="D40" s="180"/>
      <c r="E40" s="240">
        <v>0.1</v>
      </c>
      <c r="F40" s="223"/>
      <c r="G40" s="237">
        <f>E40*SUM(G9:G39)</f>
        <v>0</v>
      </c>
      <c r="H40" s="237"/>
    </row>
    <row r="41" spans="2:7" s="178" customFormat="1" ht="15">
      <c r="B41" s="219"/>
      <c r="C41" s="226"/>
      <c r="D41" s="180"/>
      <c r="E41" s="179"/>
      <c r="F41" s="238"/>
      <c r="G41" s="237"/>
    </row>
    <row r="42" spans="2:7" s="178" customFormat="1" ht="15">
      <c r="B42" s="219">
        <f>IF(C41="",MAX($B$4:B41)+1,"")</f>
        <v>27</v>
      </c>
      <c r="C42" s="226" t="s">
        <v>178</v>
      </c>
      <c r="D42" s="180" t="s">
        <v>177</v>
      </c>
      <c r="E42" s="239">
        <v>0.05</v>
      </c>
      <c r="F42" s="238"/>
      <c r="G42" s="237">
        <f>E42*SUM(G10:G40)</f>
        <v>0</v>
      </c>
    </row>
    <row r="43" spans="2:7" ht="9.75" customHeight="1" thickBot="1">
      <c r="B43" s="131"/>
      <c r="C43" s="89"/>
      <c r="D43" s="88"/>
      <c r="E43" s="87"/>
      <c r="F43" s="86"/>
      <c r="G43" s="85"/>
    </row>
    <row r="44" spans="2:7" s="117" customFormat="1" ht="15.75" thickTop="1">
      <c r="B44" s="123"/>
      <c r="C44" s="122"/>
      <c r="D44" s="121"/>
      <c r="E44" s="120"/>
      <c r="F44" s="119"/>
      <c r="G44" s="118"/>
    </row>
    <row r="45" spans="2:7" s="124" customFormat="1" ht="15.75">
      <c r="B45" s="130"/>
      <c r="C45" s="129" t="s">
        <v>176</v>
      </c>
      <c r="D45" s="128" t="s">
        <v>170</v>
      </c>
      <c r="E45" s="127"/>
      <c r="F45" s="126"/>
      <c r="G45" s="125">
        <f>SUM(G10:G44)</f>
        <v>0</v>
      </c>
    </row>
    <row r="46" spans="2:7" s="117" customFormat="1" ht="15">
      <c r="B46" s="123"/>
      <c r="C46" s="122"/>
      <c r="D46" s="121"/>
      <c r="E46" s="120"/>
      <c r="F46" s="119"/>
      <c r="G46" s="118"/>
    </row>
    <row r="49" ht="15.75">
      <c r="G49" s="116"/>
    </row>
  </sheetData>
  <sheetProtection/>
  <mergeCells count="1">
    <mergeCell ref="C8:F8"/>
  </mergeCells>
  <printOptions/>
  <pageMargins left="0.3937007874015748" right="0.07874015748031496" top="0.3937007874015748" bottom="0.3937007874015748" header="0.15748031496062992" footer="0.15748031496062992"/>
  <pageSetup horizontalDpi="600" verticalDpi="600" orientation="portrait" paperSize="9" r:id="rId1"/>
  <headerFooter alignWithMargins="0">
    <oddHeader>&amp;C&amp;9ELGOM 16-034/PZI TK VODI&amp;R&amp;9Stran &amp;P od &amp;N</oddHeader>
    <oddFooter>&amp;L&amp;A&amp;C&amp;9VRTEC ŠENTLOVRENC&amp;R&amp;9POPIS</oddFooter>
  </headerFooter>
</worksheet>
</file>

<file path=xl/worksheets/sheet9.xml><?xml version="1.0" encoding="utf-8"?>
<worksheet xmlns="http://schemas.openxmlformats.org/spreadsheetml/2006/main" xmlns:r="http://schemas.openxmlformats.org/officeDocument/2006/relationships">
  <sheetPr>
    <tabColor theme="9" tint="0.39998000860214233"/>
  </sheetPr>
  <dimension ref="B3:H33"/>
  <sheetViews>
    <sheetView view="pageBreakPreview" zoomScaleSheetLayoutView="100" zoomScalePageLayoutView="0" workbookViewId="0" topLeftCell="A1">
      <selection activeCell="N29" sqref="N29"/>
    </sheetView>
  </sheetViews>
  <sheetFormatPr defaultColWidth="9.00390625" defaultRowHeight="12.75"/>
  <cols>
    <col min="1" max="1" width="9.125" style="56" customWidth="1"/>
    <col min="2" max="2" width="4.75390625" style="110" customWidth="1"/>
    <col min="3" max="3" width="58.75390625" style="56" customWidth="1"/>
    <col min="4" max="4" width="6.75390625" style="58" customWidth="1"/>
    <col min="5" max="5" width="6.75390625" style="57" customWidth="1"/>
    <col min="6" max="7" width="11.75390625" style="56" customWidth="1"/>
    <col min="8" max="16384" width="9.125" style="56" customWidth="1"/>
  </cols>
  <sheetData>
    <row r="3" spans="2:7" ht="15.75">
      <c r="B3" s="73"/>
      <c r="C3" s="72"/>
      <c r="D3" s="115"/>
      <c r="E3" s="151"/>
      <c r="F3" s="112"/>
      <c r="G3" s="111"/>
    </row>
    <row r="4" spans="2:7" ht="18.75">
      <c r="B4" s="73"/>
      <c r="C4" s="165" t="s">
        <v>283</v>
      </c>
      <c r="D4" s="115"/>
      <c r="E4" s="151"/>
      <c r="F4" s="112"/>
      <c r="G4" s="111"/>
    </row>
    <row r="5" spans="2:7" s="157" customFormat="1" ht="15" customHeight="1">
      <c r="B5" s="164"/>
      <c r="C5" s="163"/>
      <c r="D5" s="162"/>
      <c r="E5" s="161"/>
      <c r="F5" s="160"/>
      <c r="G5" s="159"/>
    </row>
    <row r="6" spans="2:7" s="117" customFormat="1" ht="15" customHeight="1">
      <c r="B6" s="123"/>
      <c r="C6" s="156" t="s">
        <v>203</v>
      </c>
      <c r="D6" s="155" t="s">
        <v>202</v>
      </c>
      <c r="E6" s="154" t="s">
        <v>201</v>
      </c>
      <c r="F6" s="153" t="s">
        <v>200</v>
      </c>
      <c r="G6" s="152" t="s">
        <v>199</v>
      </c>
    </row>
    <row r="7" spans="2:7" ht="9.75" customHeight="1">
      <c r="B7" s="73"/>
      <c r="C7" s="72"/>
      <c r="D7" s="115"/>
      <c r="E7" s="151"/>
      <c r="F7" s="112"/>
      <c r="G7" s="111"/>
    </row>
    <row r="8" spans="2:7" s="117" customFormat="1" ht="15">
      <c r="B8" s="123">
        <f>'TK PRIKLJUČEK Gradbena dela'!$B$42+1</f>
        <v>28</v>
      </c>
      <c r="C8" s="194" t="s">
        <v>282</v>
      </c>
      <c r="D8" s="121" t="s">
        <v>186</v>
      </c>
      <c r="E8" s="141">
        <v>60</v>
      </c>
      <c r="F8" s="118">
        <v>0</v>
      </c>
      <c r="G8" s="118">
        <f>IF(TYPE(D8)=2,(IF(E8,(IF(F8,(+E8*F8),"")),"")),"")</f>
      </c>
    </row>
    <row r="9" spans="2:7" s="117" customFormat="1" ht="15">
      <c r="B9" s="219"/>
      <c r="C9" s="193"/>
      <c r="D9" s="121"/>
      <c r="E9" s="141"/>
      <c r="F9" s="118"/>
      <c r="G9" s="118"/>
    </row>
    <row r="10" spans="2:8" s="178" customFormat="1" ht="15">
      <c r="B10" s="219">
        <f>IF(C9="",MAX($B$1:B9)+1,"")</f>
        <v>29</v>
      </c>
      <c r="C10" s="194" t="s">
        <v>281</v>
      </c>
      <c r="D10" s="121" t="s">
        <v>4</v>
      </c>
      <c r="E10" s="141">
        <v>2</v>
      </c>
      <c r="F10" s="118">
        <v>0</v>
      </c>
      <c r="G10" s="118">
        <f>IF(TYPE(D10)=2,(IF(E10,(IF(F10,(+E10*F10),"")),"")),"")</f>
      </c>
      <c r="H10" s="242"/>
    </row>
    <row r="11" spans="2:8" s="178" customFormat="1" ht="15">
      <c r="B11" s="219"/>
      <c r="C11" s="194"/>
      <c r="D11" s="121"/>
      <c r="E11" s="241"/>
      <c r="F11" s="237"/>
      <c r="G11" s="118"/>
      <c r="H11" s="242"/>
    </row>
    <row r="12" spans="2:8" s="178" customFormat="1" ht="30">
      <c r="B12" s="219">
        <f>IF(C11="",MAX($B$1:B11)+1,"")</f>
        <v>30</v>
      </c>
      <c r="C12" s="226" t="s">
        <v>280</v>
      </c>
      <c r="D12" s="121" t="s">
        <v>15</v>
      </c>
      <c r="E12" s="241">
        <v>2</v>
      </c>
      <c r="F12" s="237">
        <v>0</v>
      </c>
      <c r="G12" s="118">
        <f>IF(TYPE(D12)=2,(IF(E12,(IF(F12,(+E12*F12),"")),"")),"")</f>
      </c>
      <c r="H12" s="242"/>
    </row>
    <row r="13" spans="2:8" s="178" customFormat="1" ht="15">
      <c r="B13" s="219"/>
      <c r="C13" s="226"/>
      <c r="D13" s="180"/>
      <c r="E13" s="241"/>
      <c r="F13" s="237"/>
      <c r="G13" s="118"/>
      <c r="H13" s="242"/>
    </row>
    <row r="14" spans="2:8" s="178" customFormat="1" ht="30">
      <c r="B14" s="219">
        <f>IF(C13="",MAX($B$1:B13)+1,"")</f>
        <v>31</v>
      </c>
      <c r="C14" s="226" t="s">
        <v>279</v>
      </c>
      <c r="D14" s="180" t="s">
        <v>4</v>
      </c>
      <c r="E14" s="241">
        <v>2</v>
      </c>
      <c r="F14" s="237">
        <v>0</v>
      </c>
      <c r="G14" s="118">
        <f>IF(TYPE(D14)=2,(IF(E14,(IF(F14,(+E14*F14),"")),"")),"")</f>
      </c>
      <c r="H14" s="242"/>
    </row>
    <row r="15" spans="2:7" s="178" customFormat="1" ht="15">
      <c r="B15" s="219"/>
      <c r="C15" s="226"/>
      <c r="D15" s="180"/>
      <c r="E15" s="241"/>
      <c r="F15" s="237"/>
      <c r="G15" s="118"/>
    </row>
    <row r="16" spans="2:7" s="117" customFormat="1" ht="15">
      <c r="B16" s="219">
        <f>IF(C15="",MAX($B$3:B15)+1,"")</f>
        <v>32</v>
      </c>
      <c r="C16" s="122" t="s">
        <v>278</v>
      </c>
      <c r="D16" s="121" t="s">
        <v>4</v>
      </c>
      <c r="E16" s="145">
        <v>1</v>
      </c>
      <c r="F16" s="144">
        <v>0</v>
      </c>
      <c r="G16" s="118">
        <f>IF(TYPE(D16)=2,(IF(E16,(IF(F16,(+E16*F16),"")),"")),"")</f>
      </c>
    </row>
    <row r="17" spans="2:7" s="117" customFormat="1" ht="15">
      <c r="B17" s="219">
        <f>IF(C16="",MAX($B$3:B16)+1,"")</f>
      </c>
      <c r="C17" s="122"/>
      <c r="D17" s="121"/>
      <c r="E17" s="145"/>
      <c r="F17" s="144"/>
      <c r="G17" s="118"/>
    </row>
    <row r="18" spans="2:7" s="117" customFormat="1" ht="15">
      <c r="B18" s="219">
        <f>IF(C17="",MAX($B$3:B17)+1,"")</f>
        <v>33</v>
      </c>
      <c r="C18" s="122" t="s">
        <v>277</v>
      </c>
      <c r="D18" s="121" t="s">
        <v>4</v>
      </c>
      <c r="E18" s="145">
        <v>1</v>
      </c>
      <c r="F18" s="144">
        <v>0</v>
      </c>
      <c r="G18" s="118">
        <f>IF(TYPE(D18)=2,(IF(E18,(IF(F18,(+E18*F18),"")),"")),"")</f>
      </c>
    </row>
    <row r="19" spans="2:7" s="117" customFormat="1" ht="15">
      <c r="B19" s="219">
        <f>IF(C18="",MAX($B$3:B18)+1,"")</f>
      </c>
      <c r="C19" s="122"/>
      <c r="D19" s="121"/>
      <c r="E19" s="145"/>
      <c r="F19" s="144"/>
      <c r="G19" s="118"/>
    </row>
    <row r="20" spans="2:7" s="117" customFormat="1" ht="15">
      <c r="B20" s="219">
        <f>IF(C19="",MAX($B$3:B19)+1,"")</f>
        <v>34</v>
      </c>
      <c r="C20" s="122" t="s">
        <v>276</v>
      </c>
      <c r="D20" s="121" t="s">
        <v>4</v>
      </c>
      <c r="E20" s="145">
        <v>1</v>
      </c>
      <c r="F20" s="144">
        <v>0</v>
      </c>
      <c r="G20" s="118">
        <f>IF(TYPE(D20)=2,(IF(E20,(IF(F20,(+E20*F20),"")),"")),"")</f>
      </c>
    </row>
    <row r="21" spans="2:7" s="117" customFormat="1" ht="15">
      <c r="B21" s="219">
        <f>IF(C20="",MAX($B$3:B20)+1,"")</f>
      </c>
      <c r="C21" s="122"/>
      <c r="D21" s="121"/>
      <c r="E21" s="145"/>
      <c r="F21" s="144"/>
      <c r="G21" s="118"/>
    </row>
    <row r="22" spans="2:7" s="117" customFormat="1" ht="15">
      <c r="B22" s="219">
        <f>IF(C21="",MAX($B$3:B21)+1,"")</f>
        <v>35</v>
      </c>
      <c r="C22" s="122" t="s">
        <v>275</v>
      </c>
      <c r="D22" s="121" t="s">
        <v>274</v>
      </c>
      <c r="E22" s="145">
        <v>1</v>
      </c>
      <c r="F22" s="144">
        <v>0</v>
      </c>
      <c r="G22" s="118">
        <f>IF(TYPE(D22)=2,(IF(E22,(IF(F22,(+E22*F22),"")),"")),"")</f>
      </c>
    </row>
    <row r="23" spans="2:7" s="178" customFormat="1" ht="15">
      <c r="B23" s="219"/>
      <c r="C23" s="226"/>
      <c r="D23" s="180"/>
      <c r="E23" s="241"/>
      <c r="F23" s="238"/>
      <c r="G23" s="237"/>
    </row>
    <row r="24" spans="2:7" s="178" customFormat="1" ht="45">
      <c r="B24" s="219">
        <f>IF(C23="",MAX($B$1:B23)+1,"")</f>
        <v>36</v>
      </c>
      <c r="C24" s="226" t="s">
        <v>179</v>
      </c>
      <c r="D24" s="180"/>
      <c r="E24" s="240">
        <v>0.1</v>
      </c>
      <c r="F24" s="223"/>
      <c r="G24" s="237">
        <f>E24*SUM(G7:G23)</f>
        <v>0</v>
      </c>
    </row>
    <row r="25" spans="2:7" s="178" customFormat="1" ht="15">
      <c r="B25" s="219">
        <f>IF(C24="",MAX($B$1:B24)+1,"")</f>
      </c>
      <c r="C25" s="226"/>
      <c r="D25" s="180"/>
      <c r="E25" s="241"/>
      <c r="F25" s="223"/>
      <c r="G25" s="237"/>
    </row>
    <row r="26" spans="2:7" s="178" customFormat="1" ht="30" customHeight="1">
      <c r="B26" s="219">
        <f>IF(C25="",MAX($B$1:B25)+1,"")</f>
        <v>37</v>
      </c>
      <c r="C26" s="226" t="s">
        <v>205</v>
      </c>
      <c r="D26" s="180" t="s">
        <v>177</v>
      </c>
      <c r="E26" s="240">
        <v>0.05</v>
      </c>
      <c r="F26" s="223"/>
      <c r="G26" s="237">
        <f>E26*SUM(G8:G24)</f>
        <v>0</v>
      </c>
    </row>
    <row r="27" spans="2:7" ht="9.75" customHeight="1" thickBot="1">
      <c r="B27" s="131"/>
      <c r="C27" s="89"/>
      <c r="D27" s="88"/>
      <c r="E27" s="87"/>
      <c r="F27" s="86"/>
      <c r="G27" s="85"/>
    </row>
    <row r="28" spans="2:7" s="178" customFormat="1" ht="15.75" thickTop="1">
      <c r="B28" s="219"/>
      <c r="C28" s="226"/>
      <c r="D28" s="180"/>
      <c r="E28" s="224"/>
      <c r="F28" s="223"/>
      <c r="G28" s="237"/>
    </row>
    <row r="29" spans="2:7" s="243" customFormat="1" ht="15.75">
      <c r="B29" s="247"/>
      <c r="C29" s="218" t="s">
        <v>204</v>
      </c>
      <c r="D29" s="246" t="s">
        <v>170</v>
      </c>
      <c r="E29" s="216"/>
      <c r="F29" s="245"/>
      <c r="G29" s="244">
        <f>SUM(G8:G28)</f>
        <v>0</v>
      </c>
    </row>
    <row r="30" spans="2:7" s="178" customFormat="1" ht="15">
      <c r="B30" s="219"/>
      <c r="C30" s="226"/>
      <c r="D30" s="180"/>
      <c r="E30" s="224"/>
      <c r="F30" s="223"/>
      <c r="G30" s="237"/>
    </row>
    <row r="33" ht="15.75">
      <c r="G33" s="116"/>
    </row>
  </sheetData>
  <sheetProtection/>
  <printOptions/>
  <pageMargins left="0.3937007874015748" right="0.07874015748031496" top="0.3937007874015748" bottom="0.3937007874015748" header="0.15748031496062992" footer="0.15748031496062992"/>
  <pageSetup horizontalDpi="600" verticalDpi="600" orientation="portrait" paperSize="9" r:id="rId1"/>
  <headerFooter alignWithMargins="0">
    <oddHeader>&amp;C&amp;9ELGOM 16-034/PZI TK VODI&amp;R&amp;9Stran &amp;P od &amp;N</oddHeader>
    <oddFooter>&amp;L&amp;A&amp;C&amp;9VRTEC ŠENTLOVRENC&amp;R&amp;9POPIS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Jože Piskar</dc:creator>
  <cp:keywords/>
  <dc:description/>
  <cp:lastModifiedBy>Uporabnik</cp:lastModifiedBy>
  <cp:lastPrinted>2018-02-14T13:22:13Z</cp:lastPrinted>
  <dcterms:created xsi:type="dcterms:W3CDTF">2004-04-07T06:01:47Z</dcterms:created>
  <dcterms:modified xsi:type="dcterms:W3CDTF">2018-06-08T12:22:11Z</dcterms:modified>
  <cp:category/>
  <cp:version/>
  <cp:contentType/>
  <cp:contentStatus/>
</cp:coreProperties>
</file>