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0770" windowHeight="10995" tabRatio="917" activeTab="4"/>
  </bookViews>
  <sheets>
    <sheet name=" REKAPITULACIJA" sheetId="1" r:id="rId1"/>
    <sheet name="A-01 - IZOLACIJA FASADE" sheetId="2" r:id="rId2"/>
    <sheet name="A-02 - IZOLACIJA STREHE" sheetId="3" r:id="rId3"/>
    <sheet name="E-01 - RAZSVETLJAVA" sheetId="4" r:id="rId4"/>
    <sheet name="S-01 - RADIATORSKO OGREVANJE" sheetId="5" r:id="rId5"/>
  </sheets>
  <definedNames>
    <definedName name="_xlnm.Print_Area" localSheetId="0">' REKAPITULACIJA'!$A$1:$D$70</definedName>
    <definedName name="_xlnm.Print_Area" localSheetId="1">'A-01 - IZOLACIJA FASADE'!$A$1:$F$273</definedName>
    <definedName name="_xlnm.Print_Area" localSheetId="2">'A-02 - IZOLACIJA STREHE'!$A$1:$F$67</definedName>
    <definedName name="_xlnm.Print_Area" localSheetId="3">'E-01 - RAZSVETLJAVA'!$A$1:$F$57</definedName>
    <definedName name="_xlnm.Print_Area" localSheetId="4">'S-01 - RADIATORSKO OGREVANJE'!$A$1:$F$45</definedName>
    <definedName name="_xlnm.Print_Titles" localSheetId="0">' REKAPITULACIJA'!$4:$14</definedName>
    <definedName name="_xlnm.Print_Titles" localSheetId="1">'A-01 - IZOLACIJA FASADE'!$3:$3</definedName>
    <definedName name="_xlnm.Print_Titles" localSheetId="2">'A-02 - IZOLACIJA STREHE'!$3:$3</definedName>
  </definedNames>
  <calcPr fullCalcOnLoad="1"/>
</workbook>
</file>

<file path=xl/sharedStrings.xml><?xml version="1.0" encoding="utf-8"?>
<sst xmlns="http://schemas.openxmlformats.org/spreadsheetml/2006/main" count="530" uniqueCount="285">
  <si>
    <t>enota</t>
  </si>
  <si>
    <t>količina</t>
  </si>
  <si>
    <t>opis postavke</t>
  </si>
  <si>
    <t>z.št.</t>
  </si>
  <si>
    <t>SKUPAJ :</t>
  </si>
  <si>
    <t>OBJEKT:</t>
  </si>
  <si>
    <t>INVESTITOR:</t>
  </si>
  <si>
    <t>ŠT.PROJ:</t>
  </si>
  <si>
    <t>IZDELANO:</t>
  </si>
  <si>
    <t>SKUPAJ:</t>
  </si>
  <si>
    <t>m2</t>
  </si>
  <si>
    <t>m1</t>
  </si>
  <si>
    <t>m3</t>
  </si>
  <si>
    <t>kom</t>
  </si>
  <si>
    <t>Obračun po urah.</t>
  </si>
  <si>
    <t>črpalka</t>
  </si>
  <si>
    <t>ur</t>
  </si>
  <si>
    <t>delo PK</t>
  </si>
  <si>
    <t xml:space="preserve"> - hladni bitumenski premaz v količini 0,3 kg/m2</t>
  </si>
  <si>
    <t xml:space="preserve"> - 2 sloja hidroizolacije z vložkom poliesterskega traka P4mm</t>
  </si>
  <si>
    <t>Zasip za  objektom z izkopnim materialom za politlak folijo v plasteh po 30 cm, nakladanje in transport zemljine za zasip od deponije do mesta nasipanja, vključno z komprimiranjem.</t>
  </si>
  <si>
    <t>cena/enoto</t>
  </si>
  <si>
    <t>vrednost</t>
  </si>
  <si>
    <t>PROJEKTANT:</t>
  </si>
  <si>
    <t xml:space="preserve">ADESCO </t>
  </si>
  <si>
    <t>Menedžment, investicije in marketing</t>
  </si>
  <si>
    <t>za energetsko zanesljivost in konkurenčnost d.o.o.</t>
  </si>
  <si>
    <t xml:space="preserve"> + 20 % DDV</t>
  </si>
  <si>
    <t>REKAPITULACIJA  GRADBENO-OBRTNIŠKIH DEL</t>
  </si>
  <si>
    <t>A 02 - IZOLACIJA STREHE</t>
  </si>
  <si>
    <t>A 01 - IZOLACIJA FASADE</t>
  </si>
  <si>
    <t>01.0.</t>
  </si>
  <si>
    <t>Obračun po m2.</t>
  </si>
  <si>
    <t>02.0.</t>
  </si>
  <si>
    <t>Izvedba zaščite oken in fasadnih vrat pred sanacijskimi deli na fasadi.</t>
  </si>
  <si>
    <t>03.0.</t>
  </si>
  <si>
    <t>Obračun po m1.</t>
  </si>
  <si>
    <t>04.0.</t>
  </si>
  <si>
    <t>Obračun po kom.</t>
  </si>
  <si>
    <t>05.0.</t>
  </si>
  <si>
    <t>Obračun po m3.</t>
  </si>
  <si>
    <t>06.0.</t>
  </si>
  <si>
    <t>07.0.</t>
  </si>
  <si>
    <t>08.0.</t>
  </si>
  <si>
    <t>09.0.</t>
  </si>
  <si>
    <t>10.0.</t>
  </si>
  <si>
    <t>11.0.</t>
  </si>
  <si>
    <t>Dobava in montaža drenažnega jaška FI 60 cm, z betonskim pokrovom za možnost čiščenja jaška, vključno z vsemi pomožnimi deli in materiali.</t>
  </si>
  <si>
    <t>12.0.</t>
  </si>
  <si>
    <t>13.0.</t>
  </si>
  <si>
    <t>14.0.</t>
  </si>
  <si>
    <t>15.0.</t>
  </si>
  <si>
    <t>16.0.</t>
  </si>
  <si>
    <t>17.0.</t>
  </si>
  <si>
    <t>19.0.</t>
  </si>
  <si>
    <t>20.0.</t>
  </si>
  <si>
    <t>21.0.</t>
  </si>
  <si>
    <t>22.0.</t>
  </si>
  <si>
    <t>Odbite so okenske in vratne odprtine velikosti nad 3,00 m2.</t>
  </si>
  <si>
    <t>V ceni upoštevati postavitev in odstranitev zaščite oken.</t>
  </si>
  <si>
    <t>Črpanje vode iz dna izkopa ob objektu,  zaradi zbiranja meteorne vode.</t>
  </si>
  <si>
    <t>Gradbena pomoč obrtnikom in inštalaterjem, z delovno silo in gradbenim materialom, obračunana na osnovi vpisa v gradbeni dnevnik:</t>
  </si>
  <si>
    <t xml:space="preserve"> - vzidave elementov, katerih dobava je zajeta v postavkah zaključnih gradbenih in inštalacijskih del</t>
  </si>
  <si>
    <t xml:space="preserve"> - dolbljenja in preboji do fi 20 cm ter ponovna zazidava utorov in prebojev</t>
  </si>
  <si>
    <t xml:space="preserve"> - transport elementov zaključnih gradbenih in inštalacijskih del do mesta vgradnje ali montaže</t>
  </si>
  <si>
    <t xml:space="preserve"> - zazidava odprtin in utorov od razvodov inštalacij</t>
  </si>
  <si>
    <t xml:space="preserve"> - ostala drobna dela kot pomoč obrtnikom in inštalaterjem</t>
  </si>
  <si>
    <t>Obračun po dejansko porabljenem času in materialu</t>
  </si>
  <si>
    <t>Delo KV delavca</t>
  </si>
  <si>
    <t>Delo PKV delavca</t>
  </si>
  <si>
    <t xml:space="preserve"> + 25% materiala</t>
  </si>
  <si>
    <t xml:space="preserve"> - vrtanja prebojev v stenah, za potrebe razvodov inštalacij</t>
  </si>
  <si>
    <t xml:space="preserve"> - obstoječe okenske police</t>
  </si>
  <si>
    <t xml:space="preserve"> - obstoječa vrata</t>
  </si>
  <si>
    <t>Dobava in položitev  parozaporne folije deb. 0,15 cm.</t>
  </si>
  <si>
    <t xml:space="preserve">Čiščenje  objekta - mansarde, po končanih delih na ostrešju objekta. </t>
  </si>
  <si>
    <t>Obračun po kom</t>
  </si>
  <si>
    <t>SKUPNA REKAPITULACIJA</t>
  </si>
  <si>
    <t>C - STROJNE INSTALACIJE</t>
  </si>
  <si>
    <t>OCENA VREDNOSTI MATERIALA IN DEL</t>
  </si>
  <si>
    <t>Rušitev obstoječega asfaltnega in tlakovanega  tlaka v širini 1,00 m ob objektu, z odnosom ruševin na gradbiščno deponijo.</t>
  </si>
  <si>
    <t>Odstranitev obstoječih zunanjih okenskih polic (  širine cca 15 cm) z odnosom na gradbiščno deponijo.</t>
  </si>
  <si>
    <t>Demontaža obstoječih oken velikosti do 2,00 m2 z odnosom na gradbiščno deponijo.</t>
  </si>
  <si>
    <t>Demontaža obstoječih oken velikosti nad 2,00 m2 z odnosom na gradbiščno deponijo.</t>
  </si>
  <si>
    <t>Demontaža obstoječih vrat velikosti nad 2,00 m2 z odnosom na gradbiščno deponijo.</t>
  </si>
  <si>
    <t xml:space="preserve"> - obstoječa okna</t>
  </si>
  <si>
    <t xml:space="preserve"> - stari del</t>
  </si>
  <si>
    <t xml:space="preserve"> - telovadnica</t>
  </si>
  <si>
    <t xml:space="preserve"> - stari del - okna</t>
  </si>
  <si>
    <t xml:space="preserve"> - telovadnica - okna</t>
  </si>
  <si>
    <t xml:space="preserve">  - STARI DEL</t>
  </si>
  <si>
    <t xml:space="preserve"> - TELOVADNICA</t>
  </si>
  <si>
    <t>Nakladanje ruševin na kamion in odvoz na centralno deponijo, v oddaljenosti do 15 km. V postavki mora biti zajeto tudi plačilo komunalnega prispevka za stalno deponijo.</t>
  </si>
  <si>
    <t xml:space="preserve"> - stari del - vrata</t>
  </si>
  <si>
    <t xml:space="preserve"> - telovadnica - vrata</t>
  </si>
  <si>
    <t>Okenske in vratne odprtine so odbite v celoti.</t>
  </si>
  <si>
    <t xml:space="preserve"> - prizidek 1</t>
  </si>
  <si>
    <t xml:space="preserve"> - prizidek 1 - okna</t>
  </si>
  <si>
    <t xml:space="preserve"> - prizidek 1 - vrata</t>
  </si>
  <si>
    <t xml:space="preserve"> - PRIZIDEK 1</t>
  </si>
  <si>
    <t>Ročno planiranje zemlje okoli netlakovanega dela objekta, vključno z zatravitvijo.</t>
  </si>
  <si>
    <t>Dobava in položitev  Tyvek folije .</t>
  </si>
  <si>
    <t>kpl</t>
  </si>
  <si>
    <t>REKAPITULACIJA STRONIH DEL</t>
  </si>
  <si>
    <t>Gradbeni in projektantski nadzor 3% gradbenih del</t>
  </si>
  <si>
    <t>FAZA:</t>
  </si>
  <si>
    <t>Energetska sanacija - javni razpis</t>
  </si>
  <si>
    <t>SPLOŠNA OPOMBA: Popis je izdelan na podlagi projekta PZI in pred izvedbo oziroma podpisom pogodbe z izvajalcem je le ta dolžan, da podrobno pregleda projekt vključno s popisom del ter ga po potrebi dopolniti, če ugotovi, da določene postavke in količine niso natančno definirane ali niso zajete v projektantskem popisu del.</t>
  </si>
  <si>
    <t>18.0.</t>
  </si>
  <si>
    <t>PROJEKTANTSKI POPIS MATERIALA IN DEL</t>
  </si>
  <si>
    <t xml:space="preserve">Odstranitev morebitnih obstoječih slojev hidroizolacije  - do zidu, z odnosom ruševin na gradbiščno deponijo. </t>
  </si>
  <si>
    <t xml:space="preserve"> - telovadnica (izolacija deb. 14cm)</t>
  </si>
  <si>
    <t>Vrata, dvokrilna,dim.160/202 cm.</t>
  </si>
  <si>
    <t>Vrata, dvokrilna, dim. 160/230 cm.</t>
  </si>
  <si>
    <t xml:space="preserve"> - stari del (deb. 16 cm)</t>
  </si>
  <si>
    <t xml:space="preserve"> - prizidek 1 (deb. 16 cm)</t>
  </si>
  <si>
    <t xml:space="preserve"> - telovadnica (deb. 14 cm)</t>
  </si>
  <si>
    <t xml:space="preserve">Demontaža obstoječih pločevinastih obrob (atika) zaradi sanancijskih del na fasadi. </t>
  </si>
  <si>
    <t xml:space="preserve"> - telovadnica (30cm) - po strešini</t>
  </si>
  <si>
    <t>26.0.</t>
  </si>
  <si>
    <t>29.0</t>
  </si>
  <si>
    <t xml:space="preserve">Prestavitev luči in elektro instalacij na stropu </t>
  </si>
  <si>
    <t>Zaščita styrodur plošč s čepasto folijo tipa Tefond ali slično, vključno z vsemi pomožnimi deli in materiali.</t>
  </si>
  <si>
    <t>PRIPRAVLJALNA DELA</t>
  </si>
  <si>
    <t>Priprava za varno delo na višini - oder, podest, lestev</t>
  </si>
  <si>
    <t>Demontaža obstoječih svetilk</t>
  </si>
  <si>
    <t>kos</t>
  </si>
  <si>
    <t>Demontaža kompletne obstoječe elektroinstalacije</t>
  </si>
  <si>
    <t>Odvoz neuporabnega materiala na ustrezno mesto.</t>
  </si>
  <si>
    <t>SVETILKE</t>
  </si>
  <si>
    <t>STIKALNI TABLO</t>
  </si>
  <si>
    <t>KABLI, KANALI IN PRITRDILNI MATERIAL</t>
  </si>
  <si>
    <t>m</t>
  </si>
  <si>
    <t>Meritve zaščite proti električnemu udaru in ozemljitev in izdelava poročila.</t>
  </si>
  <si>
    <t>Meritve nivoja osvetljenosti splošne razsvetljave in izdelava poročila.</t>
  </si>
  <si>
    <t>Predaja navodil, certifikatov, izjav in garancijskih listin.</t>
  </si>
  <si>
    <t>Izdelava posnetka dejanskega stanja električnih inštalacij in električne opreme na objektu.</t>
  </si>
  <si>
    <t>Vnos vseh sprememb oz. dopolnitev načrtov za izvedbo.</t>
  </si>
  <si>
    <t>NEPREDVIDENA DELA, TRANSPORT</t>
  </si>
  <si>
    <t>Drobni montažni material</t>
  </si>
  <si>
    <t>Stroški transporta</t>
  </si>
  <si>
    <t>Nepredvidena del</t>
  </si>
  <si>
    <t>Kabel NYM-J 5x1,5 mm2, polaganje v instalacijske kanale</t>
  </si>
  <si>
    <t>REKAPITULACIJA ELEKTRO DEL</t>
  </si>
  <si>
    <t>E 01 - RAZSVETLJAVA</t>
  </si>
  <si>
    <t>S 01 - RADIATORSKO OGREVANJE</t>
  </si>
  <si>
    <t>OSNOVNA ŠOLA Jožeta HUDALESA</t>
  </si>
  <si>
    <t>01.0</t>
  </si>
  <si>
    <t>02.0</t>
  </si>
  <si>
    <t>03.0</t>
  </si>
  <si>
    <t>04.0</t>
  </si>
  <si>
    <t>05.0</t>
  </si>
  <si>
    <t>06.0</t>
  </si>
  <si>
    <t>Čiščenje po končanih delih</t>
  </si>
  <si>
    <t>02.1</t>
  </si>
  <si>
    <t>Dvorana</t>
  </si>
  <si>
    <t>02.2</t>
  </si>
  <si>
    <t>Galerija</t>
  </si>
  <si>
    <t>02.3</t>
  </si>
  <si>
    <t>Prehod pod galerijo</t>
  </si>
  <si>
    <t>MERITVE IN IZVEDBA DOKUMENTACIJE</t>
  </si>
  <si>
    <t>E - ELEKTRO INŠTALACIJE</t>
  </si>
  <si>
    <t>A - GRADBENO - OBRTNIŠKA DELA</t>
  </si>
  <si>
    <t xml:space="preserve"> - zunanji opaž</t>
  </si>
  <si>
    <t>Odstranitev obstoječega lesenega fasadnega opaža telovadnice</t>
  </si>
  <si>
    <t>Izdelava preboja v predelno steno dim. 2,10x0,9m z iznosom ruševin na gradbiščno deponijo, vgradnja preklade ter vgradnjo novih vrat z vsemi potrebnimi zaključnimi deli.</t>
  </si>
  <si>
    <t xml:space="preserve"> - stari del (30cm) - raven strop/tla</t>
  </si>
  <si>
    <t xml:space="preserve"> - prizidek 1 (20cm) - raven strop/tla</t>
  </si>
  <si>
    <t>1/2013</t>
  </si>
  <si>
    <t>JANUAR 2013</t>
  </si>
  <si>
    <t>30.0</t>
  </si>
  <si>
    <t>31.0</t>
  </si>
  <si>
    <t>32.0.</t>
  </si>
  <si>
    <t>33.0</t>
  </si>
  <si>
    <t>36.0</t>
  </si>
  <si>
    <t>Rezanje in odstranitev obstoječega asfaltnega  tlaka v širini 0,20 m ob objektu, z odnosom ruševin na gradbiščno deponijo.</t>
  </si>
  <si>
    <t xml:space="preserve"> - prizidek in stari del</t>
  </si>
  <si>
    <t>Obloga obodnih zidov na stiku s terenom, cca. 0,15 m pod terenom do 0,40 m nad terenom s ploščami styrodur deb. x cm,   lepljene na ustrezno sanirano in pripravljeno podlago</t>
  </si>
  <si>
    <t xml:space="preserve"> - prizidek in stari del (izolacija deb. 16 cm)</t>
  </si>
  <si>
    <t>Kombinirani izkop ob objektu v širini 1,00 m do globine temeljev , cca 100 cm, z odnosom izkopane zemlje  na gradbiščno deponijo in hranjenjem za ponovno uporabo.</t>
  </si>
  <si>
    <t>Ročni izkop ob objektu v širini 0,20 m do globine 0,15 m, z odnosom izkopane zemlje  na gradbiščno deponijo in hranjenjem za ponovno uporabo.</t>
  </si>
  <si>
    <t>Dobava in položitev drenažne cevi okoli objekt v višini vrha  temeljev z drenažno cevjo FI 100 mm z položitvijo na ustrezno pripravljeno podlago in priključitvijo na drenažni jašek.</t>
  </si>
  <si>
    <t>Izvedba asfaltiranja ob objektu v širini izkopa (cca. 100 cm), z dvoslojnim asfaltom, skupne debeline 8 cm, z vsemi pomožnimi deli ter potrebnim vgradnim in zaključnim materialom. Padec stran od objekta.</t>
  </si>
  <si>
    <t>Izvedba tlakovanja ob objektu v širini izkopa (cca. 100 cm), s kamnitimi ploščami na utrjeno podlago, z vsemi pomožnimi deli ter potrebnim vgradnim in zaključnim materialom.</t>
  </si>
  <si>
    <t>Izvedba  ročnega asfaltiranja ob objektu (stik med novo fasado prizidka in starega dela z obstoječim asfalom)  s tekočim asfaltom, z vsemi pomožnimi deli ter potrebnim vgradnim in zaključnim materialom. Padec stran od objekta.</t>
  </si>
  <si>
    <t>Obračun po kpl.</t>
  </si>
  <si>
    <t>Okno O1 dim. 95/90 cm.</t>
  </si>
  <si>
    <t>Okno O2 dim. 99/100 cm.</t>
  </si>
  <si>
    <t>Okno O3 dim. 400,5/60 cm.</t>
  </si>
  <si>
    <t>Okno O4 dim. 60/60 cm.</t>
  </si>
  <si>
    <t>Okno O5 dim. 250/188 cm.</t>
  </si>
  <si>
    <t>Okno O6 dim. 400/188 cm.</t>
  </si>
  <si>
    <t>Str. Okno O7 dim. 140/70 cm.</t>
  </si>
  <si>
    <t>Str. okno O8 dim. 110/75 cm.</t>
  </si>
  <si>
    <t>Sprotno čiščenje in končno finalno čiščenje okolice objekta za izvajanje del po projektu (vzpostavitev v začetno stanje). Odpraviti vso umazanijo z objekta in okolice, in popraviti vse morebitne poškodbe na in v okolici objekta,  ki so posledica izvajanja predmetne sanacije</t>
  </si>
  <si>
    <t>23.0.</t>
  </si>
  <si>
    <t>24.0.</t>
  </si>
  <si>
    <t>25.0.</t>
  </si>
  <si>
    <t>27.0.</t>
  </si>
  <si>
    <t>28.0.</t>
  </si>
  <si>
    <t>34.0</t>
  </si>
  <si>
    <t>35.0</t>
  </si>
  <si>
    <t>37.0</t>
  </si>
  <si>
    <t>38.0</t>
  </si>
  <si>
    <t>40.0</t>
  </si>
  <si>
    <t>43.0</t>
  </si>
  <si>
    <t>Čiščenje podstrešja, prestavitev morebitnih instalacij, odstranitev obstoječe toplotne izolacije in ponovna namestitev po vgradnji parne zapore in priprava za položitev nove toplotne izolacije</t>
  </si>
  <si>
    <t>Demontaža obstoječega spuščenega stropa telovadnice z obstoječo podkonstrukcijo in toplotno izolacijo,  z odvozom na deponijo</t>
  </si>
  <si>
    <t>Preureditev obstoječega stikalnega tabloja razsvetljave v telovadnici - upošteva se demontaža obstoječih stikali in opreme ter vgradnja in priklop naslednje nove opreme: - glavno stikalo 25A/3p (1x), - kontaktor 16A/3p (4x), instalcijski odklopnik B10/3p (4x), instalacijski odklopnik B6A/1p (1x), sponke, vodniki, drobni pritdilni in spojni material</t>
  </si>
  <si>
    <t>Dobava in montaža nove nadgradne svetilke kot npr. Intra ARAGO 2X54W, kpl z dvema sijalkama T5-54W/840, ter vsem potrebnim spojnim in pritrdilnim materialom (upoštevati potrebne distančnike za montažo na les)</t>
  </si>
  <si>
    <t>Dobava  in montaža nadometnega PVC kanala s pokrovom (NIK) dimenzij 30x30 mm</t>
  </si>
  <si>
    <t xml:space="preserve">Dobava, montaža in priklop nadometnega stikalnega tabloja pri vhodu v telovadnico s štirimi stikali za vklop svetilk (upoštevati ohišje 6-mestnega tabloja 6M (1x), stikalo 0-1/16A (6x)) </t>
  </si>
  <si>
    <t>Kabel NYM-J 7x1,5 mm2, polaganje v instalacijske kanale</t>
  </si>
  <si>
    <t xml:space="preserve">Dobava in montaža nadometnega stikalnega tabloja s štirimi stikali za vklop svetilk (upoštevati ohišje tabloja 4M (1x), stikalo 0-1/16A (4x)) </t>
  </si>
  <si>
    <t>Dobava in montaža nove nadgradne svetilke kot npr. MARC DL-60, kpl z varčno sijalko 9W/827 E27, ter vsem potrebnim spojnim in pritrdilnim materialom</t>
  </si>
  <si>
    <t>Dobava in montaža nove nadgradne svetilke kot npr. Intra 5700 1x35W, kpl s sijalko T5-35W/840, EVG predstikalno napravo, ter vsem potrebnim spojnim in pritrdilnim materialom. Upoštevati vse potrebne prevezave obstoječih el.instalacij.</t>
  </si>
  <si>
    <t>Kabel NYM-J 3x1,5 mm2, polaganje v instalacijske kanale</t>
  </si>
  <si>
    <t>Dobava  in montaža nadometnega PVC kanala s pokrovom (NIK) dimenzij 15x17 mm</t>
  </si>
  <si>
    <t>Dobava in montaža nove nadgradne svetilke v sanitarijah kabineta galerije telovadnice - kot npr. MARC DL-60, kpl z varčno sijalko 9W/827 E27, ter vsem potrebnim spojnim in pritrdilnim materialom</t>
  </si>
  <si>
    <t>Dobava in montaža nove nadgradne svetilke v kabinetu galerije telovadnice - kot npr. Intra MIVA HDP 1x28W, kpl s sijalko T5-28W/830, ter vsem potrebnim spojnim in pritrdilnim materialom</t>
  </si>
  <si>
    <t>Demontaža obstoječega stikala v kabinetu galerije telovadnice ter dobava in montaža novega podometnega enopolnega stikala (10A)</t>
  </si>
  <si>
    <t>Dobava in montaža nove nadgradne svetilke kot npr. Intra 5700 1x35W, kpl s sijalko T5-35W/830, ter vsem potrebnim spojnim in pritrdilnim materialom</t>
  </si>
  <si>
    <t>Demontaža obstoječega stikala v prostoru pod galerijo ter prevezava obstoječega kabla na nov stikalni tablo</t>
  </si>
  <si>
    <t>Dobava in montaža nove nadgradne svetilke v garderobah telovadnice - kot npr. MARC DL-60, kpl z varčno sijalko 9W/827 E27, ter vsem potrebnim spojnim in pritrdilnim materialom</t>
  </si>
  <si>
    <t>Dobava in montaža senzorja gibanja 360° v garderobah telovadnice ter prevezava in priklop na obstoječe omrežje</t>
  </si>
  <si>
    <t>Demontaža obstoječih stikal in dobava ter montaža zaščitnih pokrovov v garderobah telovadnice - na lokaciji kjer se je odstranilo odvečno stikalo ali odvečna svetilka (zaščitni pokrov z kovinskimi krempeljci za pritrditev)</t>
  </si>
  <si>
    <t>OPOMBA:</t>
  </si>
  <si>
    <t>* v ceni postavk mora ponudnik zajeti vso opremo in materiale za montažo in delovanje ogrevalnega sistema ter predajo za varno uporabo uporabnika.</t>
  </si>
  <si>
    <t>Spuščanje ogrevne vode iz ogrevalnega sistema</t>
  </si>
  <si>
    <t>Šola:</t>
  </si>
  <si>
    <t>- 21K-S/600/600</t>
  </si>
  <si>
    <t>- 21K-S/600/800</t>
  </si>
  <si>
    <t>- 21K-S/600/920</t>
  </si>
  <si>
    <t>- 21K-S/600/1000</t>
  </si>
  <si>
    <t>- 21K-S/600/1400</t>
  </si>
  <si>
    <t>Telovadnica:</t>
  </si>
  <si>
    <t>- 21K-S/600/400</t>
  </si>
  <si>
    <t>11.0</t>
  </si>
  <si>
    <t>Bakrene cevi (SF-Cu) za ogrevalne in hladilne sisteme (DIN 18380), skupaj s pritrdilnim in obešalnim materialom, za spajanje z armaturo, mehko lotanimi spoji, z dodatkom za odrez.</t>
  </si>
  <si>
    <t>15x1</t>
  </si>
  <si>
    <t xml:space="preserve"> Dobava in montaža radiatorske termostatske glave z možnostjo blokiranja in omejevanja temperature, s plinskim polnjenjem, z vgrajenim tipalom, ojačan model za javne prostore, montaža z imbus ključem; z varovalko pred krajo; +5 ... +26°C</t>
  </si>
  <si>
    <t xml:space="preserve"> * proporcionalno območje 1K</t>
  </si>
  <si>
    <t>par</t>
  </si>
  <si>
    <t>Tlačni preizkus ogrevalnega sistema s poskusnim zagonom in začetkom obratovanja, ki naj obsega: polnjenje cevi s hladno vodo, pregled cevi, armatur in opreme; dopolnjevanje vode</t>
  </si>
  <si>
    <t>07.0</t>
  </si>
  <si>
    <t>Nastavitev grelnih teles z zapisniško evidenco parametrov.</t>
  </si>
  <si>
    <t>08.0</t>
  </si>
  <si>
    <t>Priprava za dokumentacijo PID (kompletni načrti z vrisanimi vsemi spremembami, ki so nastale med izvedbo). Načrtom je potrebno priložiti projekt za obratovanje in vzdrževanje (kratka navodila), za posamezne sklope pa izvajalec preda navodila direktno investitorju.</t>
  </si>
  <si>
    <t>09.0</t>
  </si>
  <si>
    <t>10.0</t>
  </si>
  <si>
    <t>Odvoz ostalega odpadnega materiala na deponijo s plačilom komunalne takse</t>
  </si>
  <si>
    <t>Dobava in vgradnja kompaktnih ploščatih radiatorjev iz jeklene pločevine debeline 1,25 mm po DIN1541 (kot npr. proizvod VOGEL &amp; NOOT tip K, KORADO,..), s stranskim priključkom, za dvocevni sistem ogrevanja, končno belo barvani, vključno termostatski ventil kot npr. RA - Danfoss - ventil omogoča prednastavitev pretoka, katera se izvede v času montaže, zaporni čepi, odzračni čepi, reducirni komadi, stranski in zgornji pokrovi, tesnila, pomožni in pritrdilni material za montažo, preoblikovanje obstoječe instalacije, ter priklopom na cevni razvod ter zapiralom na povratku:</t>
  </si>
  <si>
    <t>- 22K-S/900/1600</t>
  </si>
  <si>
    <t>Oprema za montažo radiatorjev na nosilne zidove oz. pripravljeno podkonstrukcijo - tipske konzole, pritrdila in nasloni, vključno pritrdilni in pomožni material za montažo</t>
  </si>
  <si>
    <r>
      <t xml:space="preserve">Dobava in položitev večslojne mehke toplotne izolacije (mineralna volna, </t>
    </r>
    <r>
      <rPr>
        <sz val="10"/>
        <rFont val="Arial CE"/>
        <family val="0"/>
      </rPr>
      <t>ʎmax=0,035 W/mK) strehe v deb. X cm z notranje strani - nad strop zadnje etaže, z vsemi pomožnimi deli ter potrebnim vgradnim in zaključnim materialom.</t>
    </r>
  </si>
  <si>
    <r>
      <t xml:space="preserve">Dobava in položitev večslojne mehke toplotne izolacije (mineralna volna, </t>
    </r>
    <r>
      <rPr>
        <sz val="10"/>
        <rFont val="Arial CE"/>
        <family val="0"/>
      </rPr>
      <t>ʎmax=0,035 W/mK) strehe v deb. X cm z notranje strani - na strešino strhe telovadnice, z vsemi pomožnimi deli ter potrebnim vgradnim in zaključnim materialom, predvideti pripravo podkonstrukcije za vgradnjo mavčno kartonske stropne obloge tipa knauf ali podobno na kovinski podkonstrukciji (debelina izolacije)</t>
    </r>
  </si>
  <si>
    <r>
      <t xml:space="preserve">Dobava in položitev  mavčno kartonske obloge stropa kot npr. Knauf Diamant 15 mm na kovinski pocinkani podkonstrkciji z vsemi zaključnimi deli do vključno finalnega opleska, </t>
    </r>
    <r>
      <rPr>
        <sz val="10"/>
        <rFont val="Arial CE"/>
        <family val="0"/>
      </rPr>
      <t>z vsemi pomožnimi deli ter potrebnim vgradnim in zaključnim materialom</t>
    </r>
  </si>
  <si>
    <r>
      <t xml:space="preserve">Izravnava in </t>
    </r>
    <r>
      <rPr>
        <sz val="10"/>
        <rFont val="Arial CE"/>
        <family val="0"/>
      </rPr>
      <t>morebitna sanacija obstoječih vkopanih delov zidov do višine 0,50 m nad terenom z zaribanim ometom in priprava podlage za položitev hidroizolacije, z vsemi pomožnimi deli ter potrebnim vgradnim in zaključnim materialom.</t>
    </r>
  </si>
  <si>
    <r>
      <t xml:space="preserve">Izvedba vertikalne hidroizolacije vkopanih zidov in temeljev, potegnjene 40 cm nad terenom. </t>
    </r>
    <r>
      <rPr>
        <sz val="10"/>
        <rFont val="Arial CE"/>
        <family val="0"/>
      </rPr>
      <t>Upoštevati preklop hidroizolacije.</t>
    </r>
  </si>
  <si>
    <r>
      <t xml:space="preserve">Zaščita vertikalne hidroizolacije  in toplotna izolacij fasadnih vkopanih sten </t>
    </r>
    <r>
      <rPr>
        <sz val="10"/>
        <rFont val="Arial CE"/>
        <family val="0"/>
      </rPr>
      <t>do višine 0,40 m nad terenom,  plošče styrodur deb. x cm,   lepljene na hidroizolacijo točkovno z lepilom ali z bitumnom.</t>
    </r>
  </si>
  <si>
    <r>
      <t xml:space="preserve">Zasip za objektom v širini cca 0,50 m z drenažnim nasutjem, vključno z položitvijo politlak folije </t>
    </r>
    <r>
      <rPr>
        <sz val="10"/>
        <rFont val="Arial CE"/>
        <family val="0"/>
      </rPr>
      <t>(80 m2)</t>
    </r>
    <r>
      <rPr>
        <sz val="10"/>
        <rFont val="Arial CE"/>
        <family val="2"/>
      </rPr>
      <t xml:space="preserve"> z zasipanjem v plasteh po 30 cm  in s sprotnim komprimiranjem.</t>
    </r>
  </si>
  <si>
    <r>
      <t xml:space="preserve">Izvedba tlakovanja ob objektu v širini cca.50 cm, z betonskimi ploščami na peščeni podlagi in s položitvijo filca pod peščeno podlago, </t>
    </r>
    <r>
      <rPr>
        <sz val="10"/>
        <rFont val="Arial CE"/>
        <family val="0"/>
      </rPr>
      <t>z vsemi pomožnimi deli ter potrebnim vgradnim in zaključnim materialom. Padec stran od objekta.</t>
    </r>
  </si>
  <si>
    <r>
      <t xml:space="preserve">Montaža in demontaža  fasadnega odra za delovno obdobje. Oder lahko uporabljajo vsi izvajalci in podizvajalci za potrebe izvedbe energetske sanacije. </t>
    </r>
    <r>
      <rPr>
        <i/>
        <sz val="11"/>
        <rFont val="Calibri"/>
        <family val="2"/>
      </rPr>
      <t>Ocena 900 m2</t>
    </r>
  </si>
  <si>
    <r>
      <t xml:space="preserve">Dobava in montaža novih oken v PVC okvirju (imitacija lesa - zunaj) za stari del šole ter v PVC okvirju za telovadnico, zasteklenih z troslojno zasteklivijo, z vsem potrebnim okovjem, pritrdilnim, zaščitnim  in tesnilnim materialom, kljuko. Okna v telovadnici imajo predvidene zunanje alu žaluzije z elektro regulacijo. Vse mere preveriti na mestu samem ! Glej shemo oken vrat v projektu. </t>
    </r>
    <r>
      <rPr>
        <sz val="10"/>
        <rFont val="Arial CE"/>
        <family val="0"/>
      </rPr>
      <t>Okna je potrebno vgraditi na zunanji rob zidu. Okvirje tesniti s tesnilno peno Pichler ali podobno (po sistemu RAL vgradnje). V ponudbo je potrebno vključiti vsa dodatna dela in ves vgradni in zaključni material, vključno z obdelavo notranjih okenskih špalet in stika zidu in okenske police do vključno finalnega opleska.      Ugmax=0,7 W/m2K, Uwmax=1,0 W/m2K</t>
    </r>
  </si>
  <si>
    <r>
      <t xml:space="preserve">Dobava in montaža novih lesenih fasadnih vrat (stari del) in kovinskih fasadnih vrat (telovadnica), z vsem potrebnim okovjem, pritrdilnim, zaščitnim, tesnilnim in zaključnim materialom, z kljuko in cilindrično ključavnico. Vse mere preveriti na mesti samem ! </t>
    </r>
    <r>
      <rPr>
        <sz val="10"/>
        <rFont val="Arial CE"/>
        <family val="0"/>
      </rPr>
      <t>Glej shemo vrat. Vrata je potrebno vgraditi na zunanji rob zidu. Okvirje tesniti s tesnilno peno Pichler ali podobno (po sistemu RAL vgradnje)</t>
    </r>
  </si>
  <si>
    <r>
      <t xml:space="preserve">Namestitev parne zapore pod OSB plošče, </t>
    </r>
    <r>
      <rPr>
        <sz val="10"/>
        <rFont val="Arial CE"/>
        <family val="0"/>
      </rPr>
      <t>z vsemi pomožnimi deli ter potrebnim vgradnim in zaključnim materialom.</t>
    </r>
  </si>
  <si>
    <r>
      <t xml:space="preserve">Namestitev fasadne obloge čelne strani ostrešja z osb 22mm ploščami na obstoječo konstrukcijo in izdelavo posameznih ojačitev </t>
    </r>
    <r>
      <rPr>
        <sz val="10"/>
        <rFont val="Arial CE"/>
        <family val="0"/>
      </rPr>
      <t>ter priprava podlage za vgradnjo toplotne izolacije, z vsemi pomožnimi deli ter potrebnim vgradnim in zaključnim materialom.</t>
    </r>
  </si>
  <si>
    <r>
      <t xml:space="preserve">Dobava in obloga fasade s toplotno izolacijo (mineralna volna, </t>
    </r>
    <r>
      <rPr>
        <sz val="10"/>
        <rFont val="Arial"/>
        <family val="2"/>
      </rPr>
      <t>ʎ</t>
    </r>
    <r>
      <rPr>
        <sz val="10"/>
        <rFont val="Arial CE"/>
        <family val="0"/>
      </rPr>
      <t>max=0,036 W/mK) deb. X cm, vključno z vsemi pomožnimi deli in materiali ter izzitki. Izolacijo je potrebno vgraditi v skadu z navodili proizvajalca (lepljenje in sidranje)</t>
    </r>
  </si>
  <si>
    <r>
      <t>Izvedba</t>
    </r>
    <r>
      <rPr>
        <sz val="10"/>
        <rFont val="Arial CE"/>
        <family val="0"/>
      </rPr>
      <t xml:space="preserve"> silikatnega fasadnega ometa nad toplotno izolacijo, vključno z izdelavo zunanjih okenskih špalet (3 cm styrodur plošče ali podobno (ʎmax=0,035 W/mK) in zaključni silikatni fasadni sloj),  z vsemi pomožnimi deli in vgradnim ter zaključnim materialom. </t>
    </r>
  </si>
  <si>
    <r>
      <t xml:space="preserve">Izvedba fasadnega ometa podzidka telovadnice nad toplotno izolacijo s kulirplastom ali podobno v višini 40 cm nad terenom, </t>
    </r>
    <r>
      <rPr>
        <sz val="10"/>
        <rFont val="Arial CE"/>
        <family val="0"/>
      </rPr>
      <t xml:space="preserve">z vsemi pomožnimi deli in vgradnim ter zaključnim materialom. </t>
    </r>
  </si>
  <si>
    <r>
      <t xml:space="preserve">Demontaža in ponovna montaža  vertikalnih odtočnih cevi zaradi sanacijskih del na fasadi. V ceni upoštevati, da se cca 20% cevi zamenja z novimi. </t>
    </r>
    <r>
      <rPr>
        <sz val="10"/>
        <rFont val="Arial CE"/>
        <family val="0"/>
      </rPr>
      <t>V ceni upoštevati izvedbo novega priključka na peskolovni jašek, z vsemi pomožnimi deli ter potrebnim vgradnim in zaključnim materialom.</t>
    </r>
  </si>
  <si>
    <r>
      <t xml:space="preserve">Montaža novih  pločevinastih obrob iz Alu pločevine, r.š. cca 60 cm (atika) zaradi sanancijskih del na fasadi, </t>
    </r>
    <r>
      <rPr>
        <sz val="10"/>
        <rFont val="Arial CE"/>
        <family val="0"/>
      </rPr>
      <t>z vsemi pomožnimi deli ter potrebnim vgradnim in zaključnim materialom.</t>
    </r>
  </si>
  <si>
    <t>Demontaža obstoječih radiatorjev z ventili in vsemi nosilci, iznos ter odvoz na trajno deponijo</t>
  </si>
  <si>
    <t>39.0</t>
  </si>
  <si>
    <t>41.0</t>
  </si>
  <si>
    <t>42.0</t>
  </si>
  <si>
    <r>
      <t xml:space="preserve"> - stari del z notranje strani: namestitev toplotne izolacije (mehka mineralna volna, </t>
    </r>
    <r>
      <rPr>
        <sz val="10"/>
        <rFont val="Arial CE"/>
        <family val="0"/>
      </rPr>
      <t>ʎmax=0,035 W/mK) deb. 14cm z vgradnjo v podkonstrukcijo sistema npr. knauf s parno zaporo z namestitvijo mavčno kartonskih plošč, zaključnimi deli (vse faze do vključno finalnega opleska) ter posameznimi potrebnimi prestavitvami obstoječih inštalacij na in ob obodnih stenah), vključno z obdelavo notranjih okenskih špalet s toplotno izolacijo tipa styrodur ali podobno (ʎmax=0,035 W/mK) v debelini 2,00 cm in parno zaporo ter zapiranjem s suhomontažno oblogo na podkonstrukciji tipa knauf ali podobno. Predvideti delne prestavitve vzvodov za odpiranje zgornjih okenskih kril in kontrolo zunanjih žaluzij, z vsemi pomožnimi deli ter potrebnim vgradnim in zaključnim materialom. Na mestih radiatorjev je potrebno pripraviti podkonstrukcijo za pritrjevanje/obešanje radiatorjev.</t>
    </r>
  </si>
  <si>
    <t>Demontaža in ponovna montaža povezav iz stene na streho in ostale kovinske mase (žlebovi, konstrukcija, odtočne cevi..) Vgradnja novih merilnih omaric pri obstoječih odvodih 6x. Izdelava novih spojev z odtočnimi cevmi (vključno s potrebnimi premostitvami med litoželezno cevjo in kovinsko cevjo meteorne vode) 6x, z vsemi pomožnimi deli ter potrebnim vgradnim in zaključnim materialom. Upoštevati še naslednje: Strelovodna instalacija po obnovi mora ustrezati veljavnim tehničnim predpisom in pripadajoči tehnični smernici - ob predaji se oddajo tudi vsi dokumneti o izvedbi ter meritve strelovodnih instalacij.</t>
  </si>
  <si>
    <r>
      <t xml:space="preserve">Dobava in montaža novih </t>
    </r>
    <r>
      <rPr>
        <sz val="10"/>
        <rFont val="Arial CE"/>
        <family val="0"/>
      </rPr>
      <t>alu okenskih polic, vključno z vsem pomožnim delom in vgradnim ter zaključnim materialom. Pri starem delu upoštevati barvanje fasade na poškodovanih mestih s fasadno barvo zaradi menjave police.</t>
    </r>
  </si>
  <si>
    <t xml:space="preserve"> - telovadnica (dobava vseh novih cevi fi 125 z objemkami)</t>
  </si>
  <si>
    <r>
      <rPr>
        <b/>
        <i/>
        <sz val="12"/>
        <rFont val="Arial CE"/>
        <family val="0"/>
      </rPr>
      <t xml:space="preserve"> </t>
    </r>
    <r>
      <rPr>
        <b/>
        <i/>
        <u val="single"/>
        <sz val="12"/>
        <rFont val="Arial CE"/>
        <family val="0"/>
      </rPr>
      <t xml:space="preserve"> SKLOP 1 -</t>
    </r>
  </si>
  <si>
    <t>A-01 - IZOLACIJA FASADE - SKLOP 1</t>
  </si>
  <si>
    <t>A-02 - IZOLACIJA STREHE - SKLOP 1</t>
  </si>
  <si>
    <t>RAZSVETLJAVA - SKLOP 1</t>
  </si>
  <si>
    <t>RADIATORSKO OGREVANJE - SKLOP 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</si>
</sst>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quot;SIT&quot;"/>
    <numFmt numFmtId="173" formatCode="#,##0.00\ &quot;SIT&quot;;[Red]#,##0.00\ &quot;SIT&quot;"/>
    <numFmt numFmtId="174" formatCode="#,##0.00\ [$€-1]"/>
    <numFmt numFmtId="175" formatCode="#,##0.00\ [$SIT-424]"/>
    <numFmt numFmtId="176" formatCode="#,##0.00\ &quot;€&quot;"/>
    <numFmt numFmtId="177" formatCode="00#"/>
    <numFmt numFmtId="178" formatCode="#,##0.00\ _S_I_T"/>
    <numFmt numFmtId="179" formatCode="0.0000"/>
    <numFmt numFmtId="180" formatCode="0.000"/>
    <numFmt numFmtId="181" formatCode="0.0"/>
    <numFmt numFmtId="182" formatCode="0.00000000"/>
    <numFmt numFmtId="183" formatCode="0.0000000"/>
    <numFmt numFmtId="184" formatCode="0.000000"/>
    <numFmt numFmtId="185" formatCode="0.00000"/>
    <numFmt numFmtId="186" formatCode="[$-424]d\.\ mmmm\ yyyy"/>
    <numFmt numFmtId="187" formatCode="#,##0.0\ &quot;€&quot;"/>
    <numFmt numFmtId="188" formatCode="#,##0\ &quot;€&quot;"/>
    <numFmt numFmtId="189" formatCode="#,##0.00_ ;\-#,##0.00\ "/>
  </numFmts>
  <fonts count="51">
    <font>
      <sz val="10"/>
      <name val="Arial CE"/>
      <family val="0"/>
    </font>
    <font>
      <b/>
      <sz val="10"/>
      <name val="Arial CE"/>
      <family val="0"/>
    </font>
    <font>
      <sz val="8"/>
      <name val="Arial CE"/>
      <family val="0"/>
    </font>
    <font>
      <sz val="10"/>
      <name val="SL Dutch"/>
      <family val="0"/>
    </font>
    <font>
      <sz val="10"/>
      <name val="Arial"/>
      <family val="2"/>
    </font>
    <font>
      <sz val="11"/>
      <color indexed="8"/>
      <name val="Calibri"/>
      <family val="2"/>
    </font>
    <font>
      <sz val="11"/>
      <name val="Arial CE"/>
      <family val="0"/>
    </font>
    <font>
      <b/>
      <sz val="11"/>
      <name val="Arial CE"/>
      <family val="0"/>
    </font>
    <font>
      <i/>
      <sz val="10"/>
      <name val="Arial CE"/>
      <family val="0"/>
    </font>
    <font>
      <sz val="10"/>
      <color indexed="10"/>
      <name val="Arial CE"/>
      <family val="0"/>
    </font>
    <font>
      <i/>
      <sz val="11"/>
      <name val="Calibri"/>
      <family val="2"/>
    </font>
    <font>
      <sz val="11"/>
      <color indexed="9"/>
      <name val="Calibri"/>
      <family val="2"/>
    </font>
    <font>
      <sz val="11"/>
      <color indexed="17"/>
      <name val="Calibri"/>
      <family val="2"/>
    </font>
    <font>
      <u val="single"/>
      <sz val="10"/>
      <color indexed="12"/>
      <name val="Arial CE"/>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CE"/>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name val="Arial CE"/>
      <family val="0"/>
    </font>
    <font>
      <b/>
      <i/>
      <sz val="12"/>
      <name val="Arial CE"/>
      <family val="0"/>
    </font>
    <font>
      <b/>
      <i/>
      <u val="single"/>
      <sz val="12"/>
      <name val="Arial CE"/>
      <family val="0"/>
    </font>
    <font>
      <sz val="11"/>
      <color theme="1"/>
      <name val="Calibri"/>
      <family val="2"/>
    </font>
    <font>
      <sz val="11"/>
      <color theme="0"/>
      <name val="Calibri"/>
      <family val="2"/>
    </font>
    <font>
      <sz val="11"/>
      <color rgb="FF006100"/>
      <name val="Calibri"/>
      <family val="2"/>
    </font>
    <font>
      <u val="single"/>
      <sz val="10"/>
      <color theme="10"/>
      <name val="Arial CE"/>
      <family val="0"/>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CE"/>
      <family val="0"/>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1" applyNumberFormat="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32" fillId="0" borderId="0">
      <alignment/>
      <protection/>
    </xf>
    <xf numFmtId="0" fontId="3" fillId="0" borderId="0">
      <alignment/>
      <protection/>
    </xf>
    <xf numFmtId="0" fontId="0" fillId="0" borderId="0">
      <alignment/>
      <protection/>
    </xf>
    <xf numFmtId="0" fontId="41" fillId="22" borderId="0" applyNumberFormat="0" applyBorder="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5" fillId="0" borderId="6" applyNumberFormat="0" applyFill="0" applyAlignment="0" applyProtection="0"/>
    <xf numFmtId="0" fontId="46" fillId="30" borderId="7" applyNumberFormat="0" applyAlignment="0" applyProtection="0"/>
    <xf numFmtId="0" fontId="47" fillId="21" borderId="8" applyNumberFormat="0" applyAlignment="0" applyProtection="0"/>
    <xf numFmtId="0" fontId="48" fillId="31" borderId="0" applyNumberFormat="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70" fontId="5"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8" applyNumberFormat="0" applyAlignment="0" applyProtection="0"/>
    <xf numFmtId="0" fontId="50" fillId="0" borderId="9" applyNumberFormat="0" applyFill="0" applyAlignment="0" applyProtection="0"/>
  </cellStyleXfs>
  <cellXfs count="115">
    <xf numFmtId="0" fontId="0" fillId="0" borderId="0" xfId="0" applyAlignment="1">
      <alignment/>
    </xf>
    <xf numFmtId="173" fontId="0" fillId="0" borderId="0" xfId="0" applyNumberFormat="1" applyAlignment="1">
      <alignment horizontal="right"/>
    </xf>
    <xf numFmtId="0" fontId="0" fillId="0" borderId="0" xfId="0" applyBorder="1" applyAlignment="1">
      <alignment/>
    </xf>
    <xf numFmtId="173" fontId="0" fillId="0" borderId="0" xfId="0" applyNumberFormat="1" applyBorder="1" applyAlignment="1">
      <alignment horizontal="right"/>
    </xf>
    <xf numFmtId="0" fontId="0" fillId="0" borderId="0" xfId="0" applyAlignment="1">
      <alignment vertical="top"/>
    </xf>
    <xf numFmtId="0" fontId="1"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xf>
    <xf numFmtId="0" fontId="1" fillId="0" borderId="0" xfId="0" applyFont="1" applyAlignment="1">
      <alignment vertical="top"/>
    </xf>
    <xf numFmtId="0" fontId="0" fillId="0" borderId="0" xfId="0" applyBorder="1" applyAlignment="1">
      <alignment vertical="top" wrapText="1"/>
    </xf>
    <xf numFmtId="174" fontId="0" fillId="0" borderId="0" xfId="0" applyNumberFormat="1" applyAlignment="1">
      <alignment horizontal="right"/>
    </xf>
    <xf numFmtId="0" fontId="0" fillId="0" borderId="10" xfId="0" applyBorder="1" applyAlignment="1">
      <alignment vertical="top" wrapText="1"/>
    </xf>
    <xf numFmtId="174" fontId="0" fillId="0" borderId="10" xfId="0" applyNumberFormat="1" applyBorder="1" applyAlignment="1">
      <alignment horizontal="right"/>
    </xf>
    <xf numFmtId="0" fontId="1" fillId="0" borderId="0" xfId="0" applyFont="1" applyBorder="1" applyAlignment="1">
      <alignment vertical="top"/>
    </xf>
    <xf numFmtId="0" fontId="1" fillId="0" borderId="0" xfId="0" applyFont="1" applyAlignment="1">
      <alignment vertical="top" wrapText="1"/>
    </xf>
    <xf numFmtId="0" fontId="1" fillId="0" borderId="11" xfId="0" applyFont="1" applyBorder="1" applyAlignment="1">
      <alignment vertical="top" wrapText="1"/>
    </xf>
    <xf numFmtId="0" fontId="0" fillId="0" borderId="0" xfId="46" applyNumberFormat="1" applyFont="1" applyBorder="1" applyAlignment="1">
      <alignment horizontal="left" vertical="top" wrapText="1"/>
      <protection/>
    </xf>
    <xf numFmtId="174" fontId="1" fillId="0" borderId="11" xfId="0" applyNumberFormat="1" applyFont="1" applyBorder="1" applyAlignment="1">
      <alignment horizontal="right"/>
    </xf>
    <xf numFmtId="0" fontId="0" fillId="0" borderId="0" xfId="0" applyAlignment="1">
      <alignment horizontal="right" vertical="top" wrapText="1"/>
    </xf>
    <xf numFmtId="174" fontId="0" fillId="0" borderId="0" xfId="0" applyNumberFormat="1" applyBorder="1" applyAlignment="1">
      <alignment horizontal="center"/>
    </xf>
    <xf numFmtId="0" fontId="1" fillId="0" borderId="0" xfId="0" applyFont="1" applyBorder="1" applyAlignment="1">
      <alignment horizontal="left" vertical="top" wrapText="1"/>
    </xf>
    <xf numFmtId="0" fontId="0" fillId="0" borderId="0" xfId="0" applyAlignment="1">
      <alignment horizontal="left" vertical="top" wrapText="1"/>
    </xf>
    <xf numFmtId="0" fontId="0" fillId="0" borderId="12" xfId="0" applyBorder="1" applyAlignment="1">
      <alignment vertical="top"/>
    </xf>
    <xf numFmtId="0" fontId="0" fillId="0" borderId="13" xfId="0" applyBorder="1" applyAlignment="1">
      <alignment horizontal="left" vertical="top"/>
    </xf>
    <xf numFmtId="0" fontId="1" fillId="0" borderId="13" xfId="0" applyFont="1" applyBorder="1" applyAlignment="1">
      <alignment horizontal="left" vertical="top" wrapText="1"/>
    </xf>
    <xf numFmtId="0" fontId="1" fillId="0" borderId="13" xfId="0" applyFont="1" applyBorder="1" applyAlignment="1">
      <alignment horizontal="center"/>
    </xf>
    <xf numFmtId="4" fontId="1" fillId="0" borderId="13" xfId="0" applyNumberFormat="1" applyFont="1" applyBorder="1" applyAlignment="1">
      <alignment horizontal="right"/>
    </xf>
    <xf numFmtId="0" fontId="1" fillId="0" borderId="10" xfId="0" applyFont="1" applyBorder="1" applyAlignment="1">
      <alignment vertical="top"/>
    </xf>
    <xf numFmtId="0" fontId="0" fillId="0" borderId="0" xfId="0" applyAlignment="1">
      <alignment horizontal="center" vertical="center"/>
    </xf>
    <xf numFmtId="0" fontId="0" fillId="0" borderId="0" xfId="0" applyFill="1" applyAlignment="1">
      <alignment horizontal="center" vertical="center"/>
    </xf>
    <xf numFmtId="176" fontId="1" fillId="0" borderId="0" xfId="0" applyNumberFormat="1" applyFont="1" applyBorder="1" applyAlignment="1">
      <alignment vertical="top" wrapText="1"/>
    </xf>
    <xf numFmtId="174" fontId="0" fillId="0" borderId="13" xfId="0" applyNumberFormat="1" applyBorder="1" applyAlignment="1">
      <alignment horizontal="center" vertical="center"/>
    </xf>
    <xf numFmtId="0" fontId="0" fillId="0" borderId="12" xfId="0" applyBorder="1" applyAlignment="1">
      <alignment horizontal="center" vertical="center"/>
    </xf>
    <xf numFmtId="4" fontId="0" fillId="0" borderId="0" xfId="0" applyNumberFormat="1" applyAlignment="1">
      <alignment horizontal="center" vertical="center"/>
    </xf>
    <xf numFmtId="4" fontId="0" fillId="0" borderId="13" xfId="0" applyNumberFormat="1" applyBorder="1" applyAlignment="1">
      <alignment horizontal="center" vertical="center"/>
    </xf>
    <xf numFmtId="4" fontId="0" fillId="0" borderId="14" xfId="0" applyNumberFormat="1" applyBorder="1" applyAlignment="1">
      <alignment horizontal="center" vertical="center"/>
    </xf>
    <xf numFmtId="0" fontId="0" fillId="0" borderId="13" xfId="0" applyBorder="1" applyAlignment="1">
      <alignment horizontal="center" vertical="center"/>
    </xf>
    <xf numFmtId="3" fontId="0" fillId="0" borderId="0" xfId="0" applyNumberFormat="1" applyAlignment="1">
      <alignment horizontal="center" vertical="center"/>
    </xf>
    <xf numFmtId="4" fontId="1" fillId="0" borderId="13" xfId="0" applyNumberFormat="1" applyFont="1" applyBorder="1" applyAlignment="1">
      <alignment horizontal="center" vertical="center"/>
    </xf>
    <xf numFmtId="49" fontId="0" fillId="0" borderId="0" xfId="0" applyNumberFormat="1" applyAlignment="1">
      <alignment horizontal="center" vertical="center"/>
    </xf>
    <xf numFmtId="0" fontId="0" fillId="0" borderId="0" xfId="0" applyFont="1" applyBorder="1" applyAlignment="1">
      <alignment horizontal="left" vertical="top" wrapText="1"/>
    </xf>
    <xf numFmtId="4" fontId="0" fillId="0" borderId="0" xfId="0" applyNumberFormat="1" applyFont="1" applyBorder="1" applyAlignment="1">
      <alignment horizontal="right"/>
    </xf>
    <xf numFmtId="49" fontId="1" fillId="0" borderId="0" xfId="0" applyNumberFormat="1" applyFont="1" applyBorder="1" applyAlignment="1">
      <alignment vertical="top"/>
    </xf>
    <xf numFmtId="0" fontId="6" fillId="0" borderId="0" xfId="0" applyFont="1" applyAlignment="1">
      <alignment horizontal="center" vertical="center"/>
    </xf>
    <xf numFmtId="0" fontId="7" fillId="0" borderId="0" xfId="0" applyFont="1" applyBorder="1" applyAlignment="1">
      <alignment horizontal="left" vertical="top" wrapText="1"/>
    </xf>
    <xf numFmtId="4" fontId="6" fillId="0" borderId="0" xfId="0" applyNumberFormat="1" applyFont="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left" vertical="top"/>
    </xf>
    <xf numFmtId="0" fontId="6" fillId="0" borderId="13" xfId="0" applyFont="1" applyBorder="1" applyAlignment="1">
      <alignment horizontal="center" vertical="center"/>
    </xf>
    <xf numFmtId="4" fontId="6" fillId="0" borderId="13" xfId="0" applyNumberFormat="1" applyFont="1" applyBorder="1" applyAlignment="1">
      <alignment horizontal="center" vertical="center"/>
    </xf>
    <xf numFmtId="4" fontId="6" fillId="0" borderId="14" xfId="0" applyNumberFormat="1" applyFont="1" applyBorder="1" applyAlignment="1">
      <alignment horizontal="center" vertical="center"/>
    </xf>
    <xf numFmtId="174" fontId="6" fillId="0" borderId="13" xfId="0" applyNumberFormat="1" applyFont="1" applyBorder="1" applyAlignment="1">
      <alignment horizontal="center" vertical="center"/>
    </xf>
    <xf numFmtId="0" fontId="6" fillId="0" borderId="0" xfId="0" applyFont="1" applyAlignment="1">
      <alignment horizontal="left" vertical="top" wrapText="1"/>
    </xf>
    <xf numFmtId="3" fontId="6" fillId="0" borderId="0" xfId="0" applyNumberFormat="1" applyFont="1" applyAlignment="1">
      <alignment horizontal="center" vertical="center"/>
    </xf>
    <xf numFmtId="0" fontId="6" fillId="0" borderId="12" xfId="0" applyFont="1" applyBorder="1" applyAlignment="1">
      <alignment vertical="top"/>
    </xf>
    <xf numFmtId="0" fontId="7" fillId="0" borderId="13" xfId="0" applyFont="1" applyBorder="1" applyAlignment="1">
      <alignment horizontal="left" vertical="top" wrapText="1"/>
    </xf>
    <xf numFmtId="0" fontId="7" fillId="0" borderId="13" xfId="0" applyFont="1" applyBorder="1" applyAlignment="1">
      <alignment horizontal="center"/>
    </xf>
    <xf numFmtId="4" fontId="7" fillId="0" borderId="13" xfId="0" applyNumberFormat="1" applyFont="1" applyBorder="1" applyAlignment="1">
      <alignment horizontal="right"/>
    </xf>
    <xf numFmtId="4" fontId="7" fillId="0" borderId="13" xfId="0" applyNumberFormat="1" applyFont="1" applyBorder="1" applyAlignment="1">
      <alignment horizontal="center" vertical="center"/>
    </xf>
    <xf numFmtId="0" fontId="9" fillId="0" borderId="0" xfId="0" applyFont="1" applyAlignment="1">
      <alignment/>
    </xf>
    <xf numFmtId="0" fontId="0" fillId="0" borderId="0" xfId="53" applyFont="1" applyFill="1" applyBorder="1" applyAlignment="1">
      <alignment horizontal="left" vertical="top" wrapText="1"/>
    </xf>
    <xf numFmtId="0" fontId="0" fillId="0" borderId="0" xfId="0" applyAlignment="1">
      <alignment wrapText="1"/>
    </xf>
    <xf numFmtId="49" fontId="0" fillId="0" borderId="0" xfId="0" applyNumberFormat="1" applyFill="1" applyAlignment="1">
      <alignment horizontal="center" vertical="center"/>
    </xf>
    <xf numFmtId="0" fontId="0" fillId="0" borderId="0" xfId="0" applyFill="1" applyAlignment="1">
      <alignment horizontal="left" vertical="top" wrapText="1"/>
    </xf>
    <xf numFmtId="4" fontId="0" fillId="0" borderId="0" xfId="0" applyNumberFormat="1" applyFill="1" applyAlignment="1">
      <alignment horizontal="center" vertical="center"/>
    </xf>
    <xf numFmtId="0" fontId="0" fillId="0" borderId="0" xfId="0" applyFont="1" applyAlignment="1">
      <alignment horizontal="center" vertical="center"/>
    </xf>
    <xf numFmtId="0" fontId="1" fillId="0" borderId="0" xfId="0" applyFont="1" applyFill="1" applyBorder="1" applyAlignment="1">
      <alignment horizontal="left" vertical="top"/>
    </xf>
    <xf numFmtId="4" fontId="0" fillId="0" borderId="0" xfId="0" applyNumberFormat="1" applyFont="1" applyAlignment="1">
      <alignment horizontal="center" vertical="center"/>
    </xf>
    <xf numFmtId="0" fontId="8" fillId="0" borderId="0" xfId="0" applyFont="1" applyFill="1" applyBorder="1" applyAlignment="1">
      <alignment horizontal="left" vertical="top" wrapText="1"/>
    </xf>
    <xf numFmtId="0" fontId="0" fillId="0" borderId="0" xfId="0" applyFont="1" applyAlignment="1">
      <alignment horizontal="left" vertical="top" wrapText="1"/>
    </xf>
    <xf numFmtId="3" fontId="0" fillId="0" borderId="0" xfId="0" applyNumberFormat="1" applyFont="1" applyAlignment="1">
      <alignment horizontal="center" vertical="center"/>
    </xf>
    <xf numFmtId="177" fontId="0" fillId="0" borderId="0" xfId="49" applyNumberFormat="1" applyFont="1" applyFill="1" applyBorder="1" applyAlignment="1">
      <alignment horizontal="center" vertical="top"/>
      <protection/>
    </xf>
    <xf numFmtId="0" fontId="0" fillId="0" borderId="0" xfId="0" applyFont="1" applyFill="1" applyBorder="1" applyAlignment="1">
      <alignment horizontal="left" vertical="top" wrapText="1"/>
    </xf>
    <xf numFmtId="0" fontId="0" fillId="0" borderId="0" xfId="49" applyFont="1" applyFill="1" applyBorder="1" applyAlignment="1">
      <alignment horizontal="center"/>
      <protection/>
    </xf>
    <xf numFmtId="3" fontId="0" fillId="0" borderId="0" xfId="0" applyNumberFormat="1" applyFont="1" applyFill="1" applyAlignment="1">
      <alignment horizontal="center" vertical="center"/>
    </xf>
    <xf numFmtId="0" fontId="0" fillId="0" borderId="0" xfId="0" applyFont="1" applyAlignment="1">
      <alignment horizontal="center"/>
    </xf>
    <xf numFmtId="0" fontId="0" fillId="0" borderId="0" xfId="0" applyFont="1" applyFill="1" applyBorder="1" applyAlignment="1" quotePrefix="1">
      <alignment horizontal="left" vertical="top" wrapText="1"/>
    </xf>
    <xf numFmtId="177" fontId="0" fillId="0" borderId="15" xfId="49" applyNumberFormat="1" applyFont="1" applyFill="1" applyBorder="1" applyAlignment="1">
      <alignment horizontal="center" vertical="top"/>
      <protection/>
    </xf>
    <xf numFmtId="0" fontId="0" fillId="0" borderId="0" xfId="47" applyFont="1" applyFill="1" applyBorder="1" applyAlignment="1">
      <alignment horizontal="center"/>
      <protection/>
    </xf>
    <xf numFmtId="0" fontId="0" fillId="0" borderId="0" xfId="50" applyFont="1" applyFill="1" applyBorder="1" applyAlignment="1">
      <alignment horizontal="center"/>
      <protection/>
    </xf>
    <xf numFmtId="4" fontId="0" fillId="0" borderId="16" xfId="50" applyNumberFormat="1" applyFont="1" applyFill="1" applyBorder="1" applyAlignment="1">
      <alignment horizontal="center"/>
      <protection/>
    </xf>
    <xf numFmtId="4" fontId="0" fillId="0" borderId="15" xfId="0" applyNumberFormat="1" applyFont="1" applyBorder="1" applyAlignment="1">
      <alignment horizontal="center" vertical="center"/>
    </xf>
    <xf numFmtId="0" fontId="0" fillId="0" borderId="0" xfId="48" applyNumberFormat="1" applyFont="1" applyFill="1" applyBorder="1" applyAlignment="1">
      <alignment horizontal="left" vertical="top" wrapText="1"/>
    </xf>
    <xf numFmtId="0" fontId="0" fillId="0" borderId="0" xfId="0" applyFill="1" applyBorder="1" applyAlignment="1" quotePrefix="1">
      <alignment horizontal="left" vertical="top" wrapText="1"/>
    </xf>
    <xf numFmtId="4" fontId="6" fillId="0" borderId="17" xfId="0" applyNumberFormat="1" applyFont="1" applyBorder="1" applyAlignment="1">
      <alignment horizontal="center" vertical="center"/>
    </xf>
    <xf numFmtId="4" fontId="0" fillId="0" borderId="15" xfId="49" applyNumberFormat="1" applyFont="1" applyFill="1" applyBorder="1" applyAlignment="1">
      <alignment horizontal="center"/>
      <protection/>
    </xf>
    <xf numFmtId="4" fontId="0" fillId="0" borderId="15" xfId="50" applyNumberFormat="1" applyFont="1" applyFill="1" applyBorder="1" applyAlignment="1">
      <alignment horizontal="center"/>
      <protection/>
    </xf>
    <xf numFmtId="4" fontId="6" fillId="0" borderId="18" xfId="0" applyNumberFormat="1" applyFont="1" applyBorder="1" applyAlignment="1">
      <alignment horizontal="center" vertical="center"/>
    </xf>
    <xf numFmtId="0" fontId="0" fillId="0" borderId="0" xfId="0" applyFont="1" applyAlignment="1">
      <alignment vertical="top"/>
    </xf>
    <xf numFmtId="0" fontId="0" fillId="0" borderId="12" xfId="0" applyFont="1" applyBorder="1" applyAlignment="1">
      <alignment vertical="top"/>
    </xf>
    <xf numFmtId="0" fontId="0" fillId="0" borderId="13" xfId="0" applyFont="1" applyBorder="1" applyAlignment="1">
      <alignment horizontal="left" vertical="top"/>
    </xf>
    <xf numFmtId="0" fontId="0" fillId="0" borderId="13" xfId="0" applyFont="1" applyBorder="1" applyAlignment="1">
      <alignment horizontal="center"/>
    </xf>
    <xf numFmtId="174" fontId="0" fillId="0" borderId="19" xfId="0" applyNumberFormat="1" applyFont="1" applyBorder="1" applyAlignment="1">
      <alignment horizontal="center" vertical="center"/>
    </xf>
    <xf numFmtId="0" fontId="0" fillId="0" borderId="15" xfId="0" applyFont="1" applyBorder="1" applyAlignment="1">
      <alignment vertical="top"/>
    </xf>
    <xf numFmtId="0" fontId="0" fillId="0" borderId="0" xfId="0" applyFont="1" applyBorder="1" applyAlignment="1">
      <alignment horizontal="center"/>
    </xf>
    <xf numFmtId="0" fontId="0" fillId="0" borderId="0" xfId="46" applyNumberFormat="1" applyFont="1" applyBorder="1" applyAlignment="1">
      <alignment horizontal="left" vertical="top" wrapText="1"/>
      <protection/>
    </xf>
    <xf numFmtId="174" fontId="0" fillId="0" borderId="0" xfId="0" applyNumberFormat="1" applyFont="1" applyBorder="1" applyAlignment="1">
      <alignment horizontal="left" vertical="top" wrapText="1"/>
    </xf>
    <xf numFmtId="174" fontId="0" fillId="0" borderId="16" xfId="0" applyNumberFormat="1" applyFont="1" applyBorder="1" applyAlignment="1">
      <alignment horizontal="center" vertical="center"/>
    </xf>
    <xf numFmtId="4" fontId="0" fillId="0" borderId="16" xfId="0" applyNumberFormat="1" applyFont="1" applyBorder="1" applyAlignment="1">
      <alignment horizontal="center" vertical="center"/>
    </xf>
    <xf numFmtId="174" fontId="0" fillId="0" borderId="20" xfId="0" applyNumberFormat="1" applyFont="1" applyBorder="1" applyAlignment="1">
      <alignment horizontal="center" vertical="center"/>
    </xf>
    <xf numFmtId="0" fontId="0" fillId="0" borderId="0" xfId="0" applyFont="1" applyBorder="1" applyAlignment="1">
      <alignment horizontal="center" vertical="center"/>
    </xf>
    <xf numFmtId="4" fontId="0" fillId="0" borderId="13" xfId="0" applyNumberFormat="1" applyFont="1" applyBorder="1" applyAlignment="1">
      <alignment horizontal="center" vertical="center"/>
    </xf>
    <xf numFmtId="4" fontId="0" fillId="0" borderId="1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17" xfId="0" applyNumberFormat="1" applyFont="1" applyBorder="1" applyAlignment="1">
      <alignment horizontal="center" vertical="center"/>
    </xf>
    <xf numFmtId="4" fontId="0" fillId="0" borderId="21" xfId="0" applyNumberFormat="1" applyFont="1" applyBorder="1" applyAlignment="1">
      <alignment horizontal="center" vertical="center"/>
    </xf>
    <xf numFmtId="4" fontId="0" fillId="0" borderId="18" xfId="0" applyNumberFormat="1" applyFont="1" applyBorder="1" applyAlignment="1">
      <alignment horizontal="center" vertical="center"/>
    </xf>
    <xf numFmtId="4" fontId="0" fillId="0" borderId="22" xfId="0" applyNumberFormat="1" applyFont="1" applyBorder="1" applyAlignment="1">
      <alignment horizontal="center" vertical="center"/>
    </xf>
    <xf numFmtId="174" fontId="0" fillId="0" borderId="0" xfId="0" applyNumberFormat="1" applyFont="1" applyAlignment="1">
      <alignment horizontal="center" vertical="center"/>
    </xf>
    <xf numFmtId="4" fontId="0" fillId="0" borderId="16" xfId="0" applyNumberFormat="1" applyFont="1" applyFill="1" applyBorder="1" applyAlignment="1">
      <alignment horizontal="center" vertical="center"/>
    </xf>
    <xf numFmtId="4" fontId="0" fillId="0" borderId="20" xfId="0" applyNumberFormat="1" applyFont="1" applyBorder="1" applyAlignment="1">
      <alignment horizontal="center" vertical="center"/>
    </xf>
    <xf numFmtId="174" fontId="1" fillId="0" borderId="19" xfId="0" applyNumberFormat="1" applyFont="1" applyBorder="1" applyAlignment="1">
      <alignment horizontal="center" vertical="center"/>
    </xf>
    <xf numFmtId="0" fontId="0" fillId="0" borderId="0" xfId="0" applyNumberFormat="1" applyAlignment="1">
      <alignment vertical="top" wrapText="1"/>
    </xf>
    <xf numFmtId="0" fontId="29" fillId="0" borderId="0" xfId="0" applyFont="1" applyAlignment="1">
      <alignment vertical="top" wrapText="1"/>
    </xf>
    <xf numFmtId="0" fontId="31" fillId="0" borderId="0" xfId="0" applyFont="1" applyAlignment="1">
      <alignment vertical="top"/>
    </xf>
  </cellXfs>
  <cellStyles count="6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2 2" xfId="42"/>
    <cellStyle name="Navadno 2 27" xfId="43"/>
    <cellStyle name="Navadno 2 3" xfId="44"/>
    <cellStyle name="Navadno 3" xfId="45"/>
    <cellStyle name="Navadno_Fin-črn" xfId="46"/>
    <cellStyle name="Navadno_Popis Terra - strojne" xfId="47"/>
    <cellStyle name="Nevtralno" xfId="48"/>
    <cellStyle name="Normal_02 Popis Vodovod+Kanalizacija" xfId="49"/>
    <cellStyle name="Normal_02 Popis Vodovod+Kanalizacija 2" xfId="50"/>
    <cellStyle name="Followed Hyperlink" xfId="51"/>
    <cellStyle name="Percent" xfId="52"/>
    <cellStyle name="Opomba" xfId="53"/>
    <cellStyle name="Opozorilo" xfId="54"/>
    <cellStyle name="Pojasnjevalno besedilo" xfId="55"/>
    <cellStyle name="Poudarek1" xfId="56"/>
    <cellStyle name="Poudarek2" xfId="57"/>
    <cellStyle name="Poudarek3" xfId="58"/>
    <cellStyle name="Poudarek4" xfId="59"/>
    <cellStyle name="Poudarek5" xfId="60"/>
    <cellStyle name="Poudarek6" xfId="61"/>
    <cellStyle name="Povezana celica" xfId="62"/>
    <cellStyle name="Preveri celico" xfId="63"/>
    <cellStyle name="Računanje" xfId="64"/>
    <cellStyle name="Slabo" xfId="65"/>
    <cellStyle name="Slog 1" xfId="66"/>
    <cellStyle name="Style 1" xfId="67"/>
    <cellStyle name="Currency" xfId="68"/>
    <cellStyle name="Currency [0]" xfId="69"/>
    <cellStyle name="Valuta 2" xfId="70"/>
    <cellStyle name="Comma" xfId="71"/>
    <cellStyle name="Comma [0]" xfId="72"/>
    <cellStyle name="Vnos" xfId="73"/>
    <cellStyle name="Vsota"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C68"/>
  <sheetViews>
    <sheetView view="pageBreakPreview" zoomScaleSheetLayoutView="100" workbookViewId="0" topLeftCell="A1">
      <selection activeCell="B6" sqref="B6"/>
    </sheetView>
  </sheetViews>
  <sheetFormatPr defaultColWidth="9.00390625" defaultRowHeight="12.75"/>
  <cols>
    <col min="1" max="1" width="13.125" style="4" customWidth="1"/>
    <col min="2" max="2" width="41.125" style="6" customWidth="1"/>
    <col min="3" max="3" width="18.375" style="1" customWidth="1"/>
    <col min="6" max="6" width="15.125" style="0" bestFit="1" customWidth="1"/>
  </cols>
  <sheetData>
    <row r="2" spans="1:2" ht="31.5">
      <c r="A2" s="114" t="s">
        <v>280</v>
      </c>
      <c r="B2" s="113" t="s">
        <v>109</v>
      </c>
    </row>
    <row r="4" spans="1:2" ht="12.75">
      <c r="A4" s="4" t="s">
        <v>5</v>
      </c>
      <c r="B4" s="13" t="s">
        <v>146</v>
      </c>
    </row>
    <row r="5" ht="12.75">
      <c r="B5" s="13"/>
    </row>
    <row r="6" spans="1:2" ht="12.75">
      <c r="A6" s="4" t="s">
        <v>6</v>
      </c>
      <c r="B6" s="5"/>
    </row>
    <row r="7" ht="12.75">
      <c r="B7" s="5"/>
    </row>
    <row r="8" spans="1:3" s="2" customFormat="1" ht="12.75">
      <c r="A8" s="7" t="s">
        <v>7</v>
      </c>
      <c r="B8" s="42" t="s">
        <v>168</v>
      </c>
      <c r="C8" s="3"/>
    </row>
    <row r="9" spans="1:3" s="2" customFormat="1" ht="12.75">
      <c r="A9" s="7"/>
      <c r="B9" s="13"/>
      <c r="C9" s="3"/>
    </row>
    <row r="10" spans="1:3" s="2" customFormat="1" ht="12.75">
      <c r="A10" s="7" t="s">
        <v>23</v>
      </c>
      <c r="B10" s="13" t="s">
        <v>24</v>
      </c>
      <c r="C10" s="3"/>
    </row>
    <row r="11" spans="1:3" s="2" customFormat="1" ht="12.75">
      <c r="A11" s="7"/>
      <c r="B11" s="13" t="s">
        <v>25</v>
      </c>
      <c r="C11" s="3"/>
    </row>
    <row r="12" spans="1:3" s="2" customFormat="1" ht="12.75">
      <c r="A12" s="7"/>
      <c r="B12" s="13" t="s">
        <v>26</v>
      </c>
      <c r="C12" s="3"/>
    </row>
    <row r="13" spans="1:3" s="2" customFormat="1" ht="12.75">
      <c r="A13" s="7"/>
      <c r="B13" s="13"/>
      <c r="C13" s="3"/>
    </row>
    <row r="14" spans="1:2" ht="12.75">
      <c r="A14" s="4" t="s">
        <v>8</v>
      </c>
      <c r="B14" s="42" t="s">
        <v>169</v>
      </c>
    </row>
    <row r="16" spans="1:2" ht="12.75">
      <c r="A16" s="4" t="s">
        <v>105</v>
      </c>
      <c r="B16" s="14" t="s">
        <v>106</v>
      </c>
    </row>
    <row r="18" ht="12.75">
      <c r="B18" s="8" t="s">
        <v>79</v>
      </c>
    </row>
    <row r="19" ht="12.75">
      <c r="B19" s="8"/>
    </row>
    <row r="20" spans="1:2" ht="78" customHeight="1">
      <c r="A20" s="112" t="s">
        <v>107</v>
      </c>
      <c r="B20" s="112"/>
    </row>
    <row r="24" spans="2:3" ht="12.75">
      <c r="B24" s="8" t="s">
        <v>77</v>
      </c>
      <c r="C24" s="10"/>
    </row>
    <row r="25" spans="2:3" ht="12.75">
      <c r="B25" s="8"/>
      <c r="C25" s="10"/>
    </row>
    <row r="26" spans="2:3" ht="12.75">
      <c r="B26" s="8"/>
      <c r="C26" s="10"/>
    </row>
    <row r="27" spans="2:3" ht="12.75">
      <c r="B27" s="8" t="s">
        <v>162</v>
      </c>
      <c r="C27" s="10">
        <f>C52</f>
        <v>0</v>
      </c>
    </row>
    <row r="28" spans="2:3" ht="12.75">
      <c r="B28" s="8"/>
      <c r="C28" s="10"/>
    </row>
    <row r="29" spans="2:3" ht="12.75">
      <c r="B29" s="8" t="s">
        <v>161</v>
      </c>
      <c r="C29" s="10">
        <f>C60</f>
        <v>0</v>
      </c>
    </row>
    <row r="30" spans="2:3" ht="12.75">
      <c r="B30" s="8"/>
      <c r="C30" s="10"/>
    </row>
    <row r="31" spans="2:3" ht="12.75">
      <c r="B31" s="8" t="s">
        <v>78</v>
      </c>
      <c r="C31" s="10">
        <f>C68</f>
        <v>0</v>
      </c>
    </row>
    <row r="32" spans="2:3" ht="12.75">
      <c r="B32" s="27"/>
      <c r="C32" s="12"/>
    </row>
    <row r="33" spans="2:3" ht="12.75">
      <c r="B33" s="8"/>
      <c r="C33" s="10"/>
    </row>
    <row r="34" spans="2:3" ht="25.5">
      <c r="B34" s="30" t="s">
        <v>104</v>
      </c>
      <c r="C34" s="10">
        <f>C27*0.03</f>
        <v>0</v>
      </c>
    </row>
    <row r="35" spans="2:3" ht="12.75">
      <c r="B35" s="8"/>
      <c r="C35" s="10"/>
    </row>
    <row r="36" spans="2:3" ht="12.75">
      <c r="B36" s="8" t="s">
        <v>4</v>
      </c>
      <c r="C36" s="10">
        <f>+SUM(C26:C34)</f>
        <v>0</v>
      </c>
    </row>
    <row r="37" spans="2:3" ht="12.75">
      <c r="B37" s="8"/>
      <c r="C37" s="10"/>
    </row>
    <row r="38" spans="2:3" ht="12.75">
      <c r="B38" s="9" t="s">
        <v>27</v>
      </c>
      <c r="C38" s="10">
        <f>+C36*0.2</f>
        <v>0</v>
      </c>
    </row>
    <row r="39" spans="2:3" ht="12.75">
      <c r="B39" s="9"/>
      <c r="C39" s="10"/>
    </row>
    <row r="40" spans="2:3" ht="13.5" thickBot="1">
      <c r="B40" s="15" t="s">
        <v>4</v>
      </c>
      <c r="C40" s="17">
        <f>+SUM(C36:C39)</f>
        <v>0</v>
      </c>
    </row>
    <row r="41" ht="13.5" thickTop="1"/>
    <row r="45" ht="12.75">
      <c r="B45" s="8" t="s">
        <v>28</v>
      </c>
    </row>
    <row r="48" spans="2:3" ht="12.75">
      <c r="B48" s="9" t="s">
        <v>30</v>
      </c>
      <c r="C48" s="10">
        <f>'A-01 - IZOLACIJA FASADE'!F272</f>
        <v>0</v>
      </c>
    </row>
    <row r="49" ht="12.75">
      <c r="C49" s="10"/>
    </row>
    <row r="50" spans="2:3" ht="12.75">
      <c r="B50" s="9" t="s">
        <v>29</v>
      </c>
      <c r="C50" s="10">
        <f>'A-02 - IZOLACIJA STREHE'!F66</f>
        <v>0</v>
      </c>
    </row>
    <row r="51" spans="2:3" ht="12.75">
      <c r="B51" s="11"/>
      <c r="C51" s="12"/>
    </row>
    <row r="52" spans="2:3" ht="13.5" thickBot="1">
      <c r="B52" s="15" t="s">
        <v>9</v>
      </c>
      <c r="C52" s="17">
        <f>+SUM(C48:C51)</f>
        <v>0</v>
      </c>
    </row>
    <row r="53" spans="2:3" ht="13.5" thickTop="1">
      <c r="B53" s="9"/>
      <c r="C53" s="10"/>
    </row>
    <row r="54" spans="2:3" ht="12.75">
      <c r="B54" s="9"/>
      <c r="C54" s="10"/>
    </row>
    <row r="55" spans="2:3" ht="12.75">
      <c r="B55" s="8" t="s">
        <v>143</v>
      </c>
      <c r="C55" s="10"/>
    </row>
    <row r="56" spans="2:3" ht="12.75">
      <c r="B56" s="8"/>
      <c r="C56" s="10"/>
    </row>
    <row r="57" spans="2:3" ht="12.75">
      <c r="B57" s="9"/>
      <c r="C57" s="10"/>
    </row>
    <row r="58" spans="2:3" ht="12.75">
      <c r="B58" s="9" t="s">
        <v>144</v>
      </c>
      <c r="C58" s="10">
        <f>'E-01 - RAZSVETLJAVA'!F56</f>
        <v>0</v>
      </c>
    </row>
    <row r="59" spans="2:3" ht="12.75">
      <c r="B59" s="18"/>
      <c r="C59" s="19"/>
    </row>
    <row r="60" spans="2:3" ht="13.5" thickBot="1">
      <c r="B60" s="15" t="s">
        <v>9</v>
      </c>
      <c r="C60" s="17">
        <f>SUM(C58:C58)</f>
        <v>0</v>
      </c>
    </row>
    <row r="61" spans="2:3" ht="13.5" thickTop="1">
      <c r="B61" s="9"/>
      <c r="C61" s="10"/>
    </row>
    <row r="62" ht="12.75">
      <c r="C62" s="10"/>
    </row>
    <row r="63" spans="2:3" ht="12.75">
      <c r="B63" s="8" t="s">
        <v>103</v>
      </c>
      <c r="C63" s="10"/>
    </row>
    <row r="64" spans="2:3" ht="12.75">
      <c r="B64" s="8"/>
      <c r="C64" s="10"/>
    </row>
    <row r="65" spans="2:3" ht="12.75">
      <c r="B65" s="18"/>
      <c r="C65"/>
    </row>
    <row r="66" spans="2:3" ht="12.75">
      <c r="B66" s="9" t="s">
        <v>145</v>
      </c>
      <c r="C66" s="10">
        <f>'S-01 - RADIATORSKO OGREVANJE'!F44</f>
        <v>0</v>
      </c>
    </row>
    <row r="67" spans="2:3" ht="12.75">
      <c r="B67" s="18"/>
      <c r="C67" s="19"/>
    </row>
    <row r="68" spans="2:3" ht="13.5" thickBot="1">
      <c r="B68" s="15" t="s">
        <v>9</v>
      </c>
      <c r="C68" s="17">
        <f>SUM(C66:C66)</f>
        <v>0</v>
      </c>
    </row>
  </sheetData>
  <sheetProtection/>
  <mergeCells count="1">
    <mergeCell ref="A20:B20"/>
  </mergeCells>
  <printOptions/>
  <pageMargins left="0.984251968503937" right="0.7874015748031497" top="0.984251968503937" bottom="0.984251968503937" header="0" footer="0"/>
  <pageSetup horizontalDpi="600" verticalDpi="600" orientation="portrait" paperSize="9" r:id="rId1"/>
  <rowBreaks count="2" manualBreakCount="2">
    <brk id="21" max="255" man="1"/>
    <brk id="42" max="255" man="1"/>
  </rowBreaks>
</worksheet>
</file>

<file path=xl/worksheets/sheet2.xml><?xml version="1.0" encoding="utf-8"?>
<worksheet xmlns="http://schemas.openxmlformats.org/spreadsheetml/2006/main" xmlns:r="http://schemas.openxmlformats.org/officeDocument/2006/relationships">
  <dimension ref="A1:F279"/>
  <sheetViews>
    <sheetView view="pageBreakPreview" zoomScaleSheetLayoutView="100" workbookViewId="0" topLeftCell="A163">
      <selection activeCell="B6" sqref="B6"/>
    </sheetView>
  </sheetViews>
  <sheetFormatPr defaultColWidth="9.00390625" defaultRowHeight="12.75"/>
  <cols>
    <col min="1" max="1" width="5.25390625" style="88" customWidth="1"/>
    <col min="2" max="2" width="34.25390625" style="69" customWidth="1"/>
    <col min="3" max="3" width="5.625" style="75" customWidth="1"/>
    <col min="4" max="4" width="7.25390625" style="67" bestFit="1" customWidth="1"/>
    <col min="5" max="5" width="10.125" style="67" bestFit="1" customWidth="1"/>
    <col min="6" max="6" width="11.75390625" style="108" bestFit="1" customWidth="1"/>
  </cols>
  <sheetData>
    <row r="1" ht="25.5">
      <c r="B1" s="20" t="s">
        <v>281</v>
      </c>
    </row>
    <row r="2" ht="12.75">
      <c r="B2" s="20"/>
    </row>
    <row r="3" spans="1:6" s="2" customFormat="1" ht="12.75">
      <c r="A3" s="89" t="s">
        <v>3</v>
      </c>
      <c r="B3" s="90" t="s">
        <v>2</v>
      </c>
      <c r="C3" s="91" t="s">
        <v>0</v>
      </c>
      <c r="D3" s="101" t="s">
        <v>1</v>
      </c>
      <c r="E3" s="102" t="s">
        <v>21</v>
      </c>
      <c r="F3" s="92" t="s">
        <v>22</v>
      </c>
    </row>
    <row r="4" spans="1:6" ht="12.75">
      <c r="A4" s="93"/>
      <c r="B4" s="40"/>
      <c r="C4" s="94"/>
      <c r="D4" s="103"/>
      <c r="E4" s="98"/>
      <c r="F4" s="99"/>
    </row>
    <row r="5" spans="1:6" ht="12.75">
      <c r="A5" s="93"/>
      <c r="B5" s="40"/>
      <c r="C5" s="94"/>
      <c r="D5" s="103"/>
      <c r="E5" s="98"/>
      <c r="F5" s="99"/>
    </row>
    <row r="6" spans="1:6" ht="51">
      <c r="A6" s="93" t="s">
        <v>31</v>
      </c>
      <c r="B6" s="40" t="s">
        <v>80</v>
      </c>
      <c r="C6" s="94"/>
      <c r="D6" s="103"/>
      <c r="E6" s="98"/>
      <c r="F6" s="99"/>
    </row>
    <row r="7" spans="1:6" ht="12.75">
      <c r="A7" s="93"/>
      <c r="B7" s="40" t="s">
        <v>32</v>
      </c>
      <c r="C7" s="94" t="s">
        <v>10</v>
      </c>
      <c r="D7" s="103">
        <f>+SUM(D9:D9)</f>
        <v>85.5</v>
      </c>
      <c r="E7" s="98">
        <v>0</v>
      </c>
      <c r="F7" s="99">
        <f>+D7*E7</f>
        <v>0</v>
      </c>
    </row>
    <row r="8" spans="1:6" ht="12.75">
      <c r="A8" s="93"/>
      <c r="B8" s="40"/>
      <c r="C8" s="94"/>
      <c r="D8" s="103"/>
      <c r="E8" s="98"/>
      <c r="F8" s="99"/>
    </row>
    <row r="9" spans="1:6" ht="12.75">
      <c r="A9" s="93"/>
      <c r="B9" s="40" t="s">
        <v>87</v>
      </c>
      <c r="C9" s="94"/>
      <c r="D9" s="103">
        <v>85.5</v>
      </c>
      <c r="E9" s="98"/>
      <c r="F9" s="99"/>
    </row>
    <row r="10" spans="1:6" ht="12.75">
      <c r="A10" s="93"/>
      <c r="B10" s="40"/>
      <c r="C10" s="94"/>
      <c r="D10" s="103"/>
      <c r="E10" s="98"/>
      <c r="F10" s="99"/>
    </row>
    <row r="11" spans="1:6" s="59" customFormat="1" ht="51">
      <c r="A11" s="93" t="s">
        <v>33</v>
      </c>
      <c r="B11" s="40" t="s">
        <v>175</v>
      </c>
      <c r="C11" s="94"/>
      <c r="D11" s="103"/>
      <c r="E11" s="98"/>
      <c r="F11" s="99"/>
    </row>
    <row r="12" spans="1:6" s="59" customFormat="1" ht="12.75">
      <c r="A12" s="93"/>
      <c r="B12" s="40" t="s">
        <v>36</v>
      </c>
      <c r="C12" s="94" t="s">
        <v>11</v>
      </c>
      <c r="D12" s="103">
        <f>+SUM(D14:D14)</f>
        <v>33.5</v>
      </c>
      <c r="E12" s="98">
        <v>0</v>
      </c>
      <c r="F12" s="99">
        <f>+D12*E12</f>
        <v>0</v>
      </c>
    </row>
    <row r="13" spans="1:6" s="59" customFormat="1" ht="12.75">
      <c r="A13" s="93"/>
      <c r="B13" s="40"/>
      <c r="C13" s="94"/>
      <c r="D13" s="103"/>
      <c r="E13" s="98"/>
      <c r="F13" s="99"/>
    </row>
    <row r="14" spans="1:6" s="59" customFormat="1" ht="12.75">
      <c r="A14" s="93"/>
      <c r="B14" s="40" t="s">
        <v>176</v>
      </c>
      <c r="C14" s="94"/>
      <c r="D14" s="103">
        <v>33.5</v>
      </c>
      <c r="E14" s="98"/>
      <c r="F14" s="99"/>
    </row>
    <row r="15" spans="1:6" s="59" customFormat="1" ht="12.75">
      <c r="A15" s="93"/>
      <c r="B15" s="40"/>
      <c r="C15" s="94"/>
      <c r="D15" s="103"/>
      <c r="E15" s="98"/>
      <c r="F15" s="99"/>
    </row>
    <row r="16" spans="1:6" ht="63.75">
      <c r="A16" s="93" t="s">
        <v>35</v>
      </c>
      <c r="B16" s="40" t="s">
        <v>179</v>
      </c>
      <c r="C16" s="94"/>
      <c r="D16" s="103"/>
      <c r="E16" s="98"/>
      <c r="F16" s="99"/>
    </row>
    <row r="17" spans="1:6" ht="12.75">
      <c r="A17" s="93"/>
      <c r="B17" s="40" t="s">
        <v>40</v>
      </c>
      <c r="C17" s="94" t="s">
        <v>12</v>
      </c>
      <c r="D17" s="103">
        <f>+SUM(D19:D19)</f>
        <v>85.5</v>
      </c>
      <c r="E17" s="98">
        <v>0</v>
      </c>
      <c r="F17" s="99">
        <f>+D17*E17</f>
        <v>0</v>
      </c>
    </row>
    <row r="18" spans="1:6" ht="12.75">
      <c r="A18" s="93"/>
      <c r="B18" s="40"/>
      <c r="C18" s="94"/>
      <c r="D18" s="103"/>
      <c r="E18" s="98"/>
      <c r="F18" s="99"/>
    </row>
    <row r="19" spans="1:6" ht="12.75">
      <c r="A19" s="93"/>
      <c r="B19" s="40" t="s">
        <v>87</v>
      </c>
      <c r="C19" s="94"/>
      <c r="D19" s="103">
        <v>85.5</v>
      </c>
      <c r="E19" s="98"/>
      <c r="F19" s="99"/>
    </row>
    <row r="20" spans="1:6" ht="12.75">
      <c r="A20" s="93"/>
      <c r="B20" s="40"/>
      <c r="C20" s="94"/>
      <c r="D20" s="103"/>
      <c r="E20" s="98"/>
      <c r="F20" s="99"/>
    </row>
    <row r="21" spans="1:6" ht="63.75">
      <c r="A21" s="93" t="s">
        <v>37</v>
      </c>
      <c r="B21" s="40" t="s">
        <v>180</v>
      </c>
      <c r="C21" s="94"/>
      <c r="D21" s="103"/>
      <c r="E21" s="98"/>
      <c r="F21" s="99"/>
    </row>
    <row r="22" spans="1:6" ht="12.75">
      <c r="A22" s="93"/>
      <c r="B22" s="40" t="s">
        <v>36</v>
      </c>
      <c r="C22" s="94" t="s">
        <v>11</v>
      </c>
      <c r="D22" s="103">
        <f>+SUM(D24:D24)</f>
        <v>33.5</v>
      </c>
      <c r="E22" s="98">
        <v>0</v>
      </c>
      <c r="F22" s="99">
        <f>+D22*E22</f>
        <v>0</v>
      </c>
    </row>
    <row r="23" spans="1:6" ht="12.75">
      <c r="A23" s="93"/>
      <c r="B23" s="40"/>
      <c r="C23" s="94"/>
      <c r="D23" s="103"/>
      <c r="E23" s="98"/>
      <c r="F23" s="99"/>
    </row>
    <row r="24" spans="1:6" ht="12.75">
      <c r="A24" s="93"/>
      <c r="B24" s="40" t="s">
        <v>176</v>
      </c>
      <c r="C24" s="94"/>
      <c r="D24" s="103">
        <v>33.5</v>
      </c>
      <c r="E24" s="98"/>
      <c r="F24" s="99"/>
    </row>
    <row r="25" spans="1:6" ht="12.75">
      <c r="A25" s="93"/>
      <c r="B25" s="40"/>
      <c r="C25" s="94"/>
      <c r="D25" s="103"/>
      <c r="E25" s="98"/>
      <c r="F25" s="99"/>
    </row>
    <row r="26" spans="1:6" ht="51">
      <c r="A26" s="93" t="s">
        <v>39</v>
      </c>
      <c r="B26" s="40" t="s">
        <v>110</v>
      </c>
      <c r="C26" s="94"/>
      <c r="D26" s="103"/>
      <c r="E26" s="98"/>
      <c r="F26" s="99"/>
    </row>
    <row r="27" spans="1:6" ht="12.75">
      <c r="A27" s="93"/>
      <c r="B27" s="40" t="s">
        <v>32</v>
      </c>
      <c r="C27" s="94" t="s">
        <v>10</v>
      </c>
      <c r="D27" s="103">
        <f>+SUM(D29:D29)</f>
        <v>43</v>
      </c>
      <c r="E27" s="98">
        <v>0</v>
      </c>
      <c r="F27" s="99">
        <f>+D27*E27</f>
        <v>0</v>
      </c>
    </row>
    <row r="28" spans="1:6" ht="12.75">
      <c r="A28" s="93"/>
      <c r="B28" s="40"/>
      <c r="C28" s="94"/>
      <c r="D28" s="103"/>
      <c r="E28" s="98"/>
      <c r="F28" s="99"/>
    </row>
    <row r="29" spans="1:6" ht="12.75">
      <c r="A29" s="93"/>
      <c r="B29" s="40" t="s">
        <v>87</v>
      </c>
      <c r="C29" s="94"/>
      <c r="D29" s="103">
        <v>43</v>
      </c>
      <c r="E29" s="98"/>
      <c r="F29" s="99"/>
    </row>
    <row r="30" spans="1:6" ht="12.75">
      <c r="A30" s="93"/>
      <c r="B30" s="40"/>
      <c r="C30" s="94"/>
      <c r="D30" s="103"/>
      <c r="E30" s="98"/>
      <c r="F30" s="99"/>
    </row>
    <row r="31" spans="1:6" ht="89.25">
      <c r="A31" s="93" t="s">
        <v>41</v>
      </c>
      <c r="B31" s="40" t="s">
        <v>257</v>
      </c>
      <c r="C31" s="94"/>
      <c r="D31" s="103"/>
      <c r="E31" s="98"/>
      <c r="F31" s="99"/>
    </row>
    <row r="32" spans="1:6" ht="12.75">
      <c r="A32" s="93"/>
      <c r="B32" s="40" t="s">
        <v>32</v>
      </c>
      <c r="C32" s="94" t="s">
        <v>10</v>
      </c>
      <c r="D32" s="103">
        <f>+SUM(D34:D34)</f>
        <v>90</v>
      </c>
      <c r="E32" s="98">
        <v>0</v>
      </c>
      <c r="F32" s="99">
        <f>+D32*E32</f>
        <v>0</v>
      </c>
    </row>
    <row r="33" spans="1:6" ht="12.75">
      <c r="A33" s="93"/>
      <c r="B33" s="40"/>
      <c r="C33" s="94"/>
      <c r="D33" s="103"/>
      <c r="E33" s="98"/>
      <c r="F33" s="99"/>
    </row>
    <row r="34" spans="1:6" ht="12.75">
      <c r="A34" s="93"/>
      <c r="B34" s="40" t="s">
        <v>87</v>
      </c>
      <c r="C34" s="94"/>
      <c r="D34" s="103">
        <v>90</v>
      </c>
      <c r="E34" s="98"/>
      <c r="F34" s="99"/>
    </row>
    <row r="35" spans="1:6" ht="12.75">
      <c r="A35" s="93"/>
      <c r="B35" s="40"/>
      <c r="C35" s="94"/>
      <c r="D35" s="103"/>
      <c r="E35" s="98"/>
      <c r="F35" s="99"/>
    </row>
    <row r="36" spans="1:6" ht="51">
      <c r="A36" s="93" t="s">
        <v>42</v>
      </c>
      <c r="B36" s="40" t="s">
        <v>258</v>
      </c>
      <c r="C36" s="94"/>
      <c r="D36" s="103"/>
      <c r="E36" s="98"/>
      <c r="F36" s="99"/>
    </row>
    <row r="37" spans="1:6" ht="25.5">
      <c r="A37" s="93"/>
      <c r="B37" s="40" t="s">
        <v>18</v>
      </c>
      <c r="C37" s="94"/>
      <c r="D37" s="103"/>
      <c r="E37" s="98"/>
      <c r="F37" s="99"/>
    </row>
    <row r="38" spans="1:6" ht="25.5">
      <c r="A38" s="93"/>
      <c r="B38" s="40" t="s">
        <v>19</v>
      </c>
      <c r="C38" s="94"/>
      <c r="D38" s="103"/>
      <c r="E38" s="98"/>
      <c r="F38" s="99"/>
    </row>
    <row r="39" spans="1:6" ht="12.75">
      <c r="A39" s="93"/>
      <c r="B39" s="40" t="s">
        <v>32</v>
      </c>
      <c r="C39" s="94" t="s">
        <v>10</v>
      </c>
      <c r="D39" s="103">
        <f>+SUM(D41:D41)</f>
        <v>105</v>
      </c>
      <c r="E39" s="98">
        <v>0</v>
      </c>
      <c r="F39" s="99">
        <f>+D39*E39</f>
        <v>0</v>
      </c>
    </row>
    <row r="40" spans="1:6" ht="12.75">
      <c r="A40" s="93"/>
      <c r="B40" s="40"/>
      <c r="C40" s="94"/>
      <c r="D40" s="103"/>
      <c r="E40" s="98"/>
      <c r="F40" s="99"/>
    </row>
    <row r="41" spans="1:6" ht="12.75">
      <c r="A41" s="93"/>
      <c r="B41" s="40" t="s">
        <v>87</v>
      </c>
      <c r="C41" s="94"/>
      <c r="D41" s="103">
        <v>105</v>
      </c>
      <c r="E41" s="98"/>
      <c r="F41" s="99"/>
    </row>
    <row r="42" spans="1:6" ht="12.75">
      <c r="A42" s="93"/>
      <c r="B42" s="40"/>
      <c r="C42" s="94"/>
      <c r="D42" s="103"/>
      <c r="E42" s="98"/>
      <c r="F42" s="99"/>
    </row>
    <row r="43" spans="1:6" ht="76.5">
      <c r="A43" s="93" t="s">
        <v>43</v>
      </c>
      <c r="B43" s="60" t="s">
        <v>259</v>
      </c>
      <c r="C43" s="94"/>
      <c r="D43" s="103"/>
      <c r="E43" s="98"/>
      <c r="F43" s="99"/>
    </row>
    <row r="44" spans="1:6" ht="12.75">
      <c r="A44" s="93"/>
      <c r="B44" s="40" t="s">
        <v>32</v>
      </c>
      <c r="C44" s="94" t="s">
        <v>10</v>
      </c>
      <c r="D44" s="103">
        <f>+SUM(D46:D46)</f>
        <v>105</v>
      </c>
      <c r="E44" s="98">
        <v>0</v>
      </c>
      <c r="F44" s="99">
        <f>+D44*E44</f>
        <v>0</v>
      </c>
    </row>
    <row r="45" spans="1:6" ht="12.75">
      <c r="A45" s="93"/>
      <c r="B45" s="40"/>
      <c r="C45" s="94"/>
      <c r="D45" s="103"/>
      <c r="E45" s="98"/>
      <c r="F45" s="99"/>
    </row>
    <row r="46" spans="1:6" ht="12.75">
      <c r="A46" s="93"/>
      <c r="B46" s="40" t="s">
        <v>111</v>
      </c>
      <c r="C46" s="94"/>
      <c r="D46" s="103">
        <v>105</v>
      </c>
      <c r="E46" s="98"/>
      <c r="F46" s="99"/>
    </row>
    <row r="47" spans="1:6" ht="12.75">
      <c r="A47" s="93"/>
      <c r="B47" s="40"/>
      <c r="C47" s="94"/>
      <c r="D47" s="103"/>
      <c r="E47" s="98"/>
      <c r="F47" s="99"/>
    </row>
    <row r="48" spans="1:6" ht="76.5">
      <c r="A48" s="93" t="s">
        <v>44</v>
      </c>
      <c r="B48" s="60" t="s">
        <v>177</v>
      </c>
      <c r="C48" s="94"/>
      <c r="D48" s="103"/>
      <c r="E48" s="98"/>
      <c r="F48" s="99"/>
    </row>
    <row r="49" spans="1:6" ht="12.75">
      <c r="A49" s="93"/>
      <c r="B49" s="40" t="s">
        <v>32</v>
      </c>
      <c r="C49" s="94" t="s">
        <v>10</v>
      </c>
      <c r="D49" s="103">
        <f>+SUM(D51:D51)</f>
        <v>20</v>
      </c>
      <c r="E49" s="98">
        <v>0</v>
      </c>
      <c r="F49" s="99">
        <f>+D49*E49</f>
        <v>0</v>
      </c>
    </row>
    <row r="50" spans="1:6" ht="12.75">
      <c r="A50" s="93"/>
      <c r="B50" s="40"/>
      <c r="C50" s="94"/>
      <c r="D50" s="103"/>
      <c r="E50" s="98"/>
      <c r="F50" s="99"/>
    </row>
    <row r="51" spans="1:6" ht="25.5">
      <c r="A51" s="93"/>
      <c r="B51" s="40" t="s">
        <v>178</v>
      </c>
      <c r="C51" s="94"/>
      <c r="D51" s="103">
        <v>20</v>
      </c>
      <c r="E51" s="98"/>
      <c r="F51" s="99"/>
    </row>
    <row r="52" spans="1:6" ht="12.75">
      <c r="A52" s="93"/>
      <c r="B52" s="40"/>
      <c r="C52" s="94"/>
      <c r="D52" s="103"/>
      <c r="E52" s="98"/>
      <c r="F52" s="99"/>
    </row>
    <row r="53" spans="1:6" ht="38.25">
      <c r="A53" s="93" t="s">
        <v>45</v>
      </c>
      <c r="B53" s="40" t="s">
        <v>122</v>
      </c>
      <c r="C53" s="94"/>
      <c r="D53" s="103"/>
      <c r="E53" s="98"/>
      <c r="F53" s="99"/>
    </row>
    <row r="54" spans="1:6" ht="12.75">
      <c r="A54" s="93"/>
      <c r="B54" s="40" t="s">
        <v>32</v>
      </c>
      <c r="C54" s="94" t="s">
        <v>10</v>
      </c>
      <c r="D54" s="103">
        <f>+SUM(D56:D56)</f>
        <v>105</v>
      </c>
      <c r="E54" s="98">
        <v>0</v>
      </c>
      <c r="F54" s="99">
        <f>+D54*E54</f>
        <v>0</v>
      </c>
    </row>
    <row r="55" spans="1:6" ht="12.75">
      <c r="A55" s="93"/>
      <c r="B55" s="40"/>
      <c r="C55" s="94"/>
      <c r="D55" s="103"/>
      <c r="E55" s="98"/>
      <c r="F55" s="99"/>
    </row>
    <row r="56" spans="1:6" ht="12.75">
      <c r="A56" s="93"/>
      <c r="B56" s="40" t="s">
        <v>87</v>
      </c>
      <c r="C56" s="94"/>
      <c r="D56" s="103">
        <v>105</v>
      </c>
      <c r="E56" s="98"/>
      <c r="F56" s="99"/>
    </row>
    <row r="57" spans="1:6" ht="12.75">
      <c r="A57" s="93"/>
      <c r="B57" s="40"/>
      <c r="C57" s="94"/>
      <c r="D57" s="103"/>
      <c r="E57" s="98"/>
      <c r="F57" s="99"/>
    </row>
    <row r="58" spans="1:6" ht="76.5">
      <c r="A58" s="93" t="s">
        <v>46</v>
      </c>
      <c r="B58" s="40" t="s">
        <v>181</v>
      </c>
      <c r="C58" s="94"/>
      <c r="D58" s="103"/>
      <c r="E58" s="98"/>
      <c r="F58" s="99"/>
    </row>
    <row r="59" spans="1:6" ht="12.75">
      <c r="A59" s="93"/>
      <c r="B59" s="40" t="s">
        <v>36</v>
      </c>
      <c r="C59" s="94" t="s">
        <v>11</v>
      </c>
      <c r="D59" s="103">
        <f>+SUM(D61:D61)</f>
        <v>85.5</v>
      </c>
      <c r="E59" s="98">
        <v>0</v>
      </c>
      <c r="F59" s="99">
        <f>+D59*E59</f>
        <v>0</v>
      </c>
    </row>
    <row r="60" spans="1:6" ht="12.75">
      <c r="A60" s="93"/>
      <c r="B60" s="40"/>
      <c r="C60" s="94"/>
      <c r="D60" s="103"/>
      <c r="E60" s="98"/>
      <c r="F60" s="99"/>
    </row>
    <row r="61" spans="1:6" ht="12.75">
      <c r="A61" s="93"/>
      <c r="B61" s="40" t="s">
        <v>87</v>
      </c>
      <c r="C61" s="94"/>
      <c r="D61" s="103">
        <v>85.5</v>
      </c>
      <c r="E61" s="98"/>
      <c r="F61" s="99"/>
    </row>
    <row r="62" spans="1:6" ht="12.75">
      <c r="A62" s="93"/>
      <c r="B62" s="40"/>
      <c r="C62" s="94"/>
      <c r="D62" s="103"/>
      <c r="E62" s="98"/>
      <c r="F62" s="99"/>
    </row>
    <row r="63" spans="1:6" ht="63.75">
      <c r="A63" s="93" t="s">
        <v>48</v>
      </c>
      <c r="B63" s="40" t="s">
        <v>47</v>
      </c>
      <c r="C63" s="94"/>
      <c r="D63" s="103"/>
      <c r="E63" s="98"/>
      <c r="F63" s="99"/>
    </row>
    <row r="64" spans="1:6" ht="12.75">
      <c r="A64" s="93"/>
      <c r="B64" s="40" t="s">
        <v>38</v>
      </c>
      <c r="C64" s="94" t="s">
        <v>13</v>
      </c>
      <c r="D64" s="103">
        <f>+SUM(D66:D66)</f>
        <v>4</v>
      </c>
      <c r="E64" s="98">
        <v>0</v>
      </c>
      <c r="F64" s="99">
        <f>+D64*E64</f>
        <v>0</v>
      </c>
    </row>
    <row r="65" spans="1:6" ht="12.75">
      <c r="A65" s="93"/>
      <c r="B65" s="40"/>
      <c r="C65" s="94"/>
      <c r="D65" s="103"/>
      <c r="E65" s="98"/>
      <c r="F65" s="99"/>
    </row>
    <row r="66" spans="1:6" ht="12.75">
      <c r="A66" s="93"/>
      <c r="B66" s="40" t="s">
        <v>87</v>
      </c>
      <c r="C66" s="94"/>
      <c r="D66" s="103">
        <v>4</v>
      </c>
      <c r="E66" s="98"/>
      <c r="F66" s="99"/>
    </row>
    <row r="67" spans="1:6" ht="12.75">
      <c r="A67" s="93"/>
      <c r="B67" s="40"/>
      <c r="C67" s="94"/>
      <c r="D67" s="103"/>
      <c r="E67" s="98"/>
      <c r="F67" s="99"/>
    </row>
    <row r="68" spans="1:6" ht="63.75">
      <c r="A68" s="93" t="s">
        <v>49</v>
      </c>
      <c r="B68" s="16" t="s">
        <v>260</v>
      </c>
      <c r="C68" s="94"/>
      <c r="D68" s="103"/>
      <c r="E68" s="98"/>
      <c r="F68" s="99"/>
    </row>
    <row r="69" spans="1:6" ht="12.75">
      <c r="A69" s="93"/>
      <c r="B69" s="16"/>
      <c r="C69" s="94" t="s">
        <v>12</v>
      </c>
      <c r="D69" s="103">
        <f>+SUM(D71:D71)</f>
        <v>43</v>
      </c>
      <c r="E69" s="98">
        <v>0</v>
      </c>
      <c r="F69" s="99">
        <f>+D69*E69</f>
        <v>0</v>
      </c>
    </row>
    <row r="70" spans="1:6" ht="12.75">
      <c r="A70" s="93"/>
      <c r="B70" s="16"/>
      <c r="C70" s="94"/>
      <c r="D70" s="103"/>
      <c r="E70" s="98"/>
      <c r="F70" s="99"/>
    </row>
    <row r="71" spans="1:6" ht="12.75">
      <c r="A71" s="93"/>
      <c r="B71" s="40" t="s">
        <v>87</v>
      </c>
      <c r="C71" s="94"/>
      <c r="D71" s="103">
        <v>43</v>
      </c>
      <c r="E71" s="98"/>
      <c r="F71" s="99"/>
    </row>
    <row r="72" spans="1:6" ht="12.75">
      <c r="A72" s="93"/>
      <c r="B72" s="40"/>
      <c r="C72" s="94"/>
      <c r="D72" s="103"/>
      <c r="E72" s="98"/>
      <c r="F72" s="99"/>
    </row>
    <row r="73" spans="1:6" ht="76.5">
      <c r="A73" s="93" t="s">
        <v>50</v>
      </c>
      <c r="B73" s="16" t="s">
        <v>20</v>
      </c>
      <c r="C73" s="94"/>
      <c r="D73" s="103"/>
      <c r="E73" s="98"/>
      <c r="F73" s="99"/>
    </row>
    <row r="74" spans="1:6" ht="12.75">
      <c r="A74" s="93"/>
      <c r="B74" s="16" t="s">
        <v>40</v>
      </c>
      <c r="C74" s="94" t="s">
        <v>12</v>
      </c>
      <c r="D74" s="103">
        <f>+SUM(D76:D76)</f>
        <v>43</v>
      </c>
      <c r="E74" s="98">
        <v>0</v>
      </c>
      <c r="F74" s="99">
        <f>+D74*E74</f>
        <v>0</v>
      </c>
    </row>
    <row r="75" spans="1:6" ht="12.75">
      <c r="A75" s="93"/>
      <c r="B75" s="16"/>
      <c r="C75" s="94"/>
      <c r="D75" s="103"/>
      <c r="E75" s="98"/>
      <c r="F75" s="99"/>
    </row>
    <row r="76" spans="1:6" ht="12.75">
      <c r="A76" s="93"/>
      <c r="B76" s="40" t="s">
        <v>87</v>
      </c>
      <c r="C76" s="94"/>
      <c r="D76" s="103">
        <v>43</v>
      </c>
      <c r="E76" s="98"/>
      <c r="F76" s="99"/>
    </row>
    <row r="77" spans="1:6" ht="12.75">
      <c r="A77" s="93"/>
      <c r="B77" s="16"/>
      <c r="C77" s="94"/>
      <c r="D77" s="103"/>
      <c r="E77" s="98"/>
      <c r="F77" s="99"/>
    </row>
    <row r="78" spans="1:6" ht="89.25">
      <c r="A78" s="93" t="s">
        <v>51</v>
      </c>
      <c r="B78" s="16" t="s">
        <v>261</v>
      </c>
      <c r="C78" s="94"/>
      <c r="D78" s="103"/>
      <c r="E78" s="98"/>
      <c r="F78" s="99"/>
    </row>
    <row r="79" spans="1:6" ht="12.75">
      <c r="A79" s="93"/>
      <c r="B79" s="16" t="s">
        <v>32</v>
      </c>
      <c r="C79" s="94" t="s">
        <v>10</v>
      </c>
      <c r="D79" s="103">
        <f>+SUM(D81:D81)</f>
        <v>20</v>
      </c>
      <c r="E79" s="98">
        <v>0</v>
      </c>
      <c r="F79" s="99">
        <f>+D79*E79</f>
        <v>0</v>
      </c>
    </row>
    <row r="80" spans="1:6" ht="12.75">
      <c r="A80" s="93"/>
      <c r="B80" s="16"/>
      <c r="C80" s="94"/>
      <c r="D80" s="103"/>
      <c r="E80" s="98"/>
      <c r="F80" s="99"/>
    </row>
    <row r="81" spans="1:6" ht="12.75">
      <c r="A81" s="93"/>
      <c r="B81" s="40" t="s">
        <v>87</v>
      </c>
      <c r="C81" s="94"/>
      <c r="D81" s="103">
        <v>20</v>
      </c>
      <c r="E81" s="98"/>
      <c r="F81" s="99"/>
    </row>
    <row r="82" spans="1:6" ht="12.75">
      <c r="A82" s="93"/>
      <c r="B82" s="40"/>
      <c r="C82" s="94"/>
      <c r="D82" s="103"/>
      <c r="E82" s="98"/>
      <c r="F82" s="99"/>
    </row>
    <row r="83" spans="1:6" s="59" customFormat="1" ht="63.75">
      <c r="A83" s="93" t="s">
        <v>52</v>
      </c>
      <c r="B83" s="95" t="s">
        <v>183</v>
      </c>
      <c r="C83" s="94"/>
      <c r="D83" s="103"/>
      <c r="E83" s="98"/>
      <c r="F83" s="99"/>
    </row>
    <row r="84" spans="1:6" s="59" customFormat="1" ht="12.75">
      <c r="A84" s="93"/>
      <c r="B84" s="95" t="s">
        <v>32</v>
      </c>
      <c r="C84" s="94" t="s">
        <v>10</v>
      </c>
      <c r="D84" s="103">
        <f>+SUM(D86:D86)</f>
        <v>5</v>
      </c>
      <c r="E84" s="98">
        <v>0</v>
      </c>
      <c r="F84" s="99">
        <f>+D84*E84</f>
        <v>0</v>
      </c>
    </row>
    <row r="85" spans="1:6" s="59" customFormat="1" ht="12.75">
      <c r="A85" s="93"/>
      <c r="B85" s="95"/>
      <c r="C85" s="94"/>
      <c r="D85" s="103"/>
      <c r="E85" s="98"/>
      <c r="F85" s="99"/>
    </row>
    <row r="86" spans="1:6" s="59" customFormat="1" ht="12.75">
      <c r="A86" s="93"/>
      <c r="B86" s="40" t="s">
        <v>87</v>
      </c>
      <c r="C86" s="94"/>
      <c r="D86" s="103">
        <v>5</v>
      </c>
      <c r="E86" s="98"/>
      <c r="F86" s="99"/>
    </row>
    <row r="87" spans="1:6" s="59" customFormat="1" ht="12.75">
      <c r="A87" s="93"/>
      <c r="B87" s="40"/>
      <c r="C87" s="94"/>
      <c r="D87" s="103"/>
      <c r="E87" s="98"/>
      <c r="F87" s="99"/>
    </row>
    <row r="88" spans="1:6" s="59" customFormat="1" ht="76.5">
      <c r="A88" s="93" t="s">
        <v>53</v>
      </c>
      <c r="B88" s="95" t="s">
        <v>182</v>
      </c>
      <c r="C88" s="94"/>
      <c r="D88" s="103"/>
      <c r="E88" s="98"/>
      <c r="F88" s="99"/>
    </row>
    <row r="89" spans="1:6" s="59" customFormat="1" ht="12.75">
      <c r="A89" s="93"/>
      <c r="B89" s="95" t="s">
        <v>32</v>
      </c>
      <c r="C89" s="94" t="s">
        <v>10</v>
      </c>
      <c r="D89" s="103">
        <f>+SUM(D91:D91)</f>
        <v>45</v>
      </c>
      <c r="E89" s="98">
        <v>0</v>
      </c>
      <c r="F89" s="99">
        <f>+D89*E89</f>
        <v>0</v>
      </c>
    </row>
    <row r="90" spans="1:6" s="59" customFormat="1" ht="12.75">
      <c r="A90" s="93"/>
      <c r="B90" s="95"/>
      <c r="C90" s="94"/>
      <c r="D90" s="103"/>
      <c r="E90" s="98"/>
      <c r="F90" s="99"/>
    </row>
    <row r="91" spans="1:6" s="59" customFormat="1" ht="12.75">
      <c r="A91" s="93"/>
      <c r="B91" s="40" t="s">
        <v>87</v>
      </c>
      <c r="C91" s="94"/>
      <c r="D91" s="103">
        <v>45</v>
      </c>
      <c r="E91" s="98"/>
      <c r="F91" s="99"/>
    </row>
    <row r="92" spans="1:6" s="59" customFormat="1" ht="12.75">
      <c r="A92" s="93"/>
      <c r="B92" s="40"/>
      <c r="C92" s="94"/>
      <c r="D92" s="103"/>
      <c r="E92" s="98"/>
      <c r="F92" s="99"/>
    </row>
    <row r="93" spans="1:6" s="59" customFormat="1" ht="89.25">
      <c r="A93" s="93" t="s">
        <v>108</v>
      </c>
      <c r="B93" s="95" t="s">
        <v>184</v>
      </c>
      <c r="C93" s="94"/>
      <c r="D93" s="103"/>
      <c r="E93" s="98"/>
      <c r="F93" s="99"/>
    </row>
    <row r="94" spans="1:6" s="59" customFormat="1" ht="12.75">
      <c r="A94" s="93"/>
      <c r="B94" s="95" t="s">
        <v>36</v>
      </c>
      <c r="C94" s="94" t="s">
        <v>11</v>
      </c>
      <c r="D94" s="103">
        <f>+SUM(D96:D96)</f>
        <v>33.5</v>
      </c>
      <c r="E94" s="98">
        <v>0</v>
      </c>
      <c r="F94" s="99">
        <f>+D94*E94</f>
        <v>0</v>
      </c>
    </row>
    <row r="95" spans="1:6" s="59" customFormat="1" ht="12.75">
      <c r="A95" s="93"/>
      <c r="B95" s="95"/>
      <c r="C95" s="94"/>
      <c r="D95" s="103"/>
      <c r="E95" s="98"/>
      <c r="F95" s="99"/>
    </row>
    <row r="96" spans="1:6" s="59" customFormat="1" ht="12.75">
      <c r="A96" s="93"/>
      <c r="B96" s="40" t="s">
        <v>176</v>
      </c>
      <c r="C96" s="94"/>
      <c r="D96" s="103">
        <v>33.5</v>
      </c>
      <c r="E96" s="98"/>
      <c r="F96" s="99"/>
    </row>
    <row r="97" spans="1:6" s="59" customFormat="1" ht="12.75">
      <c r="A97" s="93"/>
      <c r="B97" s="40"/>
      <c r="C97" s="94"/>
      <c r="D97" s="103"/>
      <c r="E97" s="98"/>
      <c r="F97" s="99"/>
    </row>
    <row r="98" spans="1:6" ht="38.25">
      <c r="A98" s="93" t="s">
        <v>54</v>
      </c>
      <c r="B98" s="16" t="s">
        <v>100</v>
      </c>
      <c r="C98" s="94"/>
      <c r="D98" s="103"/>
      <c r="E98" s="98"/>
      <c r="F98" s="99"/>
    </row>
    <row r="99" spans="1:6" ht="12.75">
      <c r="A99" s="93"/>
      <c r="B99" s="16" t="s">
        <v>32</v>
      </c>
      <c r="C99" s="94" t="s">
        <v>10</v>
      </c>
      <c r="D99" s="103">
        <f>+SUM(D101:D101)</f>
        <v>35</v>
      </c>
      <c r="E99" s="98">
        <v>0</v>
      </c>
      <c r="F99" s="99">
        <f>+D99*E99</f>
        <v>0</v>
      </c>
    </row>
    <row r="100" spans="1:6" ht="12.75">
      <c r="A100" s="93"/>
      <c r="B100" s="16"/>
      <c r="C100" s="94"/>
      <c r="D100" s="103"/>
      <c r="E100" s="98"/>
      <c r="F100" s="99"/>
    </row>
    <row r="101" spans="1:6" ht="12.75">
      <c r="A101" s="93"/>
      <c r="B101" s="40" t="s">
        <v>87</v>
      </c>
      <c r="C101" s="94"/>
      <c r="D101" s="103">
        <v>35</v>
      </c>
      <c r="E101" s="98"/>
      <c r="F101" s="99"/>
    </row>
    <row r="102" spans="1:6" ht="12.75">
      <c r="A102" s="93"/>
      <c r="B102" s="40"/>
      <c r="C102" s="94"/>
      <c r="D102" s="103"/>
      <c r="E102" s="98"/>
      <c r="F102" s="99"/>
    </row>
    <row r="103" spans="1:6" ht="66">
      <c r="A103" s="93" t="s">
        <v>55</v>
      </c>
      <c r="B103" s="40" t="s">
        <v>262</v>
      </c>
      <c r="C103" s="94"/>
      <c r="D103" s="103"/>
      <c r="E103" s="98"/>
      <c r="F103" s="99"/>
    </row>
    <row r="104" spans="1:6" ht="12.75">
      <c r="A104" s="93"/>
      <c r="B104" s="40" t="s">
        <v>185</v>
      </c>
      <c r="C104" s="94" t="s">
        <v>102</v>
      </c>
      <c r="D104" s="103">
        <v>1</v>
      </c>
      <c r="E104" s="98">
        <v>0</v>
      </c>
      <c r="F104" s="99">
        <f>D104*E104</f>
        <v>0</v>
      </c>
    </row>
    <row r="105" spans="1:6" ht="12.75">
      <c r="A105" s="93"/>
      <c r="B105" s="40"/>
      <c r="C105" s="94"/>
      <c r="D105" s="103"/>
      <c r="E105" s="98"/>
      <c r="F105" s="99"/>
    </row>
    <row r="106" spans="1:6" ht="38.25">
      <c r="A106" s="93" t="s">
        <v>56</v>
      </c>
      <c r="B106" s="40" t="s">
        <v>81</v>
      </c>
      <c r="C106" s="94"/>
      <c r="D106" s="103"/>
      <c r="E106" s="98"/>
      <c r="F106" s="99"/>
    </row>
    <row r="107" spans="1:6" ht="12.75">
      <c r="A107" s="93"/>
      <c r="B107" s="40" t="s">
        <v>36</v>
      </c>
      <c r="C107" s="94" t="s">
        <v>11</v>
      </c>
      <c r="D107" s="103">
        <f>+SUM(D109:D111)</f>
        <v>30.230000000000004</v>
      </c>
      <c r="E107" s="98">
        <v>0</v>
      </c>
      <c r="F107" s="99">
        <f>+D107*E107</f>
        <v>0</v>
      </c>
    </row>
    <row r="108" spans="1:6" ht="12.75">
      <c r="A108" s="93"/>
      <c r="B108" s="40"/>
      <c r="C108" s="94"/>
      <c r="D108" s="103"/>
      <c r="E108" s="98"/>
      <c r="F108" s="99"/>
    </row>
    <row r="109" spans="1:6" ht="12.75">
      <c r="A109" s="93"/>
      <c r="B109" s="40" t="s">
        <v>86</v>
      </c>
      <c r="C109" s="94"/>
      <c r="D109" s="103">
        <v>13.38</v>
      </c>
      <c r="E109" s="98"/>
      <c r="F109" s="99"/>
    </row>
    <row r="110" spans="1:6" ht="12.75">
      <c r="A110" s="93"/>
      <c r="B110" s="40" t="s">
        <v>96</v>
      </c>
      <c r="C110" s="94"/>
      <c r="D110" s="103">
        <v>16.85</v>
      </c>
      <c r="E110" s="98"/>
      <c r="F110" s="99"/>
    </row>
    <row r="111" spans="1:6" ht="12.75">
      <c r="A111" s="93"/>
      <c r="B111" s="40" t="s">
        <v>87</v>
      </c>
      <c r="C111" s="94"/>
      <c r="D111" s="103">
        <v>0</v>
      </c>
      <c r="E111" s="98"/>
      <c r="F111" s="99"/>
    </row>
    <row r="112" spans="1:6" ht="12.75">
      <c r="A112" s="93"/>
      <c r="B112" s="40"/>
      <c r="C112" s="94"/>
      <c r="D112" s="103"/>
      <c r="E112" s="98"/>
      <c r="F112" s="99"/>
    </row>
    <row r="113" spans="1:6" ht="38.25">
      <c r="A113" s="93" t="s">
        <v>57</v>
      </c>
      <c r="B113" s="40" t="s">
        <v>82</v>
      </c>
      <c r="C113" s="94"/>
      <c r="D113" s="103"/>
      <c r="E113" s="98"/>
      <c r="F113" s="99"/>
    </row>
    <row r="114" spans="1:6" ht="12.75">
      <c r="A114" s="93"/>
      <c r="B114" s="40" t="s">
        <v>76</v>
      </c>
      <c r="C114" s="94" t="s">
        <v>13</v>
      </c>
      <c r="D114" s="103">
        <f>+SUM(D116:D118)</f>
        <v>14</v>
      </c>
      <c r="E114" s="98">
        <v>0</v>
      </c>
      <c r="F114" s="99">
        <f>+D114*E114</f>
        <v>0</v>
      </c>
    </row>
    <row r="115" spans="1:6" ht="12.75">
      <c r="A115" s="93"/>
      <c r="B115" s="40"/>
      <c r="C115" s="94"/>
      <c r="D115" s="103"/>
      <c r="E115" s="98"/>
      <c r="F115" s="99"/>
    </row>
    <row r="116" spans="1:6" ht="12.75">
      <c r="A116" s="93"/>
      <c r="B116" s="40" t="s">
        <v>86</v>
      </c>
      <c r="C116" s="94"/>
      <c r="D116" s="103">
        <v>13</v>
      </c>
      <c r="E116" s="98"/>
      <c r="F116" s="99"/>
    </row>
    <row r="117" spans="1:6" ht="12.75">
      <c r="A117" s="93"/>
      <c r="B117" s="40" t="s">
        <v>96</v>
      </c>
      <c r="C117" s="94"/>
      <c r="D117" s="103">
        <v>0</v>
      </c>
      <c r="E117" s="98"/>
      <c r="F117" s="99"/>
    </row>
    <row r="118" spans="1:6" ht="12.75">
      <c r="A118" s="93"/>
      <c r="B118" s="40" t="s">
        <v>87</v>
      </c>
      <c r="C118" s="94"/>
      <c r="D118" s="103">
        <v>1</v>
      </c>
      <c r="E118" s="98"/>
      <c r="F118" s="99"/>
    </row>
    <row r="119" spans="1:6" ht="12.75">
      <c r="A119" s="93"/>
      <c r="B119" s="40"/>
      <c r="C119" s="94"/>
      <c r="D119" s="103"/>
      <c r="E119" s="98"/>
      <c r="F119" s="99"/>
    </row>
    <row r="120" spans="1:6" ht="38.25">
      <c r="A120" s="93" t="s">
        <v>195</v>
      </c>
      <c r="B120" s="40" t="s">
        <v>83</v>
      </c>
      <c r="C120" s="94"/>
      <c r="D120" s="103"/>
      <c r="E120" s="98"/>
      <c r="F120" s="99"/>
    </row>
    <row r="121" spans="1:6" ht="12.75">
      <c r="A121" s="93"/>
      <c r="B121" s="40" t="s">
        <v>76</v>
      </c>
      <c r="C121" s="94" t="s">
        <v>13</v>
      </c>
      <c r="D121" s="103">
        <f>+SUM(D123:D125)</f>
        <v>16</v>
      </c>
      <c r="E121" s="98">
        <v>0</v>
      </c>
      <c r="F121" s="99">
        <f>+D121*E121</f>
        <v>0</v>
      </c>
    </row>
    <row r="122" spans="1:6" ht="12.75">
      <c r="A122" s="93"/>
      <c r="B122" s="40"/>
      <c r="C122" s="94"/>
      <c r="D122" s="103"/>
      <c r="E122" s="98"/>
      <c r="F122" s="99"/>
    </row>
    <row r="123" spans="1:6" ht="12.75">
      <c r="A123" s="93"/>
      <c r="B123" s="40" t="s">
        <v>86</v>
      </c>
      <c r="C123" s="94"/>
      <c r="D123" s="103">
        <v>0</v>
      </c>
      <c r="E123" s="98"/>
      <c r="F123" s="99"/>
    </row>
    <row r="124" spans="1:6" ht="12.75">
      <c r="A124" s="93"/>
      <c r="B124" s="40" t="s">
        <v>96</v>
      </c>
      <c r="C124" s="94"/>
      <c r="D124" s="103">
        <v>0</v>
      </c>
      <c r="E124" s="98"/>
      <c r="F124" s="99"/>
    </row>
    <row r="125" spans="1:6" ht="12.75">
      <c r="A125" s="93"/>
      <c r="B125" s="40" t="s">
        <v>87</v>
      </c>
      <c r="C125" s="94"/>
      <c r="D125" s="103">
        <v>16</v>
      </c>
      <c r="E125" s="98"/>
      <c r="F125" s="99"/>
    </row>
    <row r="126" spans="1:6" ht="12.75">
      <c r="A126" s="93"/>
      <c r="B126" s="40"/>
      <c r="C126" s="94"/>
      <c r="D126" s="103"/>
      <c r="E126" s="98"/>
      <c r="F126" s="99"/>
    </row>
    <row r="127" spans="1:6" ht="38.25">
      <c r="A127" s="93" t="s">
        <v>196</v>
      </c>
      <c r="B127" s="40" t="s">
        <v>84</v>
      </c>
      <c r="C127" s="94"/>
      <c r="D127" s="103"/>
      <c r="E127" s="98"/>
      <c r="F127" s="99"/>
    </row>
    <row r="128" spans="1:6" ht="12.75">
      <c r="A128" s="93"/>
      <c r="B128" s="40" t="s">
        <v>76</v>
      </c>
      <c r="C128" s="94" t="s">
        <v>13</v>
      </c>
      <c r="D128" s="103">
        <f>+SUM(D130:D132)</f>
        <v>2</v>
      </c>
      <c r="E128" s="98">
        <v>0</v>
      </c>
      <c r="F128" s="99">
        <f>+D128*E128</f>
        <v>0</v>
      </c>
    </row>
    <row r="129" spans="1:6" ht="12.75">
      <c r="A129" s="93"/>
      <c r="B129" s="40"/>
      <c r="C129" s="94"/>
      <c r="D129" s="103"/>
      <c r="E129" s="98"/>
      <c r="F129" s="99"/>
    </row>
    <row r="130" spans="1:6" ht="12.75">
      <c r="A130" s="93"/>
      <c r="B130" s="40" t="s">
        <v>86</v>
      </c>
      <c r="C130" s="94"/>
      <c r="D130" s="103">
        <v>1</v>
      </c>
      <c r="E130" s="98"/>
      <c r="F130" s="99"/>
    </row>
    <row r="131" spans="1:6" ht="12.75">
      <c r="A131" s="93"/>
      <c r="B131" s="40" t="s">
        <v>96</v>
      </c>
      <c r="C131" s="94"/>
      <c r="D131" s="103">
        <v>0</v>
      </c>
      <c r="E131" s="98"/>
      <c r="F131" s="99"/>
    </row>
    <row r="132" spans="1:6" ht="12.75">
      <c r="A132" s="93"/>
      <c r="B132" s="40" t="s">
        <v>87</v>
      </c>
      <c r="C132" s="94"/>
      <c r="D132" s="103">
        <v>1</v>
      </c>
      <c r="E132" s="98"/>
      <c r="F132" s="99"/>
    </row>
    <row r="133" spans="1:6" ht="12.75">
      <c r="A133" s="93"/>
      <c r="B133" s="40"/>
      <c r="C133" s="94"/>
      <c r="D133" s="103"/>
      <c r="E133" s="98"/>
      <c r="F133" s="99"/>
    </row>
    <row r="134" spans="1:6" ht="280.5">
      <c r="A134" s="93" t="s">
        <v>197</v>
      </c>
      <c r="B134" s="40" t="s">
        <v>263</v>
      </c>
      <c r="C134" s="94"/>
      <c r="D134" s="103"/>
      <c r="E134" s="98"/>
      <c r="F134" s="99"/>
    </row>
    <row r="135" spans="1:6" ht="12.75">
      <c r="A135" s="93"/>
      <c r="B135" s="40" t="s">
        <v>76</v>
      </c>
      <c r="C135" s="94"/>
      <c r="D135" s="103"/>
      <c r="E135" s="98"/>
      <c r="F135" s="99"/>
    </row>
    <row r="136" spans="1:6" ht="12.75">
      <c r="A136" s="93"/>
      <c r="B136" s="40"/>
      <c r="C136" s="94"/>
      <c r="D136" s="103"/>
      <c r="E136" s="98"/>
      <c r="F136" s="99"/>
    </row>
    <row r="137" spans="1:6" ht="12.75">
      <c r="A137" s="93"/>
      <c r="B137" s="40"/>
      <c r="C137" s="94"/>
      <c r="D137" s="103"/>
      <c r="E137" s="98"/>
      <c r="F137" s="99"/>
    </row>
    <row r="138" spans="1:6" ht="12.75">
      <c r="A138" s="93"/>
      <c r="B138" s="96">
        <f>+SUM(F140:F148)</f>
        <v>0</v>
      </c>
      <c r="C138" s="94"/>
      <c r="D138" s="103"/>
      <c r="E138" s="98"/>
      <c r="F138" s="99"/>
    </row>
    <row r="139" spans="1:6" ht="12.75">
      <c r="A139" s="93"/>
      <c r="B139" s="96"/>
      <c r="C139" s="94"/>
      <c r="D139" s="103"/>
      <c r="E139" s="98"/>
      <c r="F139" s="99"/>
    </row>
    <row r="140" spans="1:6" ht="12.75">
      <c r="A140" s="93"/>
      <c r="B140" s="40" t="s">
        <v>186</v>
      </c>
      <c r="C140" s="94" t="s">
        <v>13</v>
      </c>
      <c r="D140" s="103">
        <v>3</v>
      </c>
      <c r="E140" s="109">
        <v>0</v>
      </c>
      <c r="F140" s="99">
        <f aca="true" t="shared" si="0" ref="F140:F147">+D140*E140</f>
        <v>0</v>
      </c>
    </row>
    <row r="141" spans="1:6" ht="12.75">
      <c r="A141" s="93"/>
      <c r="B141" s="40" t="s">
        <v>187</v>
      </c>
      <c r="C141" s="94" t="s">
        <v>13</v>
      </c>
      <c r="D141" s="103">
        <v>2</v>
      </c>
      <c r="E141" s="109">
        <v>0</v>
      </c>
      <c r="F141" s="99">
        <f t="shared" si="0"/>
        <v>0</v>
      </c>
    </row>
    <row r="142" spans="1:6" ht="12.75">
      <c r="A142" s="93"/>
      <c r="B142" s="40" t="s">
        <v>188</v>
      </c>
      <c r="C142" s="94" t="s">
        <v>13</v>
      </c>
      <c r="D142" s="103">
        <v>2</v>
      </c>
      <c r="E142" s="109">
        <v>0</v>
      </c>
      <c r="F142" s="99">
        <f t="shared" si="0"/>
        <v>0</v>
      </c>
    </row>
    <row r="143" spans="1:6" ht="12.75">
      <c r="A143" s="93"/>
      <c r="B143" s="40" t="s">
        <v>189</v>
      </c>
      <c r="C143" s="94" t="s">
        <v>13</v>
      </c>
      <c r="D143" s="103">
        <v>1</v>
      </c>
      <c r="E143" s="109">
        <v>0</v>
      </c>
      <c r="F143" s="99">
        <f t="shared" si="0"/>
        <v>0</v>
      </c>
    </row>
    <row r="144" spans="1:6" ht="12.75">
      <c r="A144" s="93"/>
      <c r="B144" s="40" t="s">
        <v>190</v>
      </c>
      <c r="C144" s="94" t="s">
        <v>13</v>
      </c>
      <c r="D144" s="103">
        <v>1</v>
      </c>
      <c r="E144" s="109">
        <v>0</v>
      </c>
      <c r="F144" s="99">
        <f t="shared" si="0"/>
        <v>0</v>
      </c>
    </row>
    <row r="145" spans="1:6" ht="12.75">
      <c r="A145" s="93"/>
      <c r="B145" s="40" t="s">
        <v>191</v>
      </c>
      <c r="C145" s="94" t="s">
        <v>13</v>
      </c>
      <c r="D145" s="103">
        <v>15</v>
      </c>
      <c r="E145" s="109">
        <v>0</v>
      </c>
      <c r="F145" s="99">
        <f t="shared" si="0"/>
        <v>0</v>
      </c>
    </row>
    <row r="146" spans="1:6" ht="12.75">
      <c r="A146" s="93"/>
      <c r="B146" s="40" t="s">
        <v>192</v>
      </c>
      <c r="C146" s="94" t="s">
        <v>13</v>
      </c>
      <c r="D146" s="103">
        <v>7</v>
      </c>
      <c r="E146" s="109">
        <v>0</v>
      </c>
      <c r="F146" s="99">
        <f t="shared" si="0"/>
        <v>0</v>
      </c>
    </row>
    <row r="147" spans="1:6" ht="12.75">
      <c r="A147" s="93"/>
      <c r="B147" s="40" t="s">
        <v>193</v>
      </c>
      <c r="C147" s="94" t="s">
        <v>13</v>
      </c>
      <c r="D147" s="103">
        <v>2</v>
      </c>
      <c r="E147" s="109">
        <v>0</v>
      </c>
      <c r="F147" s="99">
        <f t="shared" si="0"/>
        <v>0</v>
      </c>
    </row>
    <row r="148" spans="1:6" ht="12.75">
      <c r="A148" s="93"/>
      <c r="B148" s="40"/>
      <c r="C148" s="94"/>
      <c r="D148" s="103"/>
      <c r="E148" s="98"/>
      <c r="F148" s="99"/>
    </row>
    <row r="149" spans="1:6" ht="12.75">
      <c r="A149" s="93"/>
      <c r="B149" s="40"/>
      <c r="C149" s="94"/>
      <c r="D149" s="103"/>
      <c r="E149" s="98"/>
      <c r="F149" s="99"/>
    </row>
    <row r="150" spans="1:6" ht="153">
      <c r="A150" s="93" t="s">
        <v>119</v>
      </c>
      <c r="B150" s="40" t="s">
        <v>264</v>
      </c>
      <c r="C150" s="94"/>
      <c r="D150" s="103"/>
      <c r="E150" s="98"/>
      <c r="F150" s="99"/>
    </row>
    <row r="151" spans="1:6" ht="12.75">
      <c r="A151" s="93"/>
      <c r="B151" s="40" t="s">
        <v>76</v>
      </c>
      <c r="C151" s="94"/>
      <c r="D151" s="103"/>
      <c r="E151" s="98"/>
      <c r="F151" s="99"/>
    </row>
    <row r="152" spans="1:6" ht="12.75">
      <c r="A152" s="93"/>
      <c r="B152" s="40"/>
      <c r="C152" s="94"/>
      <c r="D152" s="103"/>
      <c r="E152" s="98"/>
      <c r="F152" s="99"/>
    </row>
    <row r="153" spans="1:6" ht="12.75">
      <c r="A153" s="93"/>
      <c r="B153" s="40" t="s">
        <v>86</v>
      </c>
      <c r="C153" s="94"/>
      <c r="D153" s="103"/>
      <c r="E153" s="98"/>
      <c r="F153" s="99"/>
    </row>
    <row r="154" spans="1:6" ht="12.75">
      <c r="A154" s="93"/>
      <c r="B154" s="96">
        <f>+SUM(F156:F156)</f>
        <v>0</v>
      </c>
      <c r="C154" s="94"/>
      <c r="D154" s="103"/>
      <c r="E154" s="98"/>
      <c r="F154" s="99"/>
    </row>
    <row r="155" spans="1:6" ht="12.75">
      <c r="A155" s="93"/>
      <c r="B155" s="96"/>
      <c r="C155" s="94"/>
      <c r="D155" s="103"/>
      <c r="E155" s="98"/>
      <c r="F155" s="99"/>
    </row>
    <row r="156" spans="1:6" ht="12.75">
      <c r="A156" s="93"/>
      <c r="B156" s="40" t="s">
        <v>112</v>
      </c>
      <c r="C156" s="94" t="s">
        <v>13</v>
      </c>
      <c r="D156" s="103">
        <v>1</v>
      </c>
      <c r="E156" s="98">
        <v>0</v>
      </c>
      <c r="F156" s="99">
        <f>+D156*E156</f>
        <v>0</v>
      </c>
    </row>
    <row r="157" spans="1:6" ht="12.75">
      <c r="A157" s="93"/>
      <c r="B157" s="40"/>
      <c r="C157" s="94"/>
      <c r="D157" s="103"/>
      <c r="E157" s="98"/>
      <c r="F157" s="99"/>
    </row>
    <row r="158" spans="1:6" ht="12.75">
      <c r="A158" s="93"/>
      <c r="B158" s="40" t="s">
        <v>87</v>
      </c>
      <c r="C158" s="94"/>
      <c r="D158" s="103"/>
      <c r="E158" s="98"/>
      <c r="F158" s="99"/>
    </row>
    <row r="159" spans="1:6" ht="12.75">
      <c r="A159" s="93"/>
      <c r="B159" s="96">
        <f>+SUM(F161:F161)</f>
        <v>0</v>
      </c>
      <c r="C159" s="94"/>
      <c r="D159" s="103"/>
      <c r="E159" s="98"/>
      <c r="F159" s="99"/>
    </row>
    <row r="160" spans="1:6" ht="12.75">
      <c r="A160" s="93"/>
      <c r="B160" s="96"/>
      <c r="C160" s="94"/>
      <c r="D160" s="103"/>
      <c r="E160" s="98"/>
      <c r="F160" s="99"/>
    </row>
    <row r="161" spans="1:6" ht="12.75">
      <c r="A161" s="93"/>
      <c r="B161" s="40" t="s">
        <v>113</v>
      </c>
      <c r="C161" s="94" t="s">
        <v>13</v>
      </c>
      <c r="D161" s="103">
        <v>1</v>
      </c>
      <c r="E161" s="98">
        <v>0</v>
      </c>
      <c r="F161" s="99">
        <f>+D161*E161</f>
        <v>0</v>
      </c>
    </row>
    <row r="162" spans="1:6" ht="12.75">
      <c r="A162" s="93"/>
      <c r="B162" s="40"/>
      <c r="C162" s="94"/>
      <c r="D162" s="103"/>
      <c r="E162" s="98"/>
      <c r="F162" s="99"/>
    </row>
    <row r="163" spans="1:6" ht="89.25">
      <c r="A163" s="93" t="s">
        <v>198</v>
      </c>
      <c r="B163" s="40" t="s">
        <v>278</v>
      </c>
      <c r="C163" s="94"/>
      <c r="D163" s="103"/>
      <c r="E163" s="98"/>
      <c r="F163" s="99"/>
    </row>
    <row r="164" spans="1:6" ht="12.75">
      <c r="A164" s="93"/>
      <c r="B164" s="40" t="s">
        <v>36</v>
      </c>
      <c r="C164" s="94" t="s">
        <v>11</v>
      </c>
      <c r="D164" s="103">
        <f>+SUM(D166:D168)</f>
        <v>101.23</v>
      </c>
      <c r="E164" s="98">
        <v>0</v>
      </c>
      <c r="F164" s="99">
        <f>+D164*E164</f>
        <v>0</v>
      </c>
    </row>
    <row r="165" spans="1:6" ht="12.75">
      <c r="A165" s="93"/>
      <c r="B165" s="40"/>
      <c r="C165" s="94"/>
      <c r="D165" s="103"/>
      <c r="E165" s="98"/>
      <c r="F165" s="99"/>
    </row>
    <row r="166" spans="1:6" ht="12.75">
      <c r="A166" s="93"/>
      <c r="B166" s="40" t="s">
        <v>86</v>
      </c>
      <c r="C166" s="94"/>
      <c r="D166" s="103">
        <v>13.38</v>
      </c>
      <c r="E166" s="98"/>
      <c r="F166" s="99"/>
    </row>
    <row r="167" spans="1:6" ht="12.75">
      <c r="A167" s="93"/>
      <c r="B167" s="40" t="s">
        <v>96</v>
      </c>
      <c r="C167" s="94"/>
      <c r="D167" s="103">
        <v>16.85</v>
      </c>
      <c r="E167" s="98"/>
      <c r="F167" s="99"/>
    </row>
    <row r="168" spans="1:6" ht="12.75">
      <c r="A168" s="93"/>
      <c r="B168" s="40" t="s">
        <v>87</v>
      </c>
      <c r="C168" s="94"/>
      <c r="D168" s="103">
        <v>71</v>
      </c>
      <c r="E168" s="98"/>
      <c r="F168" s="99"/>
    </row>
    <row r="169" spans="1:6" ht="12.75">
      <c r="A169" s="93"/>
      <c r="B169" s="40"/>
      <c r="C169" s="94"/>
      <c r="D169" s="103"/>
      <c r="E169" s="98"/>
      <c r="F169" s="99"/>
    </row>
    <row r="170" spans="1:6" ht="25.5">
      <c r="A170" s="93" t="s">
        <v>199</v>
      </c>
      <c r="B170" s="40" t="s">
        <v>34</v>
      </c>
      <c r="C170" s="94"/>
      <c r="D170" s="103"/>
      <c r="E170" s="98"/>
      <c r="F170" s="99"/>
    </row>
    <row r="171" spans="1:6" ht="25.5">
      <c r="A171" s="93"/>
      <c r="B171" s="40" t="s">
        <v>59</v>
      </c>
      <c r="C171" s="94"/>
      <c r="D171" s="103"/>
      <c r="E171" s="98"/>
      <c r="F171" s="99"/>
    </row>
    <row r="172" spans="1:6" ht="12.75">
      <c r="A172" s="93"/>
      <c r="B172" s="40" t="s">
        <v>32</v>
      </c>
      <c r="C172" s="94" t="s">
        <v>10</v>
      </c>
      <c r="D172" s="103">
        <f>+SUM(D174:D181)</f>
        <v>186.2</v>
      </c>
      <c r="E172" s="98">
        <v>0</v>
      </c>
      <c r="F172" s="99">
        <f>+D172*E172</f>
        <v>0</v>
      </c>
    </row>
    <row r="173" spans="1:6" ht="12.75">
      <c r="A173" s="93"/>
      <c r="B173" s="40"/>
      <c r="C173" s="94"/>
      <c r="D173" s="103"/>
      <c r="E173" s="98"/>
      <c r="F173" s="99"/>
    </row>
    <row r="174" spans="1:6" ht="12.75">
      <c r="A174" s="93"/>
      <c r="B174" s="40" t="s">
        <v>88</v>
      </c>
      <c r="C174" s="94"/>
      <c r="D174" s="103">
        <v>16.13</v>
      </c>
      <c r="E174" s="98"/>
      <c r="F174" s="99"/>
    </row>
    <row r="175" spans="1:6" ht="12.75">
      <c r="A175" s="93"/>
      <c r="B175" s="40" t="s">
        <v>93</v>
      </c>
      <c r="C175" s="94"/>
      <c r="D175" s="103">
        <v>0</v>
      </c>
      <c r="E175" s="98"/>
      <c r="F175" s="99"/>
    </row>
    <row r="176" spans="1:6" ht="12.75">
      <c r="A176" s="93"/>
      <c r="B176" s="40"/>
      <c r="C176" s="94"/>
      <c r="D176" s="103"/>
      <c r="E176" s="98"/>
      <c r="F176" s="99"/>
    </row>
    <row r="177" spans="1:6" ht="12.75">
      <c r="A177" s="93"/>
      <c r="B177" s="40" t="s">
        <v>97</v>
      </c>
      <c r="C177" s="41"/>
      <c r="D177" s="103">
        <v>46.51</v>
      </c>
      <c r="E177" s="97"/>
      <c r="F177" s="99"/>
    </row>
    <row r="178" spans="1:6" ht="12.75">
      <c r="A178" s="93"/>
      <c r="B178" s="40" t="s">
        <v>98</v>
      </c>
      <c r="C178" s="41"/>
      <c r="D178" s="103">
        <v>0</v>
      </c>
      <c r="E178" s="97"/>
      <c r="F178" s="99"/>
    </row>
    <row r="179" spans="1:6" ht="12.75">
      <c r="A179" s="93"/>
      <c r="B179" s="40"/>
      <c r="C179" s="41"/>
      <c r="D179" s="103"/>
      <c r="E179" s="97"/>
      <c r="F179" s="99"/>
    </row>
    <row r="180" spans="1:6" ht="12.75">
      <c r="A180" s="93"/>
      <c r="B180" s="40" t="s">
        <v>89</v>
      </c>
      <c r="C180" s="41"/>
      <c r="D180" s="103">
        <v>123.56</v>
      </c>
      <c r="E180" s="97"/>
      <c r="F180" s="99"/>
    </row>
    <row r="181" spans="1:6" ht="12.75">
      <c r="A181" s="93"/>
      <c r="B181" s="40" t="s">
        <v>94</v>
      </c>
      <c r="C181" s="41"/>
      <c r="D181" s="103">
        <v>0</v>
      </c>
      <c r="E181" s="97"/>
      <c r="F181" s="99"/>
    </row>
    <row r="182" spans="1:6" ht="12.75">
      <c r="A182" s="93"/>
      <c r="B182" s="40"/>
      <c r="C182" s="41"/>
      <c r="D182" s="103"/>
      <c r="E182" s="97"/>
      <c r="F182" s="99"/>
    </row>
    <row r="183" spans="1:6" ht="25.5">
      <c r="A183" s="93" t="s">
        <v>120</v>
      </c>
      <c r="B183" s="40" t="s">
        <v>164</v>
      </c>
      <c r="C183" s="94" t="s">
        <v>10</v>
      </c>
      <c r="D183" s="103">
        <v>40</v>
      </c>
      <c r="E183" s="97">
        <v>0</v>
      </c>
      <c r="F183" s="99">
        <f>D183*E183</f>
        <v>0</v>
      </c>
    </row>
    <row r="184" spans="1:6" ht="12.75">
      <c r="A184" s="93"/>
      <c r="B184" s="40"/>
      <c r="C184" s="94"/>
      <c r="D184" s="103"/>
      <c r="E184" s="97"/>
      <c r="F184" s="99"/>
    </row>
    <row r="185" spans="1:6" ht="51">
      <c r="A185" s="93" t="s">
        <v>170</v>
      </c>
      <c r="B185" s="40" t="s">
        <v>265</v>
      </c>
      <c r="C185" s="94" t="s">
        <v>10</v>
      </c>
      <c r="D185" s="103">
        <v>40</v>
      </c>
      <c r="E185" s="97">
        <v>0</v>
      </c>
      <c r="F185" s="99">
        <f>D185*E185</f>
        <v>0</v>
      </c>
    </row>
    <row r="186" spans="1:6" ht="12.75">
      <c r="A186" s="93"/>
      <c r="B186" s="40"/>
      <c r="C186" s="41"/>
      <c r="D186" s="103"/>
      <c r="E186" s="97"/>
      <c r="F186" s="99"/>
    </row>
    <row r="187" spans="1:6" ht="102">
      <c r="A187" s="93" t="s">
        <v>171</v>
      </c>
      <c r="B187" s="40" t="s">
        <v>266</v>
      </c>
      <c r="C187" s="94" t="s">
        <v>10</v>
      </c>
      <c r="D187" s="103">
        <v>40</v>
      </c>
      <c r="E187" s="97">
        <v>0</v>
      </c>
      <c r="F187" s="99">
        <f>D187*E187</f>
        <v>0</v>
      </c>
    </row>
    <row r="188" spans="1:6" ht="12.75">
      <c r="A188" s="93"/>
      <c r="B188" s="40"/>
      <c r="C188" s="41"/>
      <c r="D188" s="103"/>
      <c r="E188" s="97"/>
      <c r="F188" s="99"/>
    </row>
    <row r="189" spans="1:6" ht="89.25">
      <c r="A189" s="93" t="s">
        <v>172</v>
      </c>
      <c r="B189" s="40" t="s">
        <v>267</v>
      </c>
      <c r="C189" s="41"/>
      <c r="D189" s="103"/>
      <c r="E189" s="97"/>
      <c r="F189" s="99"/>
    </row>
    <row r="190" spans="1:6" ht="25.5">
      <c r="A190" s="93"/>
      <c r="B190" s="40" t="s">
        <v>95</v>
      </c>
      <c r="C190" s="94"/>
      <c r="D190" s="103"/>
      <c r="E190" s="98"/>
      <c r="F190" s="99"/>
    </row>
    <row r="191" spans="1:6" ht="12.75">
      <c r="A191" s="93"/>
      <c r="B191" s="40" t="s">
        <v>32</v>
      </c>
      <c r="C191" s="94" t="s">
        <v>10</v>
      </c>
      <c r="D191" s="103">
        <f>+SUM(D193:D196)</f>
        <v>989.72</v>
      </c>
      <c r="E191" s="98"/>
      <c r="F191" s="99"/>
    </row>
    <row r="192" spans="1:6" ht="12.75">
      <c r="A192" s="93"/>
      <c r="B192" s="40"/>
      <c r="C192" s="94"/>
      <c r="D192" s="103"/>
      <c r="E192" s="98"/>
      <c r="F192" s="99"/>
    </row>
    <row r="193" spans="1:6" ht="12.75">
      <c r="A193" s="93"/>
      <c r="B193" s="40" t="s">
        <v>114</v>
      </c>
      <c r="C193" s="41"/>
      <c r="D193" s="110">
        <v>79.36</v>
      </c>
      <c r="E193" s="98">
        <v>0</v>
      </c>
      <c r="F193" s="99">
        <f>D193*E193</f>
        <v>0</v>
      </c>
    </row>
    <row r="194" spans="1:6" ht="12.75">
      <c r="A194" s="93"/>
      <c r="B194" s="40" t="s">
        <v>115</v>
      </c>
      <c r="C194" s="41"/>
      <c r="D194" s="103">
        <v>162.06</v>
      </c>
      <c r="E194" s="98">
        <v>0</v>
      </c>
      <c r="F194" s="99">
        <f>D194*E194</f>
        <v>0</v>
      </c>
    </row>
    <row r="195" spans="1:6" ht="12.75">
      <c r="A195" s="93"/>
      <c r="B195" s="40" t="s">
        <v>116</v>
      </c>
      <c r="C195" s="94"/>
      <c r="D195" s="103">
        <v>354</v>
      </c>
      <c r="E195" s="98">
        <v>0</v>
      </c>
      <c r="F195" s="99">
        <f>D195*E195</f>
        <v>0</v>
      </c>
    </row>
    <row r="196" spans="1:6" ht="318.75">
      <c r="A196" s="93"/>
      <c r="B196" s="40" t="s">
        <v>276</v>
      </c>
      <c r="C196" s="41"/>
      <c r="D196" s="103">
        <v>394.3</v>
      </c>
      <c r="E196" s="98">
        <v>0</v>
      </c>
      <c r="F196" s="99">
        <f>D196*E196</f>
        <v>0</v>
      </c>
    </row>
    <row r="197" spans="1:6" ht="12.75">
      <c r="A197" s="93"/>
      <c r="B197" s="40"/>
      <c r="C197" s="94"/>
      <c r="D197" s="103"/>
      <c r="E197" s="98"/>
      <c r="F197" s="99"/>
    </row>
    <row r="198" spans="1:6" ht="104.25" customHeight="1">
      <c r="A198" s="93" t="s">
        <v>173</v>
      </c>
      <c r="B198" s="40" t="s">
        <v>268</v>
      </c>
      <c r="C198" s="94"/>
      <c r="D198" s="103"/>
      <c r="E198" s="98"/>
      <c r="F198" s="99"/>
    </row>
    <row r="199" spans="1:6" ht="25.5">
      <c r="A199" s="93"/>
      <c r="B199" s="40" t="s">
        <v>58</v>
      </c>
      <c r="C199" s="94"/>
      <c r="D199" s="103"/>
      <c r="E199" s="98"/>
      <c r="F199" s="99"/>
    </row>
    <row r="200" spans="1:6" ht="12.75">
      <c r="A200" s="93"/>
      <c r="B200" s="40" t="s">
        <v>32</v>
      </c>
      <c r="C200" s="94" t="s">
        <v>10</v>
      </c>
      <c r="D200" s="103">
        <f>+SUM(D202:D204)</f>
        <v>571.4200000000001</v>
      </c>
      <c r="E200" s="98">
        <v>0</v>
      </c>
      <c r="F200" s="99">
        <f>+D200*E200</f>
        <v>0</v>
      </c>
    </row>
    <row r="201" spans="1:6" ht="12.75">
      <c r="A201" s="93"/>
      <c r="B201" s="40"/>
      <c r="C201" s="41"/>
      <c r="D201" s="110"/>
      <c r="E201" s="98"/>
      <c r="F201" s="99"/>
    </row>
    <row r="202" spans="1:6" ht="12.75">
      <c r="A202" s="93"/>
      <c r="B202" s="40" t="s">
        <v>86</v>
      </c>
      <c r="C202" s="41"/>
      <c r="D202" s="110">
        <v>79.36</v>
      </c>
      <c r="E202" s="98"/>
      <c r="F202" s="99"/>
    </row>
    <row r="203" spans="1:6" ht="12.75">
      <c r="A203" s="93"/>
      <c r="B203" s="40" t="s">
        <v>96</v>
      </c>
      <c r="C203" s="41"/>
      <c r="D203" s="103">
        <v>162.06</v>
      </c>
      <c r="E203" s="98"/>
      <c r="F203" s="99"/>
    </row>
    <row r="204" spans="1:6" ht="12.75">
      <c r="A204" s="93"/>
      <c r="B204" s="40" t="s">
        <v>87</v>
      </c>
      <c r="C204" s="94"/>
      <c r="D204" s="103">
        <v>330</v>
      </c>
      <c r="E204" s="98"/>
      <c r="F204" s="99"/>
    </row>
    <row r="205" spans="1:6" ht="12.75">
      <c r="A205" s="93"/>
      <c r="B205" s="40"/>
      <c r="C205" s="94"/>
      <c r="D205" s="103"/>
      <c r="E205" s="98"/>
      <c r="F205" s="99"/>
    </row>
    <row r="206" spans="1:6" ht="76.5">
      <c r="A206" s="93" t="s">
        <v>200</v>
      </c>
      <c r="B206" s="40" t="s">
        <v>269</v>
      </c>
      <c r="C206" s="94"/>
      <c r="D206" s="103"/>
      <c r="E206" s="98"/>
      <c r="F206" s="99"/>
    </row>
    <row r="207" spans="1:6" ht="12.75">
      <c r="A207" s="93"/>
      <c r="B207" s="40"/>
      <c r="C207" s="94"/>
      <c r="D207" s="103"/>
      <c r="E207" s="98"/>
      <c r="F207" s="99"/>
    </row>
    <row r="208" spans="1:6" ht="12.75">
      <c r="A208" s="93"/>
      <c r="B208" s="40" t="s">
        <v>32</v>
      </c>
      <c r="C208" s="94" t="s">
        <v>10</v>
      </c>
      <c r="D208" s="103">
        <f>+SUM(D210:D212)</f>
        <v>35</v>
      </c>
      <c r="E208" s="98">
        <v>0</v>
      </c>
      <c r="F208" s="99">
        <f>+D208*E208</f>
        <v>0</v>
      </c>
    </row>
    <row r="209" spans="1:6" ht="12.75">
      <c r="A209" s="93"/>
      <c r="B209" s="40"/>
      <c r="C209" s="41"/>
      <c r="D209" s="110"/>
      <c r="E209" s="98"/>
      <c r="F209" s="99"/>
    </row>
    <row r="210" spans="1:6" ht="12.75">
      <c r="A210" s="93"/>
      <c r="B210" s="40" t="s">
        <v>86</v>
      </c>
      <c r="C210" s="41"/>
      <c r="D210" s="110">
        <v>0</v>
      </c>
      <c r="E210" s="98"/>
      <c r="F210" s="99"/>
    </row>
    <row r="211" spans="1:6" ht="12.75">
      <c r="A211" s="93"/>
      <c r="B211" s="40" t="s">
        <v>96</v>
      </c>
      <c r="C211" s="41"/>
      <c r="D211" s="103">
        <v>0</v>
      </c>
      <c r="E211" s="98"/>
      <c r="F211" s="99"/>
    </row>
    <row r="212" spans="1:6" ht="12.75">
      <c r="A212" s="93"/>
      <c r="B212" s="40" t="s">
        <v>87</v>
      </c>
      <c r="C212" s="94"/>
      <c r="D212" s="103">
        <v>35</v>
      </c>
      <c r="E212" s="98"/>
      <c r="F212" s="99"/>
    </row>
    <row r="213" spans="1:6" ht="12.75">
      <c r="A213" s="93"/>
      <c r="B213" s="40"/>
      <c r="C213" s="94"/>
      <c r="D213" s="103"/>
      <c r="E213" s="98"/>
      <c r="F213" s="99"/>
    </row>
    <row r="214" spans="1:6" ht="114.75">
      <c r="A214" s="93" t="s">
        <v>201</v>
      </c>
      <c r="B214" s="40" t="s">
        <v>270</v>
      </c>
      <c r="C214" s="94"/>
      <c r="D214" s="103"/>
      <c r="E214" s="98"/>
      <c r="F214" s="99"/>
    </row>
    <row r="215" spans="1:6" ht="12.75">
      <c r="A215" s="93"/>
      <c r="B215" s="40" t="s">
        <v>36</v>
      </c>
      <c r="C215" s="94" t="s">
        <v>11</v>
      </c>
      <c r="D215" s="103">
        <f>+SUM(D217:D219)</f>
        <v>52.5</v>
      </c>
      <c r="E215" s="98">
        <v>0</v>
      </c>
      <c r="F215" s="99">
        <f>+D215*E215</f>
        <v>0</v>
      </c>
    </row>
    <row r="216" spans="1:6" ht="12.75">
      <c r="A216" s="93"/>
      <c r="B216" s="40"/>
      <c r="C216" s="94"/>
      <c r="D216" s="103"/>
      <c r="E216" s="98"/>
      <c r="F216" s="99"/>
    </row>
    <row r="217" spans="1:6" ht="12.75">
      <c r="A217" s="93"/>
      <c r="B217" s="40" t="s">
        <v>86</v>
      </c>
      <c r="C217" s="94"/>
      <c r="D217" s="103">
        <v>20</v>
      </c>
      <c r="E217" s="98"/>
      <c r="F217" s="99"/>
    </row>
    <row r="218" spans="1:6" ht="12.75">
      <c r="A218" s="93"/>
      <c r="B218" s="40" t="s">
        <v>96</v>
      </c>
      <c r="C218" s="94"/>
      <c r="D218" s="103">
        <v>10</v>
      </c>
      <c r="E218" s="98"/>
      <c r="F218" s="99"/>
    </row>
    <row r="219" spans="1:6" ht="25.5">
      <c r="A219" s="93"/>
      <c r="B219" s="40" t="s">
        <v>279</v>
      </c>
      <c r="C219" s="94"/>
      <c r="D219" s="103">
        <v>22.5</v>
      </c>
      <c r="E219" s="98"/>
      <c r="F219" s="99"/>
    </row>
    <row r="220" spans="1:6" ht="12.75">
      <c r="A220" s="93"/>
      <c r="B220" s="40"/>
      <c r="C220" s="94"/>
      <c r="D220" s="103"/>
      <c r="E220" s="98"/>
      <c r="F220" s="99"/>
    </row>
    <row r="221" spans="1:6" ht="242.25">
      <c r="A221" s="93" t="s">
        <v>174</v>
      </c>
      <c r="B221" s="40" t="s">
        <v>277</v>
      </c>
      <c r="C221" s="94" t="s">
        <v>102</v>
      </c>
      <c r="D221" s="103">
        <v>1</v>
      </c>
      <c r="E221" s="98">
        <v>0</v>
      </c>
      <c r="F221" s="99">
        <f>D221*E221</f>
        <v>0</v>
      </c>
    </row>
    <row r="222" spans="1:6" ht="12.75">
      <c r="A222" s="93"/>
      <c r="B222" s="40"/>
      <c r="C222" s="94"/>
      <c r="D222" s="103"/>
      <c r="E222" s="98"/>
      <c r="F222" s="99"/>
    </row>
    <row r="223" spans="1:6" ht="38.25">
      <c r="A223" s="93" t="s">
        <v>202</v>
      </c>
      <c r="B223" s="40" t="s">
        <v>117</v>
      </c>
      <c r="C223" s="94"/>
      <c r="D223" s="103"/>
      <c r="E223" s="98"/>
      <c r="F223" s="99"/>
    </row>
    <row r="224" spans="1:6" ht="12.75">
      <c r="A224" s="93"/>
      <c r="B224" s="40" t="s">
        <v>36</v>
      </c>
      <c r="C224" s="94" t="s">
        <v>11</v>
      </c>
      <c r="D224" s="103">
        <f>+SUM(D226:D226)</f>
        <v>16</v>
      </c>
      <c r="E224" s="98">
        <v>0</v>
      </c>
      <c r="F224" s="99">
        <f>+D224*E224</f>
        <v>0</v>
      </c>
    </row>
    <row r="225" spans="1:6" ht="12.75">
      <c r="A225" s="93"/>
      <c r="B225" s="40"/>
      <c r="C225" s="94"/>
      <c r="D225" s="103"/>
      <c r="E225" s="98"/>
      <c r="F225" s="99"/>
    </row>
    <row r="226" spans="1:6" ht="12.75">
      <c r="A226" s="93"/>
      <c r="B226" s="40" t="s">
        <v>96</v>
      </c>
      <c r="C226" s="94"/>
      <c r="D226" s="103">
        <v>16</v>
      </c>
      <c r="E226" s="98"/>
      <c r="F226" s="99"/>
    </row>
    <row r="227" spans="1:6" ht="12.75">
      <c r="A227" s="93"/>
      <c r="B227" s="40"/>
      <c r="C227" s="94"/>
      <c r="D227" s="103"/>
      <c r="E227" s="98"/>
      <c r="F227" s="99"/>
    </row>
    <row r="228" spans="1:6" ht="76.5">
      <c r="A228" s="93" t="s">
        <v>203</v>
      </c>
      <c r="B228" s="40" t="s">
        <v>271</v>
      </c>
      <c r="C228" s="94"/>
      <c r="D228" s="103"/>
      <c r="E228" s="98"/>
      <c r="F228" s="99"/>
    </row>
    <row r="229" spans="1:6" ht="12.75">
      <c r="A229" s="93"/>
      <c r="B229" s="40" t="s">
        <v>36</v>
      </c>
      <c r="C229" s="94" t="s">
        <v>11</v>
      </c>
      <c r="D229" s="103">
        <f>+SUM(D231:D231)</f>
        <v>16</v>
      </c>
      <c r="E229" s="98">
        <v>0</v>
      </c>
      <c r="F229" s="99">
        <f>+D229*E229</f>
        <v>0</v>
      </c>
    </row>
    <row r="230" spans="1:6" ht="12.75">
      <c r="A230" s="93"/>
      <c r="B230" s="40"/>
      <c r="C230" s="94"/>
      <c r="D230" s="103"/>
      <c r="E230" s="98"/>
      <c r="F230" s="99"/>
    </row>
    <row r="231" spans="1:6" ht="12.75">
      <c r="A231" s="93"/>
      <c r="B231" s="40" t="s">
        <v>96</v>
      </c>
      <c r="C231" s="94"/>
      <c r="D231" s="103">
        <v>16</v>
      </c>
      <c r="E231" s="98"/>
      <c r="F231" s="99"/>
    </row>
    <row r="232" spans="1:6" ht="12.75">
      <c r="A232" s="93"/>
      <c r="B232" s="40"/>
      <c r="C232" s="94"/>
      <c r="D232" s="103"/>
      <c r="E232" s="98"/>
      <c r="F232" s="99"/>
    </row>
    <row r="233" spans="1:6" ht="63.75">
      <c r="A233" s="93" t="s">
        <v>273</v>
      </c>
      <c r="B233" s="40" t="s">
        <v>165</v>
      </c>
      <c r="C233" s="100" t="s">
        <v>102</v>
      </c>
      <c r="D233" s="103">
        <v>1</v>
      </c>
      <c r="E233" s="98">
        <v>0</v>
      </c>
      <c r="F233" s="99">
        <f>D233*E233</f>
        <v>0</v>
      </c>
    </row>
    <row r="234" spans="1:6" ht="12.75">
      <c r="A234" s="93"/>
      <c r="B234" s="40"/>
      <c r="C234" s="94"/>
      <c r="D234" s="103"/>
      <c r="E234" s="98"/>
      <c r="F234" s="99"/>
    </row>
    <row r="235" spans="1:6" ht="76.5">
      <c r="A235" s="93" t="s">
        <v>204</v>
      </c>
      <c r="B235" s="40" t="s">
        <v>92</v>
      </c>
      <c r="C235" s="94"/>
      <c r="D235" s="103"/>
      <c r="E235" s="98"/>
      <c r="F235" s="99"/>
    </row>
    <row r="236" spans="1:6" ht="12.75">
      <c r="A236" s="93"/>
      <c r="B236" s="40" t="s">
        <v>40</v>
      </c>
      <c r="C236" s="94" t="s">
        <v>12</v>
      </c>
      <c r="D236" s="103">
        <f>+SUM(D238:D249)</f>
        <v>11.78</v>
      </c>
      <c r="E236" s="98">
        <v>0</v>
      </c>
      <c r="F236" s="99"/>
    </row>
    <row r="237" spans="1:6" ht="12.75">
      <c r="A237" s="93"/>
      <c r="B237" s="40"/>
      <c r="C237" s="94"/>
      <c r="D237" s="103"/>
      <c r="E237" s="98"/>
      <c r="F237" s="99"/>
    </row>
    <row r="238" spans="1:6" ht="12.75">
      <c r="A238" s="93"/>
      <c r="B238" s="40" t="s">
        <v>90</v>
      </c>
      <c r="C238" s="94"/>
      <c r="D238" s="103">
        <f>D240+D241</f>
        <v>0.8</v>
      </c>
      <c r="E238" s="98">
        <v>0</v>
      </c>
      <c r="F238" s="99">
        <f>D238*E238</f>
        <v>0</v>
      </c>
    </row>
    <row r="239" spans="1:6" ht="12.75">
      <c r="A239" s="93"/>
      <c r="B239" s="40" t="s">
        <v>72</v>
      </c>
      <c r="C239" s="94"/>
      <c r="D239" s="103">
        <v>0.13</v>
      </c>
      <c r="E239" s="98">
        <v>0</v>
      </c>
      <c r="F239" s="99">
        <f>D239*E239</f>
        <v>0</v>
      </c>
    </row>
    <row r="240" spans="1:6" ht="12.75">
      <c r="A240" s="93"/>
      <c r="B240" s="40" t="s">
        <v>85</v>
      </c>
      <c r="C240" s="94"/>
      <c r="D240" s="103">
        <v>0.5</v>
      </c>
      <c r="E240" s="98">
        <v>0</v>
      </c>
      <c r="F240" s="99">
        <f>D240*E240</f>
        <v>0</v>
      </c>
    </row>
    <row r="241" spans="1:6" ht="12.75">
      <c r="A241" s="93"/>
      <c r="B241" s="40" t="s">
        <v>73</v>
      </c>
      <c r="C241" s="94"/>
      <c r="D241" s="103">
        <v>0.3</v>
      </c>
      <c r="E241" s="98">
        <v>0</v>
      </c>
      <c r="F241" s="99">
        <f aca="true" t="shared" si="1" ref="F241:F249">D241*E241</f>
        <v>0</v>
      </c>
    </row>
    <row r="242" spans="1:6" ht="12.75">
      <c r="A242" s="93"/>
      <c r="B242" s="40"/>
      <c r="C242" s="94"/>
      <c r="D242" s="103"/>
      <c r="E242" s="98"/>
      <c r="F242" s="99"/>
    </row>
    <row r="243" spans="1:6" ht="12.75">
      <c r="A243" s="93"/>
      <c r="B243" s="40" t="s">
        <v>99</v>
      </c>
      <c r="C243" s="94"/>
      <c r="D243" s="103"/>
      <c r="E243" s="98"/>
      <c r="F243" s="99"/>
    </row>
    <row r="244" spans="1:6" ht="12.75">
      <c r="A244" s="93"/>
      <c r="B244" s="40" t="s">
        <v>72</v>
      </c>
      <c r="C244" s="94"/>
      <c r="D244" s="103">
        <v>0.17</v>
      </c>
      <c r="E244" s="98">
        <v>0</v>
      </c>
      <c r="F244" s="99">
        <f t="shared" si="1"/>
        <v>0</v>
      </c>
    </row>
    <row r="245" spans="1:6" ht="12.75">
      <c r="A245" s="93"/>
      <c r="B245" s="40"/>
      <c r="C245" s="94"/>
      <c r="D245" s="103"/>
      <c r="E245" s="98"/>
      <c r="F245" s="99"/>
    </row>
    <row r="246" spans="1:6" ht="12.75">
      <c r="A246" s="93"/>
      <c r="B246" s="40" t="s">
        <v>91</v>
      </c>
      <c r="C246" s="94"/>
      <c r="D246" s="103"/>
      <c r="E246" s="98"/>
      <c r="F246" s="99"/>
    </row>
    <row r="247" spans="1:6" ht="12.75">
      <c r="A247" s="93"/>
      <c r="B247" s="40" t="s">
        <v>85</v>
      </c>
      <c r="C247" s="94"/>
      <c r="D247" s="103">
        <v>8.61</v>
      </c>
      <c r="E247" s="98">
        <v>0</v>
      </c>
      <c r="F247" s="99">
        <f>D247*E247</f>
        <v>0</v>
      </c>
    </row>
    <row r="248" spans="1:6" ht="12.75">
      <c r="A248" s="93"/>
      <c r="B248" s="40" t="s">
        <v>73</v>
      </c>
      <c r="C248" s="94"/>
      <c r="D248" s="103">
        <v>0.37</v>
      </c>
      <c r="E248" s="98">
        <v>0</v>
      </c>
      <c r="F248" s="99">
        <f t="shared" si="1"/>
        <v>0</v>
      </c>
    </row>
    <row r="249" spans="1:6" ht="12.75">
      <c r="A249" s="93"/>
      <c r="B249" s="40" t="s">
        <v>163</v>
      </c>
      <c r="C249" s="94"/>
      <c r="D249" s="103">
        <v>0.9</v>
      </c>
      <c r="E249" s="98">
        <v>0</v>
      </c>
      <c r="F249" s="99">
        <f t="shared" si="1"/>
        <v>0</v>
      </c>
    </row>
    <row r="250" spans="1:6" ht="12.75">
      <c r="A250" s="93"/>
      <c r="B250" s="16"/>
      <c r="C250" s="94"/>
      <c r="D250" s="103"/>
      <c r="E250" s="98"/>
      <c r="F250" s="99"/>
    </row>
    <row r="251" spans="1:6" ht="38.25">
      <c r="A251" s="93" t="s">
        <v>274</v>
      </c>
      <c r="B251" s="16" t="s">
        <v>60</v>
      </c>
      <c r="C251" s="94"/>
      <c r="D251" s="103"/>
      <c r="E251" s="98"/>
      <c r="F251" s="99"/>
    </row>
    <row r="252" spans="1:6" ht="12.75">
      <c r="A252" s="93"/>
      <c r="B252" s="16" t="s">
        <v>14</v>
      </c>
      <c r="C252" s="94"/>
      <c r="D252" s="103"/>
      <c r="E252" s="98"/>
      <c r="F252" s="99"/>
    </row>
    <row r="253" spans="1:6" ht="12.75">
      <c r="A253" s="93"/>
      <c r="B253" s="16" t="s">
        <v>15</v>
      </c>
      <c r="C253" s="94" t="s">
        <v>16</v>
      </c>
      <c r="D253" s="103">
        <v>10</v>
      </c>
      <c r="E253" s="98">
        <v>0</v>
      </c>
      <c r="F253" s="99">
        <f>+D253*E253</f>
        <v>0</v>
      </c>
    </row>
    <row r="254" spans="1:6" ht="12.75">
      <c r="A254" s="93"/>
      <c r="B254" s="16" t="s">
        <v>17</v>
      </c>
      <c r="C254" s="94" t="s">
        <v>16</v>
      </c>
      <c r="D254" s="103">
        <v>10</v>
      </c>
      <c r="E254" s="98">
        <v>0</v>
      </c>
      <c r="F254" s="99">
        <f>+D254*E254</f>
        <v>0</v>
      </c>
    </row>
    <row r="255" spans="1:6" ht="12.75">
      <c r="A255" s="93"/>
      <c r="B255" s="16"/>
      <c r="C255" s="94"/>
      <c r="D255" s="103"/>
      <c r="E255" s="98"/>
      <c r="F255" s="99"/>
    </row>
    <row r="256" spans="1:6" ht="102">
      <c r="A256" s="93" t="s">
        <v>275</v>
      </c>
      <c r="B256" s="16" t="s">
        <v>194</v>
      </c>
      <c r="C256" s="94"/>
      <c r="D256" s="103"/>
      <c r="E256" s="98"/>
      <c r="F256" s="99"/>
    </row>
    <row r="257" spans="1:6" ht="12.75">
      <c r="A257" s="93"/>
      <c r="B257" s="16"/>
      <c r="C257" s="94"/>
      <c r="D257" s="103"/>
      <c r="E257" s="98"/>
      <c r="F257" s="99"/>
    </row>
    <row r="258" spans="1:6" ht="12.75">
      <c r="A258" s="93"/>
      <c r="B258" s="16" t="s">
        <v>38</v>
      </c>
      <c r="C258" s="94" t="s">
        <v>13</v>
      </c>
      <c r="D258" s="103">
        <v>1</v>
      </c>
      <c r="E258" s="98">
        <v>0</v>
      </c>
      <c r="F258" s="99">
        <f>+D258*E258</f>
        <v>0</v>
      </c>
    </row>
    <row r="259" spans="1:6" ht="12.75">
      <c r="A259" s="93"/>
      <c r="B259" s="16"/>
      <c r="C259" s="94"/>
      <c r="D259" s="103"/>
      <c r="E259" s="98"/>
      <c r="F259" s="99"/>
    </row>
    <row r="260" spans="1:6" ht="51">
      <c r="A260" s="93" t="s">
        <v>205</v>
      </c>
      <c r="B260" s="40" t="s">
        <v>61</v>
      </c>
      <c r="C260" s="94"/>
      <c r="D260" s="103"/>
      <c r="E260" s="98"/>
      <c r="F260" s="99"/>
    </row>
    <row r="261" spans="1:6" ht="38.25">
      <c r="A261" s="93"/>
      <c r="B261" s="40" t="s">
        <v>62</v>
      </c>
      <c r="C261" s="94"/>
      <c r="D261" s="103"/>
      <c r="E261" s="98"/>
      <c r="F261" s="99"/>
    </row>
    <row r="262" spans="1:6" ht="25.5">
      <c r="A262" s="93"/>
      <c r="B262" s="40" t="s">
        <v>71</v>
      </c>
      <c r="C262" s="94"/>
      <c r="D262" s="103"/>
      <c r="E262" s="98"/>
      <c r="F262" s="99"/>
    </row>
    <row r="263" spans="1:6" ht="25.5">
      <c r="A263" s="93"/>
      <c r="B263" s="40" t="s">
        <v>63</v>
      </c>
      <c r="C263" s="94"/>
      <c r="D263" s="103"/>
      <c r="E263" s="98"/>
      <c r="F263" s="99"/>
    </row>
    <row r="264" spans="1:6" ht="38.25">
      <c r="A264" s="93"/>
      <c r="B264" s="40" t="s">
        <v>64</v>
      </c>
      <c r="C264" s="94"/>
      <c r="D264" s="103"/>
      <c r="E264" s="98"/>
      <c r="F264" s="99"/>
    </row>
    <row r="265" spans="1:6" ht="25.5">
      <c r="A265" s="93"/>
      <c r="B265" s="40" t="s">
        <v>65</v>
      </c>
      <c r="C265" s="94"/>
      <c r="D265" s="103"/>
      <c r="E265" s="98"/>
      <c r="F265" s="99"/>
    </row>
    <row r="266" spans="1:6" ht="25.5">
      <c r="A266" s="93"/>
      <c r="B266" s="40" t="s">
        <v>66</v>
      </c>
      <c r="C266" s="94"/>
      <c r="D266" s="103"/>
      <c r="E266" s="98"/>
      <c r="F266" s="99"/>
    </row>
    <row r="267" spans="1:6" ht="25.5">
      <c r="A267" s="93"/>
      <c r="B267" s="40" t="s">
        <v>67</v>
      </c>
      <c r="C267" s="94"/>
      <c r="D267" s="103"/>
      <c r="E267" s="98"/>
      <c r="F267" s="99"/>
    </row>
    <row r="268" spans="1:6" ht="12.75">
      <c r="A268" s="93"/>
      <c r="B268" s="40" t="s">
        <v>68</v>
      </c>
      <c r="C268" s="94" t="s">
        <v>16</v>
      </c>
      <c r="D268" s="103">
        <v>60</v>
      </c>
      <c r="E268" s="98">
        <v>0</v>
      </c>
      <c r="F268" s="99">
        <f>+D268*E268</f>
        <v>0</v>
      </c>
    </row>
    <row r="269" spans="1:6" ht="12.75">
      <c r="A269" s="93"/>
      <c r="B269" s="40" t="s">
        <v>69</v>
      </c>
      <c r="C269" s="94" t="s">
        <v>16</v>
      </c>
      <c r="D269" s="103">
        <v>60</v>
      </c>
      <c r="E269" s="98">
        <v>0</v>
      </c>
      <c r="F269" s="99">
        <f>+D269*E269</f>
        <v>0</v>
      </c>
    </row>
    <row r="270" spans="1:6" ht="12.75">
      <c r="A270" s="93"/>
      <c r="B270" s="40" t="s">
        <v>70</v>
      </c>
      <c r="C270" s="94"/>
      <c r="D270" s="103"/>
      <c r="E270" s="98"/>
      <c r="F270" s="99">
        <f>+SUM(F268:F269)*0.25</f>
        <v>0</v>
      </c>
    </row>
    <row r="271" spans="1:6" ht="12.75">
      <c r="A271" s="93"/>
      <c r="B271" s="40"/>
      <c r="C271" s="94"/>
      <c r="D271" s="103"/>
      <c r="E271" s="107"/>
      <c r="F271" s="99"/>
    </row>
    <row r="272" spans="1:6" ht="12.75">
      <c r="A272" s="89"/>
      <c r="B272" s="24" t="s">
        <v>4</v>
      </c>
      <c r="C272" s="25"/>
      <c r="D272" s="38"/>
      <c r="E272" s="38"/>
      <c r="F272" s="111">
        <f>+SUM(F5:F271)</f>
        <v>0</v>
      </c>
    </row>
    <row r="274" ht="12.75">
      <c r="F274" s="67"/>
    </row>
    <row r="275" ht="12.75">
      <c r="F275" s="67"/>
    </row>
    <row r="276" ht="12.75">
      <c r="F276" s="67"/>
    </row>
    <row r="277" ht="12.75">
      <c r="F277" s="67"/>
    </row>
    <row r="278" ht="12.75">
      <c r="F278" s="67"/>
    </row>
    <row r="279" ht="12.75">
      <c r="F279" s="67"/>
    </row>
  </sheetData>
  <sheetProtection/>
  <printOptions/>
  <pageMargins left="0.984251968503937" right="0.7874015748031497" top="0.984251968503937" bottom="0.984251968503937" header="0" footer="0"/>
  <pageSetup horizontalDpi="600" verticalDpi="600" orientation="portrait" paperSize="9" scale="76" r:id="rId1"/>
  <rowBreaks count="6" manualBreakCount="6">
    <brk id="57" max="5" man="1"/>
    <brk id="105" max="5" man="1"/>
    <brk id="148" max="255" man="1"/>
    <brk id="187" max="255" man="1"/>
    <brk id="226" max="5" man="1"/>
    <brk id="259" max="5" man="1"/>
  </rowBreaks>
</worksheet>
</file>

<file path=xl/worksheets/sheet3.xml><?xml version="1.0" encoding="utf-8"?>
<worksheet xmlns="http://schemas.openxmlformats.org/spreadsheetml/2006/main" xmlns:r="http://schemas.openxmlformats.org/officeDocument/2006/relationships">
  <dimension ref="A1:F66"/>
  <sheetViews>
    <sheetView view="pageBreakPreview" zoomScaleSheetLayoutView="100" workbookViewId="0" topLeftCell="A1">
      <selection activeCell="B6" sqref="B6"/>
    </sheetView>
  </sheetViews>
  <sheetFormatPr defaultColWidth="9.00390625" defaultRowHeight="12.75"/>
  <cols>
    <col min="1" max="1" width="5.25390625" style="88" customWidth="1"/>
    <col min="2" max="2" width="33.625" style="69" customWidth="1"/>
    <col min="3" max="3" width="5.625" style="75" customWidth="1"/>
    <col min="4" max="4" width="7.25390625" style="67" bestFit="1" customWidth="1"/>
    <col min="5" max="5" width="10.125" style="67" bestFit="1" customWidth="1"/>
    <col min="6" max="6" width="10.75390625" style="67" bestFit="1" customWidth="1"/>
  </cols>
  <sheetData>
    <row r="1" ht="25.5">
      <c r="B1" s="20" t="s">
        <v>282</v>
      </c>
    </row>
    <row r="2" ht="12.75">
      <c r="B2" s="20"/>
    </row>
    <row r="3" spans="1:6" s="2" customFormat="1" ht="12.75">
      <c r="A3" s="89" t="s">
        <v>3</v>
      </c>
      <c r="B3" s="90" t="s">
        <v>2</v>
      </c>
      <c r="C3" s="91" t="s">
        <v>0</v>
      </c>
      <c r="D3" s="101" t="s">
        <v>1</v>
      </c>
      <c r="E3" s="102" t="s">
        <v>21</v>
      </c>
      <c r="F3" s="92" t="s">
        <v>22</v>
      </c>
    </row>
    <row r="4" spans="1:6" ht="12.75">
      <c r="A4" s="93"/>
      <c r="B4" s="40"/>
      <c r="C4" s="94"/>
      <c r="D4" s="103"/>
      <c r="E4" s="104"/>
      <c r="F4" s="105"/>
    </row>
    <row r="5" spans="1:6" ht="12.75">
      <c r="A5" s="93"/>
      <c r="B5" s="40"/>
      <c r="C5" s="94"/>
      <c r="D5" s="103"/>
      <c r="E5" s="81"/>
      <c r="F5" s="98"/>
    </row>
    <row r="6" spans="1:6" ht="76.5">
      <c r="A6" s="93" t="s">
        <v>31</v>
      </c>
      <c r="B6" s="40" t="s">
        <v>206</v>
      </c>
      <c r="C6" s="94"/>
      <c r="D6" s="103"/>
      <c r="E6" s="81"/>
      <c r="F6" s="98"/>
    </row>
    <row r="7" spans="1:6" ht="12.75">
      <c r="A7" s="93"/>
      <c r="B7" s="40" t="s">
        <v>32</v>
      </c>
      <c r="C7" s="94" t="s">
        <v>10</v>
      </c>
      <c r="D7" s="103">
        <f>+SUM(D9:D10)</f>
        <v>357.58000000000004</v>
      </c>
      <c r="E7" s="81"/>
      <c r="F7" s="98"/>
    </row>
    <row r="8" spans="1:6" ht="12.75">
      <c r="A8" s="93"/>
      <c r="B8" s="40"/>
      <c r="C8" s="94"/>
      <c r="D8" s="103"/>
      <c r="E8" s="81"/>
      <c r="F8" s="98"/>
    </row>
    <row r="9" spans="1:6" ht="12.75">
      <c r="A9" s="93"/>
      <c r="B9" s="40" t="s">
        <v>86</v>
      </c>
      <c r="C9" s="94"/>
      <c r="D9" s="103">
        <v>225.58</v>
      </c>
      <c r="E9" s="81">
        <v>0</v>
      </c>
      <c r="F9" s="97">
        <f>D9*E9</f>
        <v>0</v>
      </c>
    </row>
    <row r="10" spans="1:6" ht="12.75">
      <c r="A10" s="93"/>
      <c r="B10" s="40" t="s">
        <v>96</v>
      </c>
      <c r="C10" s="94"/>
      <c r="D10" s="103">
        <v>132</v>
      </c>
      <c r="E10" s="81">
        <v>0</v>
      </c>
      <c r="F10" s="97">
        <f>D10*E10</f>
        <v>0</v>
      </c>
    </row>
    <row r="11" spans="1:6" ht="12.75">
      <c r="A11" s="93"/>
      <c r="B11" s="40"/>
      <c r="C11" s="94"/>
      <c r="D11" s="103"/>
      <c r="E11" s="81"/>
      <c r="F11" s="98"/>
    </row>
    <row r="12" spans="1:6" ht="63.75">
      <c r="A12" s="93" t="s">
        <v>33</v>
      </c>
      <c r="B12" s="40" t="s">
        <v>207</v>
      </c>
      <c r="C12" s="94"/>
      <c r="D12" s="103"/>
      <c r="E12" s="81"/>
      <c r="F12" s="98"/>
    </row>
    <row r="13" spans="1:6" ht="12.75">
      <c r="A13" s="93"/>
      <c r="B13" s="40" t="s">
        <v>32</v>
      </c>
      <c r="C13" s="94" t="s">
        <v>10</v>
      </c>
      <c r="D13" s="103">
        <f>+SUM(D15:D15)</f>
        <v>415</v>
      </c>
      <c r="E13" s="81"/>
      <c r="F13" s="98"/>
    </row>
    <row r="14" spans="1:6" ht="12.75">
      <c r="A14" s="93"/>
      <c r="B14" s="40"/>
      <c r="C14" s="94"/>
      <c r="D14" s="103"/>
      <c r="E14" s="81"/>
      <c r="F14" s="98"/>
    </row>
    <row r="15" spans="1:6" ht="12.75">
      <c r="A15" s="93"/>
      <c r="B15" s="40" t="s">
        <v>87</v>
      </c>
      <c r="C15" s="94"/>
      <c r="D15" s="103">
        <v>415</v>
      </c>
      <c r="E15" s="81">
        <v>0</v>
      </c>
      <c r="F15" s="97">
        <f>D15*E15</f>
        <v>0</v>
      </c>
    </row>
    <row r="16" spans="1:6" ht="12.75">
      <c r="A16" s="93"/>
      <c r="B16" s="40"/>
      <c r="C16" s="94"/>
      <c r="D16" s="103"/>
      <c r="E16" s="81"/>
      <c r="F16" s="98"/>
    </row>
    <row r="17" spans="1:6" ht="89.25">
      <c r="A17" s="93" t="s">
        <v>35</v>
      </c>
      <c r="B17" s="40" t="s">
        <v>254</v>
      </c>
      <c r="C17" s="94"/>
      <c r="D17" s="103"/>
      <c r="E17" s="81"/>
      <c r="F17" s="98"/>
    </row>
    <row r="18" spans="1:6" ht="12.75">
      <c r="A18" s="93"/>
      <c r="B18" s="40" t="s">
        <v>32</v>
      </c>
      <c r="C18" s="94" t="s">
        <v>10</v>
      </c>
      <c r="D18" s="103">
        <f>+SUM(D20:D21)</f>
        <v>357.58000000000004</v>
      </c>
      <c r="E18" s="81"/>
      <c r="F18" s="98"/>
    </row>
    <row r="19" spans="1:6" ht="12.75">
      <c r="A19" s="93"/>
      <c r="B19" s="40"/>
      <c r="C19" s="94"/>
      <c r="D19" s="103"/>
      <c r="E19" s="81"/>
      <c r="F19" s="98"/>
    </row>
    <row r="20" spans="1:6" ht="12.75">
      <c r="A20" s="93"/>
      <c r="B20" s="40" t="s">
        <v>166</v>
      </c>
      <c r="C20" s="94"/>
      <c r="D20" s="103">
        <v>225.58</v>
      </c>
      <c r="E20" s="81">
        <v>0</v>
      </c>
      <c r="F20" s="97">
        <f>D20*E20</f>
        <v>0</v>
      </c>
    </row>
    <row r="21" spans="1:6" ht="12.75">
      <c r="A21" s="93"/>
      <c r="B21" s="40" t="s">
        <v>167</v>
      </c>
      <c r="C21" s="94"/>
      <c r="D21" s="103">
        <v>132</v>
      </c>
      <c r="E21" s="81">
        <v>0</v>
      </c>
      <c r="F21" s="97">
        <f>D21*E21</f>
        <v>0</v>
      </c>
    </row>
    <row r="22" spans="1:6" ht="12.75">
      <c r="A22" s="93"/>
      <c r="B22" s="40"/>
      <c r="C22" s="94"/>
      <c r="D22" s="103"/>
      <c r="E22" s="81"/>
      <c r="F22" s="98"/>
    </row>
    <row r="23" spans="1:6" ht="153">
      <c r="A23" s="93" t="s">
        <v>37</v>
      </c>
      <c r="B23" s="40" t="s">
        <v>255</v>
      </c>
      <c r="C23" s="94"/>
      <c r="D23" s="103"/>
      <c r="E23" s="81"/>
      <c r="F23" s="98"/>
    </row>
    <row r="24" spans="1:6" ht="12.75">
      <c r="A24" s="93"/>
      <c r="B24" s="40" t="s">
        <v>32</v>
      </c>
      <c r="C24" s="94" t="s">
        <v>10</v>
      </c>
      <c r="D24" s="103">
        <f>+SUM(D26:D26)</f>
        <v>430</v>
      </c>
      <c r="E24" s="81"/>
      <c r="F24" s="98"/>
    </row>
    <row r="25" spans="1:6" ht="12.75">
      <c r="A25" s="93"/>
      <c r="B25" s="40"/>
      <c r="C25" s="94"/>
      <c r="D25" s="103"/>
      <c r="E25" s="81"/>
      <c r="F25" s="98"/>
    </row>
    <row r="26" spans="1:6" ht="12.75">
      <c r="A26" s="93"/>
      <c r="B26" s="40" t="s">
        <v>118</v>
      </c>
      <c r="C26" s="94"/>
      <c r="D26" s="103">
        <v>430</v>
      </c>
      <c r="E26" s="81">
        <v>0</v>
      </c>
      <c r="F26" s="97">
        <f>D26*E26</f>
        <v>0</v>
      </c>
    </row>
    <row r="27" spans="1:6" ht="12.75">
      <c r="A27" s="93"/>
      <c r="B27" s="40"/>
      <c r="C27" s="94"/>
      <c r="D27" s="103"/>
      <c r="E27" s="81"/>
      <c r="F27" s="98"/>
    </row>
    <row r="28" spans="1:6" ht="25.5">
      <c r="A28" s="93" t="s">
        <v>39</v>
      </c>
      <c r="B28" s="40" t="s">
        <v>74</v>
      </c>
      <c r="C28" s="94"/>
      <c r="D28" s="103"/>
      <c r="E28" s="81"/>
      <c r="F28" s="98"/>
    </row>
    <row r="29" spans="1:6" ht="12.75">
      <c r="A29" s="93"/>
      <c r="B29" s="40" t="s">
        <v>32</v>
      </c>
      <c r="C29" s="94" t="s">
        <v>10</v>
      </c>
      <c r="D29" s="103">
        <f>+SUM(D31:D33)</f>
        <v>787.58</v>
      </c>
      <c r="E29" s="81">
        <v>0</v>
      </c>
      <c r="F29" s="97">
        <f>D29*E29</f>
        <v>0</v>
      </c>
    </row>
    <row r="30" spans="1:6" ht="12.75">
      <c r="A30" s="93"/>
      <c r="B30" s="40"/>
      <c r="C30" s="94"/>
      <c r="D30" s="103"/>
      <c r="E30" s="81"/>
      <c r="F30" s="98"/>
    </row>
    <row r="31" spans="1:6" ht="12.75">
      <c r="A31" s="93"/>
      <c r="B31" s="40" t="s">
        <v>86</v>
      </c>
      <c r="C31" s="94"/>
      <c r="D31" s="103">
        <v>225.58</v>
      </c>
      <c r="E31" s="81"/>
      <c r="F31" s="98"/>
    </row>
    <row r="32" spans="1:6" ht="12.75">
      <c r="A32" s="93"/>
      <c r="B32" s="40" t="s">
        <v>96</v>
      </c>
      <c r="C32" s="94"/>
      <c r="D32" s="103">
        <v>132</v>
      </c>
      <c r="E32" s="81"/>
      <c r="F32" s="98"/>
    </row>
    <row r="33" spans="1:6" ht="12.75">
      <c r="A33" s="93"/>
      <c r="B33" s="40" t="s">
        <v>87</v>
      </c>
      <c r="C33" s="94"/>
      <c r="D33" s="103">
        <v>430</v>
      </c>
      <c r="E33" s="81"/>
      <c r="F33" s="98"/>
    </row>
    <row r="34" spans="1:6" ht="12.75">
      <c r="A34" s="93"/>
      <c r="B34" s="40"/>
      <c r="C34" s="94"/>
      <c r="D34" s="103"/>
      <c r="E34" s="81"/>
      <c r="F34" s="98"/>
    </row>
    <row r="35" spans="1:6" ht="12.75">
      <c r="A35" s="93" t="s">
        <v>41</v>
      </c>
      <c r="B35" s="40" t="s">
        <v>101</v>
      </c>
      <c r="C35" s="94"/>
      <c r="D35" s="103"/>
      <c r="E35" s="81"/>
      <c r="F35" s="98"/>
    </row>
    <row r="36" spans="1:6" ht="12.75">
      <c r="A36" s="93"/>
      <c r="B36" s="40" t="s">
        <v>32</v>
      </c>
      <c r="C36" s="94" t="s">
        <v>10</v>
      </c>
      <c r="D36" s="103">
        <f>+SUM(D38:D40)</f>
        <v>787.58</v>
      </c>
      <c r="E36" s="81">
        <v>0</v>
      </c>
      <c r="F36" s="97">
        <f>D36*E36</f>
        <v>0</v>
      </c>
    </row>
    <row r="37" spans="1:6" ht="12.75">
      <c r="A37" s="93"/>
      <c r="B37" s="40"/>
      <c r="C37" s="94"/>
      <c r="D37" s="103"/>
      <c r="E37" s="81"/>
      <c r="F37" s="98"/>
    </row>
    <row r="38" spans="1:6" ht="12.75">
      <c r="A38" s="93"/>
      <c r="B38" s="40" t="s">
        <v>86</v>
      </c>
      <c r="C38" s="94"/>
      <c r="D38" s="103">
        <v>225.58</v>
      </c>
      <c r="E38" s="81"/>
      <c r="F38" s="98"/>
    </row>
    <row r="39" spans="1:6" ht="12.75">
      <c r="A39" s="93"/>
      <c r="B39" s="40" t="s">
        <v>96</v>
      </c>
      <c r="C39" s="94"/>
      <c r="D39" s="103">
        <v>132</v>
      </c>
      <c r="E39" s="81"/>
      <c r="F39" s="98"/>
    </row>
    <row r="40" spans="1:6" ht="12.75">
      <c r="A40" s="93"/>
      <c r="B40" s="40" t="s">
        <v>87</v>
      </c>
      <c r="C40" s="94"/>
      <c r="D40" s="103">
        <v>430</v>
      </c>
      <c r="E40" s="81"/>
      <c r="F40" s="98"/>
    </row>
    <row r="41" spans="1:6" ht="12.75">
      <c r="A41" s="93"/>
      <c r="B41" s="40"/>
      <c r="C41" s="94"/>
      <c r="D41" s="103"/>
      <c r="E41" s="81"/>
      <c r="F41" s="98"/>
    </row>
    <row r="42" spans="1:6" ht="102">
      <c r="A42" s="93" t="s">
        <v>42</v>
      </c>
      <c r="B42" s="40" t="s">
        <v>256</v>
      </c>
      <c r="C42" s="94"/>
      <c r="D42" s="103"/>
      <c r="E42" s="81"/>
      <c r="F42" s="98"/>
    </row>
    <row r="43" spans="1:6" ht="12.75">
      <c r="A43" s="93"/>
      <c r="B43" s="40" t="s">
        <v>32</v>
      </c>
      <c r="C43" s="94" t="s">
        <v>10</v>
      </c>
      <c r="D43" s="103">
        <f>+SUM(D45:D45)</f>
        <v>430</v>
      </c>
      <c r="E43" s="81">
        <v>0</v>
      </c>
      <c r="F43" s="97">
        <f>D43*E43</f>
        <v>0</v>
      </c>
    </row>
    <row r="44" spans="1:6" ht="12.75">
      <c r="A44" s="93"/>
      <c r="B44" s="40"/>
      <c r="C44" s="94"/>
      <c r="D44" s="103"/>
      <c r="E44" s="81"/>
      <c r="F44" s="98"/>
    </row>
    <row r="45" spans="1:6" ht="12.75">
      <c r="A45" s="93"/>
      <c r="B45" s="40" t="s">
        <v>87</v>
      </c>
      <c r="C45" s="94"/>
      <c r="D45" s="103">
        <v>430</v>
      </c>
      <c r="E45" s="81"/>
      <c r="F45" s="98"/>
    </row>
    <row r="46" spans="1:6" ht="12.75">
      <c r="A46" s="93"/>
      <c r="B46" s="40"/>
      <c r="C46" s="94"/>
      <c r="D46" s="103"/>
      <c r="E46" s="81"/>
      <c r="F46" s="98"/>
    </row>
    <row r="47" spans="1:6" ht="25.5">
      <c r="A47" s="93" t="s">
        <v>43</v>
      </c>
      <c r="B47" s="95" t="s">
        <v>75</v>
      </c>
      <c r="C47" s="94"/>
      <c r="D47" s="103"/>
      <c r="E47" s="81"/>
      <c r="F47" s="98"/>
    </row>
    <row r="48" spans="1:6" ht="12.75">
      <c r="A48" s="93"/>
      <c r="B48" s="95" t="s">
        <v>32</v>
      </c>
      <c r="C48" s="94" t="s">
        <v>10</v>
      </c>
      <c r="D48" s="103">
        <f>+SUM(D50:D52)</f>
        <v>711.58</v>
      </c>
      <c r="E48" s="81">
        <v>0</v>
      </c>
      <c r="F48" s="97">
        <f>D48*E48</f>
        <v>0</v>
      </c>
    </row>
    <row r="49" spans="1:6" ht="12.75">
      <c r="A49" s="93"/>
      <c r="B49" s="95"/>
      <c r="C49" s="94"/>
      <c r="D49" s="103"/>
      <c r="E49" s="81"/>
      <c r="F49" s="98"/>
    </row>
    <row r="50" spans="1:6" ht="12.75">
      <c r="A50" s="93"/>
      <c r="B50" s="40" t="s">
        <v>86</v>
      </c>
      <c r="C50" s="94"/>
      <c r="D50" s="103">
        <v>225.58</v>
      </c>
      <c r="E50" s="81"/>
      <c r="F50" s="98"/>
    </row>
    <row r="51" spans="1:6" ht="12.75">
      <c r="A51" s="93"/>
      <c r="B51" s="40" t="s">
        <v>96</v>
      </c>
      <c r="C51" s="94"/>
      <c r="D51" s="103">
        <v>66</v>
      </c>
      <c r="E51" s="81"/>
      <c r="F51" s="98"/>
    </row>
    <row r="52" spans="1:6" ht="12.75">
      <c r="A52" s="93"/>
      <c r="B52" s="40" t="s">
        <v>87</v>
      </c>
      <c r="C52" s="94"/>
      <c r="D52" s="103">
        <v>420</v>
      </c>
      <c r="E52" s="81"/>
      <c r="F52" s="98"/>
    </row>
    <row r="53" spans="1:6" ht="12.75">
      <c r="A53" s="93"/>
      <c r="B53" s="40"/>
      <c r="C53" s="94"/>
      <c r="D53" s="103"/>
      <c r="E53" s="81"/>
      <c r="F53" s="98"/>
    </row>
    <row r="54" spans="1:6" ht="25.5">
      <c r="A54" s="93" t="s">
        <v>44</v>
      </c>
      <c r="B54" s="95" t="s">
        <v>121</v>
      </c>
      <c r="C54" s="94"/>
      <c r="D54" s="103"/>
      <c r="E54" s="81"/>
      <c r="F54" s="98"/>
    </row>
    <row r="55" spans="1:6" ht="12.75">
      <c r="A55" s="93"/>
      <c r="B55" s="95" t="s">
        <v>32</v>
      </c>
      <c r="C55" s="94" t="s">
        <v>10</v>
      </c>
      <c r="D55" s="103">
        <f>+SUM(D57:D58)</f>
        <v>520</v>
      </c>
      <c r="E55" s="81">
        <v>0</v>
      </c>
      <c r="F55" s="97">
        <f>D55*E55</f>
        <v>0</v>
      </c>
    </row>
    <row r="56" spans="1:6" ht="12.75">
      <c r="A56" s="93"/>
      <c r="B56" s="95"/>
      <c r="C56" s="94"/>
      <c r="D56" s="103"/>
      <c r="E56" s="81"/>
      <c r="F56" s="98"/>
    </row>
    <row r="57" spans="1:6" ht="12.75">
      <c r="A57" s="93"/>
      <c r="B57" s="40" t="s">
        <v>86</v>
      </c>
      <c r="C57" s="94"/>
      <c r="D57" s="103">
        <v>100</v>
      </c>
      <c r="E57" s="81"/>
      <c r="F57" s="98"/>
    </row>
    <row r="58" spans="1:6" ht="12.75">
      <c r="A58" s="93"/>
      <c r="B58" s="40" t="s">
        <v>87</v>
      </c>
      <c r="C58" s="94"/>
      <c r="D58" s="103">
        <v>420</v>
      </c>
      <c r="E58" s="81"/>
      <c r="F58" s="98"/>
    </row>
    <row r="59" spans="1:6" ht="12.75">
      <c r="A59" s="93"/>
      <c r="B59" s="95"/>
      <c r="C59" s="94"/>
      <c r="D59" s="103"/>
      <c r="E59" s="81"/>
      <c r="F59" s="98"/>
    </row>
    <row r="60" spans="1:6" ht="51">
      <c r="A60" s="93" t="s">
        <v>45</v>
      </c>
      <c r="B60" s="40" t="s">
        <v>61</v>
      </c>
      <c r="C60" s="94"/>
      <c r="D60" s="103"/>
      <c r="E60" s="81"/>
      <c r="F60" s="98"/>
    </row>
    <row r="61" spans="1:6" ht="25.5">
      <c r="A61" s="93"/>
      <c r="B61" s="40" t="s">
        <v>67</v>
      </c>
      <c r="C61" s="94"/>
      <c r="D61" s="103"/>
      <c r="E61" s="81"/>
      <c r="F61" s="98"/>
    </row>
    <row r="62" spans="1:6" ht="12.75">
      <c r="A62" s="93"/>
      <c r="B62" s="40" t="s">
        <v>68</v>
      </c>
      <c r="C62" s="94" t="s">
        <v>16</v>
      </c>
      <c r="D62" s="103">
        <v>40</v>
      </c>
      <c r="E62" s="81">
        <v>0</v>
      </c>
      <c r="F62" s="97">
        <f>D62*E62</f>
        <v>0</v>
      </c>
    </row>
    <row r="63" spans="1:6" ht="12.75">
      <c r="A63" s="93"/>
      <c r="B63" s="40" t="s">
        <v>69</v>
      </c>
      <c r="C63" s="94" t="s">
        <v>16</v>
      </c>
      <c r="D63" s="103">
        <v>40</v>
      </c>
      <c r="E63" s="81">
        <v>0</v>
      </c>
      <c r="F63" s="97">
        <f>D63*E63</f>
        <v>0</v>
      </c>
    </row>
    <row r="64" spans="1:6" ht="12.75">
      <c r="A64" s="93"/>
      <c r="B64" s="40" t="s">
        <v>70</v>
      </c>
      <c r="C64" s="94"/>
      <c r="D64" s="103"/>
      <c r="E64" s="81"/>
      <c r="F64" s="97">
        <f>(F62+F63)*0.25</f>
        <v>0</v>
      </c>
    </row>
    <row r="65" spans="1:6" ht="12.75">
      <c r="A65" s="93"/>
      <c r="B65" s="40"/>
      <c r="C65" s="94"/>
      <c r="D65" s="103"/>
      <c r="E65" s="106"/>
      <c r="F65" s="107"/>
    </row>
    <row r="66" spans="1:6" ht="12.75">
      <c r="A66" s="89"/>
      <c r="B66" s="24" t="s">
        <v>4</v>
      </c>
      <c r="C66" s="25"/>
      <c r="D66" s="38"/>
      <c r="E66" s="38"/>
      <c r="F66" s="38">
        <f>SUM(F9:F64)</f>
        <v>0</v>
      </c>
    </row>
  </sheetData>
  <sheetProtection/>
  <printOptions/>
  <pageMargins left="0.984251968503937" right="0.7874015748031497" top="0.984251968503937" bottom="0.984251968503937" header="0" footer="0"/>
  <pageSetup horizontalDpi="600" verticalDpi="600" orientation="portrait" paperSize="9" scale="97" r:id="rId1"/>
  <rowBreaks count="1" manualBreakCount="1">
    <brk id="67" max="5" man="1"/>
  </rowBreaks>
</worksheet>
</file>

<file path=xl/worksheets/sheet4.xml><?xml version="1.0" encoding="utf-8"?>
<worksheet xmlns="http://schemas.openxmlformats.org/spreadsheetml/2006/main" xmlns:r="http://schemas.openxmlformats.org/officeDocument/2006/relationships">
  <dimension ref="A1:H56"/>
  <sheetViews>
    <sheetView view="pageBreakPreview" zoomScaleSheetLayoutView="100" zoomScalePageLayoutView="0" workbookViewId="0" topLeftCell="A1">
      <selection activeCell="B11" sqref="B11"/>
    </sheetView>
  </sheetViews>
  <sheetFormatPr defaultColWidth="9.00390625" defaultRowHeight="12.75"/>
  <cols>
    <col min="1" max="1" width="4.75390625" style="28" bestFit="1" customWidth="1"/>
    <col min="2" max="2" width="41.625" style="21" customWidth="1"/>
    <col min="3" max="3" width="5.625" style="28" customWidth="1"/>
    <col min="4" max="4" width="7.25390625" style="33" bestFit="1" customWidth="1"/>
    <col min="5" max="5" width="10.125" style="33" bestFit="1" customWidth="1"/>
    <col min="6" max="6" width="8.125" style="33" bestFit="1" customWidth="1"/>
    <col min="8" max="8" width="40.00390625" style="61" customWidth="1"/>
  </cols>
  <sheetData>
    <row r="1" ht="12.75">
      <c r="B1" s="20"/>
    </row>
    <row r="2" ht="12.75">
      <c r="B2" s="20" t="s">
        <v>283</v>
      </c>
    </row>
    <row r="3" ht="12.75">
      <c r="B3" s="20"/>
    </row>
    <row r="4" spans="1:6" ht="12.75">
      <c r="A4" s="32" t="s">
        <v>3</v>
      </c>
      <c r="B4" s="23" t="s">
        <v>2</v>
      </c>
      <c r="C4" s="36" t="s">
        <v>0</v>
      </c>
      <c r="D4" s="34" t="s">
        <v>1</v>
      </c>
      <c r="E4" s="35" t="s">
        <v>21</v>
      </c>
      <c r="F4" s="31" t="s">
        <v>22</v>
      </c>
    </row>
    <row r="6" spans="1:2" ht="12.75">
      <c r="A6" s="28" t="s">
        <v>147</v>
      </c>
      <c r="B6" s="21" t="s">
        <v>123</v>
      </c>
    </row>
    <row r="8" spans="2:6" ht="25.5">
      <c r="B8" s="21" t="s">
        <v>124</v>
      </c>
      <c r="C8" s="33" t="s">
        <v>102</v>
      </c>
      <c r="D8" s="28">
        <v>1</v>
      </c>
      <c r="E8" s="33">
        <v>0</v>
      </c>
      <c r="F8" s="33">
        <f>D8*E8</f>
        <v>0</v>
      </c>
    </row>
    <row r="9" spans="2:6" ht="12.75">
      <c r="B9" s="21" t="s">
        <v>125</v>
      </c>
      <c r="C9" s="33" t="s">
        <v>126</v>
      </c>
      <c r="D9" s="28">
        <v>52</v>
      </c>
      <c r="E9" s="33">
        <v>0</v>
      </c>
      <c r="F9" s="33">
        <f>D9*E9</f>
        <v>0</v>
      </c>
    </row>
    <row r="10" spans="2:6" ht="25.5">
      <c r="B10" s="21" t="s">
        <v>127</v>
      </c>
      <c r="C10" s="33" t="s">
        <v>102</v>
      </c>
      <c r="D10" s="28">
        <v>1</v>
      </c>
      <c r="E10" s="33">
        <v>0</v>
      </c>
      <c r="F10" s="33">
        <f>D10*E10</f>
        <v>0</v>
      </c>
    </row>
    <row r="11" spans="2:6" ht="25.5">
      <c r="B11" s="21" t="s">
        <v>128</v>
      </c>
      <c r="C11" s="33" t="s">
        <v>102</v>
      </c>
      <c r="D11" s="28">
        <v>1</v>
      </c>
      <c r="E11" s="33">
        <v>0</v>
      </c>
      <c r="F11" s="33">
        <f>D11*E11</f>
        <v>0</v>
      </c>
    </row>
    <row r="13" spans="1:8" ht="12.75">
      <c r="A13" s="28" t="s">
        <v>148</v>
      </c>
      <c r="B13" s="21" t="s">
        <v>129</v>
      </c>
      <c r="H13"/>
    </row>
    <row r="14" ht="12.75">
      <c r="H14"/>
    </row>
    <row r="15" spans="1:8" ht="12.75">
      <c r="A15" s="39" t="s">
        <v>154</v>
      </c>
      <c r="B15" s="21" t="s">
        <v>155</v>
      </c>
      <c r="H15"/>
    </row>
    <row r="16" spans="2:8" ht="63.75">
      <c r="B16" s="21" t="s">
        <v>209</v>
      </c>
      <c r="C16" s="28" t="s">
        <v>102</v>
      </c>
      <c r="D16" s="33">
        <v>16</v>
      </c>
      <c r="E16" s="33">
        <v>0</v>
      </c>
      <c r="F16" s="33">
        <f>D16*E16</f>
        <v>0</v>
      </c>
      <c r="H16"/>
    </row>
    <row r="17" ht="12.75">
      <c r="H17"/>
    </row>
    <row r="18" spans="1:8" ht="12.75">
      <c r="A18" s="62" t="s">
        <v>156</v>
      </c>
      <c r="B18" s="63" t="s">
        <v>157</v>
      </c>
      <c r="C18" s="29"/>
      <c r="D18" s="64"/>
      <c r="E18" s="64"/>
      <c r="F18" s="64"/>
      <c r="H18"/>
    </row>
    <row r="19" spans="1:8" ht="66.75" customHeight="1">
      <c r="A19" s="29"/>
      <c r="B19" s="63" t="s">
        <v>215</v>
      </c>
      <c r="C19" s="29" t="s">
        <v>126</v>
      </c>
      <c r="D19" s="64">
        <v>10</v>
      </c>
      <c r="E19" s="64">
        <v>0</v>
      </c>
      <c r="F19" s="64">
        <f>D19*E19</f>
        <v>0</v>
      </c>
      <c r="H19"/>
    </row>
    <row r="20" spans="1:8" ht="64.5" customHeight="1">
      <c r="A20" s="29"/>
      <c r="B20" s="63" t="s">
        <v>218</v>
      </c>
      <c r="C20" s="29" t="s">
        <v>102</v>
      </c>
      <c r="D20" s="64">
        <v>1</v>
      </c>
      <c r="E20" s="64">
        <v>0</v>
      </c>
      <c r="F20" s="64">
        <f>D20*E20</f>
        <v>0</v>
      </c>
      <c r="H20"/>
    </row>
    <row r="21" spans="1:8" ht="53.25" customHeight="1">
      <c r="A21" s="29"/>
      <c r="B21" s="63" t="s">
        <v>219</v>
      </c>
      <c r="C21" s="29" t="s">
        <v>102</v>
      </c>
      <c r="D21" s="64">
        <v>1</v>
      </c>
      <c r="E21" s="64">
        <v>0</v>
      </c>
      <c r="F21" s="64">
        <f>D21*E21</f>
        <v>0</v>
      </c>
      <c r="H21"/>
    </row>
    <row r="22" spans="1:8" ht="12.75">
      <c r="A22" s="29"/>
      <c r="B22" s="63"/>
      <c r="C22" s="29"/>
      <c r="D22" s="64"/>
      <c r="E22" s="64"/>
      <c r="F22" s="64"/>
      <c r="H22"/>
    </row>
    <row r="23" spans="1:8" ht="12.75">
      <c r="A23" s="62" t="s">
        <v>158</v>
      </c>
      <c r="B23" s="63" t="s">
        <v>159</v>
      </c>
      <c r="C23" s="29"/>
      <c r="D23" s="64"/>
      <c r="E23" s="64"/>
      <c r="F23" s="64"/>
      <c r="H23"/>
    </row>
    <row r="24" spans="1:8" ht="63.75" customHeight="1">
      <c r="A24" s="29"/>
      <c r="B24" s="63" t="s">
        <v>214</v>
      </c>
      <c r="C24" s="29" t="s">
        <v>102</v>
      </c>
      <c r="D24" s="64">
        <v>1</v>
      </c>
      <c r="E24" s="64">
        <v>0</v>
      </c>
      <c r="F24" s="64">
        <f>D24*E24</f>
        <v>0</v>
      </c>
      <c r="H24"/>
    </row>
    <row r="25" spans="1:8" ht="63.75" customHeight="1">
      <c r="A25" s="29"/>
      <c r="B25" s="63" t="s">
        <v>221</v>
      </c>
      <c r="C25" s="29" t="s">
        <v>102</v>
      </c>
      <c r="D25" s="64">
        <v>3</v>
      </c>
      <c r="E25" s="64">
        <v>0</v>
      </c>
      <c r="F25" s="64">
        <f>D25*E25</f>
        <v>0</v>
      </c>
      <c r="H25"/>
    </row>
    <row r="26" spans="1:8" ht="63.75" customHeight="1">
      <c r="A26" s="29"/>
      <c r="B26" s="63" t="s">
        <v>223</v>
      </c>
      <c r="C26" s="29" t="s">
        <v>102</v>
      </c>
      <c r="D26" s="64">
        <f>5+5</f>
        <v>10</v>
      </c>
      <c r="E26" s="64">
        <v>0</v>
      </c>
      <c r="F26" s="64">
        <f>D26*E26</f>
        <v>0</v>
      </c>
      <c r="H26"/>
    </row>
    <row r="27" spans="1:8" ht="38.25">
      <c r="A27" s="29"/>
      <c r="B27" s="63" t="s">
        <v>224</v>
      </c>
      <c r="C27" s="29" t="s">
        <v>102</v>
      </c>
      <c r="D27" s="64">
        <f>2+2</f>
        <v>4</v>
      </c>
      <c r="E27" s="64">
        <v>0</v>
      </c>
      <c r="F27" s="64">
        <f>D27*E27</f>
        <v>0</v>
      </c>
      <c r="H27"/>
    </row>
    <row r="28" spans="1:8" ht="12.75">
      <c r="A28" s="29"/>
      <c r="B28" s="63"/>
      <c r="C28" s="29"/>
      <c r="D28" s="64"/>
      <c r="E28" s="64"/>
      <c r="F28" s="64"/>
      <c r="H28"/>
    </row>
    <row r="29" spans="1:8" ht="12.75">
      <c r="A29" s="29" t="s">
        <v>149</v>
      </c>
      <c r="B29" s="63" t="s">
        <v>130</v>
      </c>
      <c r="C29" s="29"/>
      <c r="D29" s="64"/>
      <c r="E29" s="64"/>
      <c r="F29" s="64"/>
      <c r="H29"/>
    </row>
    <row r="30" spans="1:8" ht="102">
      <c r="A30" s="29"/>
      <c r="B30" s="63" t="s">
        <v>208</v>
      </c>
      <c r="C30" s="29" t="s">
        <v>126</v>
      </c>
      <c r="D30" s="64">
        <v>1</v>
      </c>
      <c r="E30" s="64">
        <v>0</v>
      </c>
      <c r="F30" s="64">
        <f aca="true" t="shared" si="0" ref="F30:F35">D30*E30</f>
        <v>0</v>
      </c>
      <c r="H30"/>
    </row>
    <row r="31" spans="1:8" ht="63.75">
      <c r="A31" s="29"/>
      <c r="B31" s="63" t="s">
        <v>211</v>
      </c>
      <c r="C31" s="29" t="s">
        <v>126</v>
      </c>
      <c r="D31" s="64">
        <v>1</v>
      </c>
      <c r="E31" s="64">
        <v>0</v>
      </c>
      <c r="F31" s="64">
        <f t="shared" si="0"/>
        <v>0</v>
      </c>
      <c r="H31"/>
    </row>
    <row r="32" spans="1:6" ht="51">
      <c r="A32" s="29"/>
      <c r="B32" s="63" t="s">
        <v>213</v>
      </c>
      <c r="C32" s="29" t="s">
        <v>126</v>
      </c>
      <c r="D32" s="64">
        <v>1</v>
      </c>
      <c r="E32" s="64">
        <v>0</v>
      </c>
      <c r="F32" s="64">
        <f t="shared" si="0"/>
        <v>0</v>
      </c>
    </row>
    <row r="33" spans="1:6" ht="38.25">
      <c r="A33" s="29"/>
      <c r="B33" s="63" t="s">
        <v>220</v>
      </c>
      <c r="C33" s="29" t="s">
        <v>126</v>
      </c>
      <c r="D33" s="64">
        <v>2</v>
      </c>
      <c r="E33" s="64">
        <v>0</v>
      </c>
      <c r="F33" s="64">
        <f t="shared" si="0"/>
        <v>0</v>
      </c>
    </row>
    <row r="34" spans="1:6" ht="38.25">
      <c r="A34" s="29"/>
      <c r="B34" s="63" t="s">
        <v>222</v>
      </c>
      <c r="C34" s="29" t="s">
        <v>102</v>
      </c>
      <c r="D34" s="64">
        <v>1</v>
      </c>
      <c r="E34" s="64">
        <v>0</v>
      </c>
      <c r="F34" s="64">
        <f t="shared" si="0"/>
        <v>0</v>
      </c>
    </row>
    <row r="35" spans="1:6" ht="63.75">
      <c r="A35" s="29"/>
      <c r="B35" s="63" t="s">
        <v>225</v>
      </c>
      <c r="C35" s="29" t="s">
        <v>102</v>
      </c>
      <c r="D35" s="64">
        <v>1</v>
      </c>
      <c r="E35" s="64">
        <v>0</v>
      </c>
      <c r="F35" s="64">
        <f t="shared" si="0"/>
        <v>0</v>
      </c>
    </row>
    <row r="36" spans="1:6" ht="12.75">
      <c r="A36" s="29"/>
      <c r="B36" s="63"/>
      <c r="C36" s="29"/>
      <c r="D36" s="64"/>
      <c r="E36" s="64"/>
      <c r="F36" s="64"/>
    </row>
    <row r="37" spans="1:6" ht="12.75">
      <c r="A37" s="29" t="s">
        <v>150</v>
      </c>
      <c r="B37" s="63" t="s">
        <v>131</v>
      </c>
      <c r="C37" s="29"/>
      <c r="D37" s="64"/>
      <c r="E37" s="64"/>
      <c r="F37" s="64"/>
    </row>
    <row r="38" spans="1:6" ht="25.5">
      <c r="A38" s="29"/>
      <c r="B38" s="63" t="s">
        <v>216</v>
      </c>
      <c r="C38" s="29" t="s">
        <v>132</v>
      </c>
      <c r="D38" s="64">
        <f>12+6+6</f>
        <v>24</v>
      </c>
      <c r="E38" s="64">
        <v>0</v>
      </c>
      <c r="F38" s="64">
        <f>D38*E38</f>
        <v>0</v>
      </c>
    </row>
    <row r="39" spans="1:6" ht="25.5">
      <c r="A39" s="29"/>
      <c r="B39" s="63" t="s">
        <v>142</v>
      </c>
      <c r="C39" s="29" t="s">
        <v>132</v>
      </c>
      <c r="D39" s="64">
        <f>110+22</f>
        <v>132</v>
      </c>
      <c r="E39" s="64">
        <v>0</v>
      </c>
      <c r="F39" s="64">
        <f>D39*E39</f>
        <v>0</v>
      </c>
    </row>
    <row r="40" spans="1:6" ht="25.5">
      <c r="A40" s="29"/>
      <c r="B40" s="63" t="s">
        <v>212</v>
      </c>
      <c r="C40" s="29" t="s">
        <v>132</v>
      </c>
      <c r="D40" s="64">
        <v>8</v>
      </c>
      <c r="E40" s="64">
        <v>0</v>
      </c>
      <c r="F40" s="64">
        <f>D40*E40</f>
        <v>0</v>
      </c>
    </row>
    <row r="41" spans="1:6" ht="25.5">
      <c r="A41" s="29"/>
      <c r="B41" s="63" t="s">
        <v>210</v>
      </c>
      <c r="C41" s="29" t="s">
        <v>132</v>
      </c>
      <c r="D41" s="64">
        <f>90+10</f>
        <v>100</v>
      </c>
      <c r="E41" s="64">
        <v>0</v>
      </c>
      <c r="F41" s="64">
        <f>D41*E41</f>
        <v>0</v>
      </c>
    </row>
    <row r="42" spans="1:6" ht="25.5">
      <c r="A42" s="29"/>
      <c r="B42" s="63" t="s">
        <v>217</v>
      </c>
      <c r="C42" s="29" t="s">
        <v>132</v>
      </c>
      <c r="D42" s="64">
        <f>28+5+5</f>
        <v>38</v>
      </c>
      <c r="E42" s="64">
        <v>0</v>
      </c>
      <c r="F42" s="64">
        <f>D42*E42</f>
        <v>0</v>
      </c>
    </row>
    <row r="43" spans="1:6" ht="12.75">
      <c r="A43" s="29"/>
      <c r="B43" s="63"/>
      <c r="C43" s="29"/>
      <c r="D43" s="64"/>
      <c r="E43" s="64"/>
      <c r="F43" s="64"/>
    </row>
    <row r="44" spans="1:6" ht="12.75">
      <c r="A44" s="29" t="s">
        <v>151</v>
      </c>
      <c r="B44" s="63" t="s">
        <v>160</v>
      </c>
      <c r="C44" s="29"/>
      <c r="D44" s="64"/>
      <c r="E44" s="64"/>
      <c r="F44" s="64"/>
    </row>
    <row r="45" spans="1:6" ht="25.5">
      <c r="A45" s="29"/>
      <c r="B45" s="63" t="s">
        <v>133</v>
      </c>
      <c r="C45" s="29" t="s">
        <v>102</v>
      </c>
      <c r="D45" s="64">
        <v>1</v>
      </c>
      <c r="E45" s="64">
        <v>0</v>
      </c>
      <c r="F45" s="64">
        <f aca="true" t="shared" si="1" ref="F45:F54">D45*E45</f>
        <v>0</v>
      </c>
    </row>
    <row r="46" spans="1:6" ht="25.5">
      <c r="A46" s="29"/>
      <c r="B46" s="63" t="s">
        <v>134</v>
      </c>
      <c r="C46" s="29" t="s">
        <v>102</v>
      </c>
      <c r="D46" s="64">
        <v>1</v>
      </c>
      <c r="E46" s="64">
        <v>0</v>
      </c>
      <c r="F46" s="64">
        <f t="shared" si="1"/>
        <v>0</v>
      </c>
    </row>
    <row r="47" spans="1:6" ht="25.5">
      <c r="A47" s="29"/>
      <c r="B47" s="63" t="s">
        <v>135</v>
      </c>
      <c r="C47" s="29" t="s">
        <v>102</v>
      </c>
      <c r="D47" s="64">
        <v>1</v>
      </c>
      <c r="E47" s="64">
        <v>0</v>
      </c>
      <c r="F47" s="64">
        <f t="shared" si="1"/>
        <v>0</v>
      </c>
    </row>
    <row r="48" spans="1:6" ht="25.5">
      <c r="A48" s="29"/>
      <c r="B48" s="63" t="s">
        <v>136</v>
      </c>
      <c r="C48" s="29" t="s">
        <v>102</v>
      </c>
      <c r="D48" s="64">
        <v>1</v>
      </c>
      <c r="E48" s="64">
        <v>0</v>
      </c>
      <c r="F48" s="64">
        <f t="shared" si="1"/>
        <v>0</v>
      </c>
    </row>
    <row r="49" spans="1:6" ht="25.5">
      <c r="A49" s="29"/>
      <c r="B49" s="63" t="s">
        <v>137</v>
      </c>
      <c r="C49" s="29" t="s">
        <v>102</v>
      </c>
      <c r="D49" s="64">
        <v>1</v>
      </c>
      <c r="E49" s="64">
        <v>0</v>
      </c>
      <c r="F49" s="64">
        <f t="shared" si="1"/>
        <v>0</v>
      </c>
    </row>
    <row r="50" spans="1:6" ht="12.75">
      <c r="A50" s="29"/>
      <c r="B50" s="63"/>
      <c r="C50" s="29"/>
      <c r="D50" s="64"/>
      <c r="E50" s="64"/>
      <c r="F50" s="64"/>
    </row>
    <row r="51" spans="1:6" ht="12.75">
      <c r="A51" s="29" t="s">
        <v>152</v>
      </c>
      <c r="B51" s="63" t="s">
        <v>138</v>
      </c>
      <c r="C51" s="29"/>
      <c r="D51" s="64"/>
      <c r="E51" s="64"/>
      <c r="F51" s="64"/>
    </row>
    <row r="52" spans="1:6" ht="12.75">
      <c r="A52" s="29"/>
      <c r="B52" s="63" t="s">
        <v>139</v>
      </c>
      <c r="C52" s="29" t="s">
        <v>102</v>
      </c>
      <c r="D52" s="64">
        <v>1</v>
      </c>
      <c r="E52" s="64">
        <v>0</v>
      </c>
      <c r="F52" s="64">
        <f t="shared" si="1"/>
        <v>0</v>
      </c>
    </row>
    <row r="53" spans="1:6" ht="12.75">
      <c r="A53" s="29"/>
      <c r="B53" s="63" t="s">
        <v>140</v>
      </c>
      <c r="C53" s="29" t="s">
        <v>102</v>
      </c>
      <c r="D53" s="64">
        <v>1</v>
      </c>
      <c r="E53" s="64">
        <v>0</v>
      </c>
      <c r="F53" s="64">
        <f t="shared" si="1"/>
        <v>0</v>
      </c>
    </row>
    <row r="54" spans="1:6" ht="12.75">
      <c r="A54" s="29"/>
      <c r="B54" s="63" t="s">
        <v>141</v>
      </c>
      <c r="C54" s="29" t="s">
        <v>102</v>
      </c>
      <c r="D54" s="64">
        <v>1</v>
      </c>
      <c r="E54" s="64">
        <v>0</v>
      </c>
      <c r="F54" s="64">
        <f t="shared" si="1"/>
        <v>0</v>
      </c>
    </row>
    <row r="55" spans="1:6" ht="12.75">
      <c r="A55" s="29"/>
      <c r="B55" s="63"/>
      <c r="C55" s="29"/>
      <c r="D55" s="64"/>
      <c r="E55" s="64"/>
      <c r="F55" s="64"/>
    </row>
    <row r="56" spans="1:6" ht="12.75">
      <c r="A56" s="22"/>
      <c r="B56" s="24" t="s">
        <v>4</v>
      </c>
      <c r="C56" s="25"/>
      <c r="D56" s="26"/>
      <c r="E56" s="26"/>
      <c r="F56" s="38">
        <f>SUM(F8:F54)</f>
        <v>0</v>
      </c>
    </row>
  </sheetData>
  <sheetProtection/>
  <printOptions/>
  <pageMargins left="0.7" right="0.7" top="0.75" bottom="0.75" header="0.3" footer="0.3"/>
  <pageSetup horizontalDpi="600" verticalDpi="600" orientation="portrait" paperSize="9" scale="76" r:id="rId1"/>
  <rowBreaks count="1" manualBreakCount="1">
    <brk id="43" max="5" man="1"/>
  </rowBreaks>
</worksheet>
</file>

<file path=xl/worksheets/sheet5.xml><?xml version="1.0" encoding="utf-8"?>
<worksheet xmlns="http://schemas.openxmlformats.org/spreadsheetml/2006/main" xmlns:r="http://schemas.openxmlformats.org/officeDocument/2006/relationships">
  <dimension ref="A1:F53"/>
  <sheetViews>
    <sheetView tabSelected="1" view="pageBreakPreview" zoomScaleSheetLayoutView="100" zoomScalePageLayoutView="0" workbookViewId="0" topLeftCell="A1">
      <selection activeCell="B2" sqref="B2"/>
    </sheetView>
  </sheetViews>
  <sheetFormatPr defaultColWidth="9.00390625" defaultRowHeight="12.75"/>
  <cols>
    <col min="1" max="1" width="5.00390625" style="28" bestFit="1" customWidth="1"/>
    <col min="2" max="2" width="43.75390625" style="21" customWidth="1"/>
    <col min="3" max="3" width="6.125" style="28" bestFit="1" customWidth="1"/>
    <col min="4" max="4" width="7.875" style="33" bestFit="1" customWidth="1"/>
    <col min="5" max="5" width="11.25390625" style="33" bestFit="1" customWidth="1"/>
    <col min="6" max="6" width="10.125" style="33" bestFit="1" customWidth="1"/>
  </cols>
  <sheetData>
    <row r="1" spans="1:6" ht="15">
      <c r="A1" s="43"/>
      <c r="B1" s="44"/>
      <c r="C1" s="43"/>
      <c r="D1" s="45"/>
      <c r="E1" s="45"/>
      <c r="F1" s="45"/>
    </row>
    <row r="2" spans="1:6" ht="15">
      <c r="A2" s="43"/>
      <c r="B2" s="44" t="s">
        <v>284</v>
      </c>
      <c r="C2" s="43"/>
      <c r="D2" s="45"/>
      <c r="E2" s="45"/>
      <c r="F2" s="45"/>
    </row>
    <row r="3" spans="1:6" ht="15">
      <c r="A3" s="43"/>
      <c r="B3" s="44"/>
      <c r="C3" s="43"/>
      <c r="D3" s="45"/>
      <c r="E3" s="45"/>
      <c r="F3" s="45"/>
    </row>
    <row r="4" spans="1:6" ht="14.25">
      <c r="A4" s="46" t="s">
        <v>3</v>
      </c>
      <c r="B4" s="47" t="s">
        <v>2</v>
      </c>
      <c r="C4" s="48" t="s">
        <v>0</v>
      </c>
      <c r="D4" s="49" t="s">
        <v>1</v>
      </c>
      <c r="E4" s="50" t="s">
        <v>21</v>
      </c>
      <c r="F4" s="51" t="s">
        <v>22</v>
      </c>
    </row>
    <row r="5" spans="1:6" ht="14.25">
      <c r="A5" s="43"/>
      <c r="B5" s="52"/>
      <c r="C5" s="43"/>
      <c r="D5" s="45"/>
      <c r="E5" s="84"/>
      <c r="F5" s="84"/>
    </row>
    <row r="6" spans="1:6" ht="12.75">
      <c r="A6" s="65"/>
      <c r="B6" s="66" t="s">
        <v>226</v>
      </c>
      <c r="C6" s="65"/>
      <c r="D6" s="67"/>
      <c r="E6" s="81"/>
      <c r="F6" s="81"/>
    </row>
    <row r="7" spans="1:6" ht="38.25">
      <c r="A7" s="65"/>
      <c r="B7" s="68" t="s">
        <v>227</v>
      </c>
      <c r="C7" s="65"/>
      <c r="D7" s="67"/>
      <c r="E7" s="81"/>
      <c r="F7" s="81"/>
    </row>
    <row r="8" spans="1:6" ht="12.75">
      <c r="A8" s="65"/>
      <c r="B8" s="69"/>
      <c r="C8" s="65"/>
      <c r="D8" s="67"/>
      <c r="E8" s="81"/>
      <c r="F8" s="81"/>
    </row>
    <row r="9" spans="1:6" ht="12.75">
      <c r="A9" s="65" t="s">
        <v>147</v>
      </c>
      <c r="B9" s="69" t="s">
        <v>228</v>
      </c>
      <c r="C9" s="65" t="s">
        <v>102</v>
      </c>
      <c r="D9" s="70">
        <v>1</v>
      </c>
      <c r="E9" s="81">
        <v>0</v>
      </c>
      <c r="F9" s="81">
        <f>D9*E9</f>
        <v>0</v>
      </c>
    </row>
    <row r="10" spans="1:6" ht="12.75">
      <c r="A10" s="71"/>
      <c r="B10" s="72"/>
      <c r="C10" s="73"/>
      <c r="D10" s="73"/>
      <c r="E10" s="85"/>
      <c r="F10" s="85"/>
    </row>
    <row r="11" spans="1:6" ht="25.5">
      <c r="A11" s="65" t="s">
        <v>148</v>
      </c>
      <c r="B11" s="69" t="s">
        <v>272</v>
      </c>
      <c r="C11" s="65" t="s">
        <v>102</v>
      </c>
      <c r="D11" s="70">
        <v>57</v>
      </c>
      <c r="E11" s="81">
        <v>0</v>
      </c>
      <c r="F11" s="81">
        <f>D11*E11</f>
        <v>0</v>
      </c>
    </row>
    <row r="12" spans="1:6" ht="12.75">
      <c r="A12" s="71"/>
      <c r="B12" s="72"/>
      <c r="C12" s="73"/>
      <c r="D12" s="73"/>
      <c r="E12" s="85"/>
      <c r="F12" s="85"/>
    </row>
    <row r="13" spans="1:6" ht="153">
      <c r="A13" s="65" t="s">
        <v>149</v>
      </c>
      <c r="B13" s="69" t="s">
        <v>251</v>
      </c>
      <c r="C13" s="65"/>
      <c r="D13" s="70"/>
      <c r="E13" s="81"/>
      <c r="F13" s="81"/>
    </row>
    <row r="14" spans="1:6" ht="12.75">
      <c r="A14" s="65"/>
      <c r="B14" s="69"/>
      <c r="C14" s="65"/>
      <c r="D14" s="70"/>
      <c r="E14" s="81"/>
      <c r="F14" s="81"/>
    </row>
    <row r="15" spans="1:6" ht="12.75">
      <c r="A15" s="65"/>
      <c r="B15" s="69" t="s">
        <v>229</v>
      </c>
      <c r="C15" s="65"/>
      <c r="D15" s="74"/>
      <c r="E15" s="81"/>
      <c r="F15" s="81"/>
    </row>
    <row r="16" spans="1:6" ht="12.75">
      <c r="A16" s="65"/>
      <c r="B16" s="76" t="s">
        <v>230</v>
      </c>
      <c r="C16" s="65" t="s">
        <v>102</v>
      </c>
      <c r="D16" s="74">
        <v>1</v>
      </c>
      <c r="E16" s="81">
        <v>0</v>
      </c>
      <c r="F16" s="81">
        <f>D16*E16</f>
        <v>0</v>
      </c>
    </row>
    <row r="17" spans="1:6" ht="12.75">
      <c r="A17" s="65"/>
      <c r="B17" s="76" t="s">
        <v>231</v>
      </c>
      <c r="C17" s="65" t="s">
        <v>102</v>
      </c>
      <c r="D17" s="74">
        <v>18</v>
      </c>
      <c r="E17" s="81">
        <v>0</v>
      </c>
      <c r="F17" s="81">
        <f>D17*E17</f>
        <v>0</v>
      </c>
    </row>
    <row r="18" spans="1:6" ht="12.75">
      <c r="A18" s="65"/>
      <c r="B18" s="76" t="s">
        <v>232</v>
      </c>
      <c r="C18" s="65" t="s">
        <v>102</v>
      </c>
      <c r="D18" s="74">
        <v>3</v>
      </c>
      <c r="E18" s="81">
        <v>0</v>
      </c>
      <c r="F18" s="81">
        <f>D18*E18</f>
        <v>0</v>
      </c>
    </row>
    <row r="19" spans="1:6" ht="12.75">
      <c r="A19" s="65"/>
      <c r="B19" s="76" t="s">
        <v>233</v>
      </c>
      <c r="C19" s="65" t="s">
        <v>102</v>
      </c>
      <c r="D19" s="74">
        <v>13</v>
      </c>
      <c r="E19" s="81">
        <v>0</v>
      </c>
      <c r="F19" s="81">
        <f>D19*E19</f>
        <v>0</v>
      </c>
    </row>
    <row r="20" spans="1:6" ht="12.75">
      <c r="A20" s="65"/>
      <c r="B20" s="76" t="s">
        <v>234</v>
      </c>
      <c r="C20" s="65" t="s">
        <v>102</v>
      </c>
      <c r="D20" s="74">
        <v>6</v>
      </c>
      <c r="E20" s="81">
        <v>0</v>
      </c>
      <c r="F20" s="81">
        <f>D20*E20</f>
        <v>0</v>
      </c>
    </row>
    <row r="21" spans="1:6" ht="12.75">
      <c r="A21" s="65"/>
      <c r="B21" s="69"/>
      <c r="C21" s="65"/>
      <c r="D21" s="74"/>
      <c r="E21" s="81"/>
      <c r="F21" s="81"/>
    </row>
    <row r="22" spans="1:6" ht="12.75">
      <c r="A22" s="65"/>
      <c r="B22" s="69" t="s">
        <v>235</v>
      </c>
      <c r="C22" s="65"/>
      <c r="D22" s="74"/>
      <c r="E22" s="81"/>
      <c r="F22" s="81"/>
    </row>
    <row r="23" spans="1:6" ht="12.75">
      <c r="A23" s="65"/>
      <c r="B23" s="83" t="s">
        <v>252</v>
      </c>
      <c r="C23" s="65" t="s">
        <v>102</v>
      </c>
      <c r="D23" s="74">
        <v>10</v>
      </c>
      <c r="E23" s="81">
        <v>0</v>
      </c>
      <c r="F23" s="81">
        <f>D23*E23</f>
        <v>0</v>
      </c>
    </row>
    <row r="24" spans="1:6" ht="12.75">
      <c r="A24" s="65"/>
      <c r="B24" s="76" t="s">
        <v>236</v>
      </c>
      <c r="C24" s="65" t="s">
        <v>102</v>
      </c>
      <c r="D24" s="74">
        <v>6</v>
      </c>
      <c r="E24" s="81">
        <v>0</v>
      </c>
      <c r="F24" s="81">
        <f>D24*E24</f>
        <v>0</v>
      </c>
    </row>
    <row r="25" spans="1:6" ht="12.75">
      <c r="A25" s="65"/>
      <c r="B25" s="69"/>
      <c r="C25" s="65"/>
      <c r="D25" s="70"/>
      <c r="E25" s="81"/>
      <c r="F25" s="81"/>
    </row>
    <row r="26" spans="1:6" ht="51">
      <c r="A26" s="77" t="s">
        <v>150</v>
      </c>
      <c r="B26" s="72" t="s">
        <v>238</v>
      </c>
      <c r="C26" s="78"/>
      <c r="D26" s="79"/>
      <c r="E26" s="86"/>
      <c r="F26" s="80"/>
    </row>
    <row r="27" spans="1:6" ht="12.75">
      <c r="A27" s="77"/>
      <c r="B27" s="76" t="s">
        <v>239</v>
      </c>
      <c r="C27" s="78" t="s">
        <v>132</v>
      </c>
      <c r="D27" s="79">
        <v>15</v>
      </c>
      <c r="E27" s="86">
        <v>0</v>
      </c>
      <c r="F27" s="81">
        <f>D27*E27</f>
        <v>0</v>
      </c>
    </row>
    <row r="28" spans="1:6" ht="12.75">
      <c r="A28" s="65"/>
      <c r="B28" s="69"/>
      <c r="C28" s="65"/>
      <c r="D28" s="70"/>
      <c r="E28" s="81"/>
      <c r="F28" s="81"/>
    </row>
    <row r="29" spans="1:6" ht="65.25" customHeight="1">
      <c r="A29" s="65" t="s">
        <v>151</v>
      </c>
      <c r="B29" s="72" t="s">
        <v>240</v>
      </c>
      <c r="C29" s="65" t="s">
        <v>102</v>
      </c>
      <c r="D29" s="70">
        <v>57</v>
      </c>
      <c r="E29" s="81">
        <v>0</v>
      </c>
      <c r="F29" s="81">
        <f>D29*E29</f>
        <v>0</v>
      </c>
    </row>
    <row r="30" spans="1:6" ht="12.75">
      <c r="A30" s="65"/>
      <c r="B30" s="72" t="s">
        <v>241</v>
      </c>
      <c r="C30" s="65"/>
      <c r="D30" s="70"/>
      <c r="E30" s="81"/>
      <c r="F30" s="81"/>
    </row>
    <row r="31" spans="1:6" ht="12.75">
      <c r="A31" s="65"/>
      <c r="B31" s="72"/>
      <c r="C31" s="65"/>
      <c r="D31" s="70"/>
      <c r="E31" s="81"/>
      <c r="F31" s="81"/>
    </row>
    <row r="32" spans="1:6" ht="51">
      <c r="A32" s="65" t="s">
        <v>152</v>
      </c>
      <c r="B32" s="72" t="s">
        <v>253</v>
      </c>
      <c r="C32" s="65" t="s">
        <v>242</v>
      </c>
      <c r="D32" s="70">
        <v>57</v>
      </c>
      <c r="E32" s="81">
        <v>0</v>
      </c>
      <c r="F32" s="81">
        <f>D32*E32</f>
        <v>0</v>
      </c>
    </row>
    <row r="33" spans="1:6" ht="12.75">
      <c r="A33" s="65"/>
      <c r="B33" s="72"/>
      <c r="C33" s="65"/>
      <c r="D33" s="70"/>
      <c r="E33" s="81"/>
      <c r="F33" s="81"/>
    </row>
    <row r="34" spans="1:6" ht="51">
      <c r="A34" s="65" t="s">
        <v>244</v>
      </c>
      <c r="B34" s="72" t="s">
        <v>243</v>
      </c>
      <c r="C34" s="65" t="s">
        <v>102</v>
      </c>
      <c r="D34" s="70">
        <v>1</v>
      </c>
      <c r="E34" s="81">
        <v>0</v>
      </c>
      <c r="F34" s="81">
        <f>D34*E34</f>
        <v>0</v>
      </c>
    </row>
    <row r="35" spans="1:6" ht="12.75">
      <c r="A35" s="65"/>
      <c r="B35" s="72"/>
      <c r="C35" s="65"/>
      <c r="D35" s="70"/>
      <c r="E35" s="81"/>
      <c r="F35" s="81"/>
    </row>
    <row r="36" spans="1:6" ht="25.5">
      <c r="A36" s="65" t="s">
        <v>246</v>
      </c>
      <c r="B36" s="72" t="s">
        <v>245</v>
      </c>
      <c r="C36" s="65" t="s">
        <v>102</v>
      </c>
      <c r="D36" s="70">
        <v>1</v>
      </c>
      <c r="E36" s="81">
        <v>0</v>
      </c>
      <c r="F36" s="81">
        <f>D36*E36</f>
        <v>0</v>
      </c>
    </row>
    <row r="37" spans="1:6" ht="12.75">
      <c r="A37" s="65"/>
      <c r="B37" s="72"/>
      <c r="C37" s="65"/>
      <c r="D37" s="70"/>
      <c r="E37" s="81"/>
      <c r="F37" s="81"/>
    </row>
    <row r="38" spans="1:6" ht="76.5">
      <c r="A38" s="65" t="s">
        <v>248</v>
      </c>
      <c r="B38" s="72" t="s">
        <v>247</v>
      </c>
      <c r="C38" s="65" t="s">
        <v>102</v>
      </c>
      <c r="D38" s="70">
        <v>1</v>
      </c>
      <c r="E38" s="81">
        <v>0</v>
      </c>
      <c r="F38" s="81">
        <f>D38*E38</f>
        <v>0</v>
      </c>
    </row>
    <row r="39" spans="1:6" ht="12.75">
      <c r="A39" s="71"/>
      <c r="B39" s="82"/>
      <c r="C39" s="78"/>
      <c r="D39" s="79"/>
      <c r="E39" s="86"/>
      <c r="F39" s="86"/>
    </row>
    <row r="40" spans="1:6" ht="12.75">
      <c r="A40" s="65" t="s">
        <v>249</v>
      </c>
      <c r="B40" s="69" t="s">
        <v>153</v>
      </c>
      <c r="C40" s="65" t="s">
        <v>102</v>
      </c>
      <c r="D40" s="70">
        <v>1</v>
      </c>
      <c r="E40" s="81">
        <v>0</v>
      </c>
      <c r="F40" s="81">
        <f>D40*E40</f>
        <v>0</v>
      </c>
    </row>
    <row r="41" spans="1:6" ht="12.75">
      <c r="A41" s="65"/>
      <c r="B41" s="69"/>
      <c r="C41" s="65"/>
      <c r="D41" s="70"/>
      <c r="E41" s="81"/>
      <c r="F41" s="81"/>
    </row>
    <row r="42" spans="1:6" ht="25.5">
      <c r="A42" s="65" t="s">
        <v>237</v>
      </c>
      <c r="B42" s="69" t="s">
        <v>250</v>
      </c>
      <c r="C42" s="65" t="s">
        <v>102</v>
      </c>
      <c r="D42" s="70">
        <v>1</v>
      </c>
      <c r="E42" s="81">
        <v>0</v>
      </c>
      <c r="F42" s="81">
        <f>D42*E42</f>
        <v>0</v>
      </c>
    </row>
    <row r="43" spans="1:6" ht="14.25">
      <c r="A43" s="43"/>
      <c r="B43" s="52"/>
      <c r="C43" s="43"/>
      <c r="D43" s="53"/>
      <c r="E43" s="87"/>
      <c r="F43" s="87"/>
    </row>
    <row r="44" spans="1:6" ht="15">
      <c r="A44" s="54"/>
      <c r="B44" s="55" t="s">
        <v>4</v>
      </c>
      <c r="C44" s="56"/>
      <c r="D44" s="57"/>
      <c r="E44" s="57"/>
      <c r="F44" s="58">
        <f>SUM(F6:F43)</f>
        <v>0</v>
      </c>
    </row>
    <row r="45" spans="1:6" ht="14.25">
      <c r="A45" s="43"/>
      <c r="B45" s="52"/>
      <c r="C45" s="43"/>
      <c r="D45" s="53"/>
      <c r="E45" s="45"/>
      <c r="F45" s="45"/>
    </row>
    <row r="46" ht="12.75">
      <c r="D46" s="37"/>
    </row>
    <row r="47" ht="12.75">
      <c r="D47" s="37"/>
    </row>
    <row r="48" ht="12.75">
      <c r="D48" s="37"/>
    </row>
    <row r="49" ht="12.75">
      <c r="D49" s="37"/>
    </row>
    <row r="50" ht="12.75">
      <c r="D50" s="37"/>
    </row>
    <row r="51" ht="12.75">
      <c r="D51" s="37"/>
    </row>
    <row r="52" ht="12.75">
      <c r="D52" s="37"/>
    </row>
    <row r="53" ht="12.75">
      <c r="D53" s="37"/>
    </row>
  </sheetData>
  <sheetProtection/>
  <printOptions/>
  <pageMargins left="0.7" right="0.7"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Vegrad PB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pb8</dc:creator>
  <cp:keywords/>
  <dc:description/>
  <cp:lastModifiedBy>user</cp:lastModifiedBy>
  <cp:lastPrinted>2014-02-24T08:07:37Z</cp:lastPrinted>
  <dcterms:created xsi:type="dcterms:W3CDTF">2006-03-23T12:08:55Z</dcterms:created>
  <dcterms:modified xsi:type="dcterms:W3CDTF">2014-02-24T08:12:55Z</dcterms:modified>
  <cp:category/>
  <cp:version/>
  <cp:contentType/>
  <cp:contentStatus/>
</cp:coreProperties>
</file>