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315" windowHeight="8985" activeTab="0"/>
  </bookViews>
  <sheets>
    <sheet name="Popis del" sheetId="1" r:id="rId1"/>
    <sheet name="Rekapitulacija" sheetId="2" r:id="rId2"/>
  </sheets>
  <definedNames>
    <definedName name="Z_3DF48836_A14E_4903_8946_5867FA97120A_.wvu.Cols" localSheetId="0" hidden="1">'Popis del'!$A:$A</definedName>
    <definedName name="Z_B88DCC08_1078_4DF6_B044_A85A8DDE3917_.wvu.Cols" localSheetId="0" hidden="1">'Popis del'!$A:$A</definedName>
    <definedName name="Z_CD98A78C_CB1C_40C0_BFB4_667E5EB348D0_.wvu.Cols" localSheetId="0" hidden="1">'Popis del'!$A:$A</definedName>
  </definedNames>
  <calcPr fullCalcOnLoad="1"/>
</workbook>
</file>

<file path=xl/sharedStrings.xml><?xml version="1.0" encoding="utf-8"?>
<sst xmlns="http://schemas.openxmlformats.org/spreadsheetml/2006/main" count="663" uniqueCount="421">
  <si>
    <t xml:space="preserve">okvir za košarkarsko ploščo z ploščo za pritrditev koša  </t>
  </si>
  <si>
    <t xml:space="preserve">sekutir plošča dim 180 x 105 cm debeline 12 mm z izrezom za  košarkarski obroč  in mehko zaščito spodnjega roba sekurit plošče. V ceno je zajeta tudi regulacija višine košarkarskega obroča od višine 305 do višine 260 cm </t>
  </si>
  <si>
    <t xml:space="preserve">dobava in vgraditev okvira za košarkarsko ploščo z dodatno ojačitvijo za pregibni koš po FIBA pravilih </t>
  </si>
  <si>
    <t xml:space="preserve">SKUPAJ NAPRAVE ZA KOŠARKO </t>
  </si>
  <si>
    <t>Telovadna blazina 200 x 125 x 6 cm</t>
  </si>
  <si>
    <t>Blazina za doskoke 200 x 125 x 12 cm</t>
  </si>
  <si>
    <t>Mehka blazina 200 x 300 x 40 cm</t>
  </si>
  <si>
    <t>Prevleka za mehke blazine 300 x 200 x 40 cm</t>
  </si>
  <si>
    <t>Voz za blazine 200x100</t>
  </si>
  <si>
    <t>I.</t>
  </si>
  <si>
    <t>1.</t>
  </si>
  <si>
    <t>III.</t>
  </si>
  <si>
    <t>2.</t>
  </si>
  <si>
    <t>IV.</t>
  </si>
  <si>
    <t>3.</t>
  </si>
  <si>
    <t>V.</t>
  </si>
  <si>
    <t xml:space="preserve">NAPRAVE ZA KOŠARKO  </t>
  </si>
  <si>
    <t>VI.</t>
  </si>
  <si>
    <t>kos</t>
  </si>
  <si>
    <t>4.</t>
  </si>
  <si>
    <t>5.</t>
  </si>
  <si>
    <t>6.</t>
  </si>
  <si>
    <t>7.</t>
  </si>
  <si>
    <t>VII.</t>
  </si>
  <si>
    <t xml:space="preserve">BLAZINE </t>
  </si>
  <si>
    <t>8.</t>
  </si>
  <si>
    <t>9.</t>
  </si>
  <si>
    <t>10.</t>
  </si>
  <si>
    <t>11.</t>
  </si>
  <si>
    <t>ŽOGE</t>
  </si>
  <si>
    <t>kompresor za žoge z manometrom</t>
  </si>
  <si>
    <t>Žoga za košarko - trening guma št. 7</t>
  </si>
  <si>
    <t>12.</t>
  </si>
  <si>
    <t>13.</t>
  </si>
  <si>
    <t>Žoga za nogomet št. 5 velurska</t>
  </si>
  <si>
    <t>14.</t>
  </si>
  <si>
    <t>Omarica podstavna z vgrajeno steklokeramično ploščodim. 60×60×81 cm in pečico</t>
  </si>
  <si>
    <t>Omarica podstavna kotna s polnimi vrati širine 60 cm dim. 110×60×81 cm</t>
  </si>
  <si>
    <t>Omarica podstavna s polnimi vrati dim. 65×60×81 cm z vgrajenim hladilnikom, podpultnim, vgradnim.</t>
  </si>
  <si>
    <t>Omarica podstavna s polnimi vrati dim. 45×60×81 cm</t>
  </si>
  <si>
    <t>Omarica viseča s steklenimi vrati dim. 60×35×60</t>
  </si>
  <si>
    <t>Omarica viseča kotna s polnimi vrati dim. 60×60×35×60 cm</t>
  </si>
  <si>
    <t>Omarica viseča s polnimi vrati dim. 50×35×60 cm</t>
  </si>
  <si>
    <t>Miza za učence iz ene strani robovi zaokroženi R=20cm dim. 300×120×75cm</t>
  </si>
  <si>
    <t>Stol za učenca</t>
  </si>
  <si>
    <t>Kuhinjski pult iz ultrapasa - postforming s kotno zaščitno letvijo dim. 705×60 cm in z izrezom za cevi in aparate.</t>
  </si>
  <si>
    <t>Žoga za nogomet umetno usnje št. 5</t>
  </si>
  <si>
    <t>15.</t>
  </si>
  <si>
    <t>16.</t>
  </si>
  <si>
    <t>17.</t>
  </si>
  <si>
    <t>18.</t>
  </si>
  <si>
    <t>Žogice za namizni tenis</t>
  </si>
  <si>
    <t>19.</t>
  </si>
  <si>
    <t>MERILNI PRIPOMOČKI</t>
  </si>
  <si>
    <t>20.</t>
  </si>
  <si>
    <t>21.</t>
  </si>
  <si>
    <t>22.</t>
  </si>
  <si>
    <t>23.</t>
  </si>
  <si>
    <t>24.</t>
  </si>
  <si>
    <t>25.</t>
  </si>
  <si>
    <t>26.</t>
  </si>
  <si>
    <t>27.</t>
  </si>
  <si>
    <t>28.</t>
  </si>
  <si>
    <t>UČNI PRIPOMOČKI</t>
  </si>
  <si>
    <t>Markirni stožec 22 cm</t>
  </si>
  <si>
    <t>Plošček - žogica za hokej (1/2 + 1/2)</t>
  </si>
  <si>
    <t>GIMNASTIČNA OPREMA</t>
  </si>
  <si>
    <t>Kovinske omare za shranjevanje rekvizitov dim. 195 x 110 x 50 cm s ključavnico</t>
  </si>
  <si>
    <t>Voz za žoge kovinski s ključavnico 1 00 x 55 x 80 cm</t>
  </si>
  <si>
    <t>II.</t>
  </si>
  <si>
    <t>kom</t>
  </si>
  <si>
    <t>Dobava in vgradnja kompleta šolske odbojke v sestavi:</t>
  </si>
  <si>
    <t>Dobava in vgradnja tekmovalnega kompleta za odbojko v sestavi:</t>
  </si>
  <si>
    <t xml:space="preserve">dobava in vgradnja 2 kom kvadratne puše dimenzij 80 x 80 mm globine 350 mm, ki se vgradi 40 mm pod zgornjim robom športnega poda </t>
  </si>
  <si>
    <t xml:space="preserve">skupaj premični oder </t>
  </si>
  <si>
    <t>1.1.</t>
  </si>
  <si>
    <t>1.2.</t>
  </si>
  <si>
    <t>1.3.</t>
  </si>
  <si>
    <t>1.4.</t>
  </si>
  <si>
    <t>1.5.</t>
  </si>
  <si>
    <t>navijalna cev dolžine 8 m ki se vgradi na konzole dvorane barvano v RAL po izboru naročnika/arhitekta.</t>
  </si>
  <si>
    <t xml:space="preserve">Dobava in vgraditev zakulisnega platna - zavese na steno dvorane dim 8 m dolžine in 6 m višine , ki je elektro dvižna v naslednji sestavi </t>
  </si>
  <si>
    <t xml:space="preserve">dobava in vgraditev pobiralne cevi na spodnjem delu platna dolžine 8 m </t>
  </si>
  <si>
    <t>cena zajema tudi stikalo za upravljanje ter protipadno varovalo.</t>
  </si>
  <si>
    <t xml:space="preserve">PRIREDITVENI ODER IN ZAKULISNA ZAVESA </t>
  </si>
  <si>
    <t xml:space="preserve">Skupaj športni pod po popisu del </t>
  </si>
  <si>
    <t>2 kom ALU puša dim 80 x 80 mm globine 350 mm, ki se vgradi v beton</t>
  </si>
  <si>
    <t xml:space="preserve">SKUPAJ ROKOMETNI GOLI, ODBOJKA IN BADMINTON </t>
  </si>
  <si>
    <t xml:space="preserve">SEMAFOR </t>
  </si>
  <si>
    <t xml:space="preserve">dobava in vgraditev zunanje sirene, ki označuje konec napada </t>
  </si>
  <si>
    <t xml:space="preserve">dobava in vgraditev LCD zaslona z tipkovnico za regulacijo in upravljanje semaforja </t>
  </si>
  <si>
    <t xml:space="preserve">SKUPAJ SEMAFOR </t>
  </si>
  <si>
    <t>Blazina letvenika 182 x 95 x 8 cm</t>
  </si>
  <si>
    <t xml:space="preserve">Mehka blazina dim. 400 x 300 cm debeline 30 cm z izrezom za trampolin premera 102 cm. Cena vključuje tudi trampolin premera 102 cm in višine 28 cm </t>
  </si>
  <si>
    <t xml:space="preserve">blazina za igro skokov z številkami. Dimenzija blazine 200x100x6 cm </t>
  </si>
  <si>
    <t xml:space="preserve">SKUPAJ BLAZINE </t>
  </si>
  <si>
    <t xml:space="preserve">ŽOGE, MERILNI IN UČNI PRIPOMOČKI, GIMNASTIČNE OPREMA IN PRENOSNA OPREMA  </t>
  </si>
  <si>
    <t xml:space="preserve">Dobava in vgraditev večnamenskega vtičnega gimnastičnega droga v sestavi </t>
  </si>
  <si>
    <t xml:space="preserve">Dobava in montaža elektro dvižnih košev za STRANSKO IGRIŠČE v sestavi </t>
  </si>
  <si>
    <t xml:space="preserve">dobava in vgraditev semaforja za osebne napake ( domači in gosti) dimenzije 900 x 1800 mm </t>
  </si>
  <si>
    <t>40.</t>
  </si>
  <si>
    <t>Kij za ritmiko/plastični, dolžine</t>
  </si>
  <si>
    <t>41.</t>
  </si>
  <si>
    <t>Trak za ritmiko na držalu, dolžina traku 6m</t>
  </si>
  <si>
    <t>42.</t>
  </si>
  <si>
    <t>Vrv za ritmiko</t>
  </si>
  <si>
    <t>43.</t>
  </si>
  <si>
    <t xml:space="preserve">Obroč PVC fi 70 cm </t>
  </si>
  <si>
    <t>44.</t>
  </si>
  <si>
    <t>Debela vrv 15 m</t>
  </si>
  <si>
    <t>45.</t>
  </si>
  <si>
    <t>46.</t>
  </si>
  <si>
    <t>47.</t>
  </si>
  <si>
    <t>48.</t>
  </si>
  <si>
    <t>49.</t>
  </si>
  <si>
    <t>50.</t>
  </si>
  <si>
    <t>Megafon</t>
  </si>
  <si>
    <t>51.</t>
  </si>
  <si>
    <t>52.</t>
  </si>
  <si>
    <t>53.</t>
  </si>
  <si>
    <t>ATLETIKA</t>
  </si>
  <si>
    <t>Stojalo za skok v višino</t>
  </si>
  <si>
    <t>par</t>
  </si>
  <si>
    <t>Letvica fiberglas za skok v višino</t>
  </si>
  <si>
    <t>Vrvica za skok v višino</t>
  </si>
  <si>
    <t>Dvoranski štartni blok - gumi</t>
  </si>
  <si>
    <t>36.</t>
  </si>
  <si>
    <t>37.</t>
  </si>
  <si>
    <t>38.</t>
  </si>
  <si>
    <t>39.</t>
  </si>
  <si>
    <t xml:space="preserve">PLEZALNE NAPRAVE </t>
  </si>
  <si>
    <t xml:space="preserve">ŠPORTNI POD </t>
  </si>
  <si>
    <t xml:space="preserve">Skupna višina športnega poda znaša 155 mm </t>
  </si>
  <si>
    <t>m²</t>
  </si>
  <si>
    <t xml:space="preserve">PRIREDITVEN ODER IN ZAVESA ZA KULISO </t>
  </si>
  <si>
    <t>XI.</t>
  </si>
  <si>
    <t xml:space="preserve">Dobava in dostava PVC koša za odpadke </t>
  </si>
  <si>
    <t xml:space="preserve">PLEZALNE NAPRAVE, PLEZALNA STENA, LETVENIKI IN IGRALNI CENTER </t>
  </si>
  <si>
    <t>dobava in polaganje gradbene folije</t>
  </si>
  <si>
    <t>dobava in polaganje lesene elastične podkonstrukcije</t>
  </si>
  <si>
    <t xml:space="preserve">dobava in polaganje drugega sloja lesene elastične podkonstrukcije </t>
  </si>
  <si>
    <t xml:space="preserve">SEDEŽNA MESTA - PVC KLOPI </t>
  </si>
  <si>
    <t>2.1.</t>
  </si>
  <si>
    <t xml:space="preserve">dobava in polaganje toplotno zvočne izolacije debeline 100 mm </t>
  </si>
  <si>
    <t>- podesti podprti z najlonskimi kolesci, brez nalaganja kovine na kovino, za tiho delovanje in stabilnost podestov</t>
  </si>
  <si>
    <t>- plastično kolo z gumijastim obodom, premera 85 mm, širine 28 mm, vležajna z oljno impregniranim ležajem, število koles različno od vrste, najmanj 4 na stojalo, z višjimi stojali se število koles zaradi teže in porazdelitve sile veča.</t>
  </si>
  <si>
    <t>Dobava in vgraditev plezalne stene dim 500 x 600 cm s previsom, ki je sestavljena  z dvema previsoma. Plezalna stena je narejena iz vezane plošče debeline 18 mm ki je peskana in barvana v barvi RAL po izbiri arhitekta. Plezalna stena je narejena iz elementov vezane plošče. Element ena ima dimenzijo širine 2500 mm in višine 6000 mm ter previs globine 800 mm in se začne na višini 3700 mm ter se konča na višini 6000 mm. Drugi element znaša dimenzije širine 2500 mm in višine 6000 ter previs globine 1800 mm in se začne na višini 2500 mm ter je zaokrožen z okroglim plezalnim elementom. Plezalna stena ima 200 kom oprijemkov različnih zahtevnosti in barv. Plezalna stena je pritrjena na BETONSKO STENO ter dodatno železno podkonstrukcijo, ki jo naredi izvajalec plezalne stene.</t>
  </si>
  <si>
    <t xml:space="preserve">dobava in vgradnja dodatne podkonstrukcije narejene iz nosilcev dim 120 x 80 dolžine 3000 mm, ki je pritrjena na glavne nosilce koša. Vse skupaj je pritrjeno na glavni betonski nosilec dvorane preko sistema enakokrakega trikotnika </t>
  </si>
  <si>
    <t xml:space="preserve">dobava in vgradnja jeklene vrvi za stabilizacijo podkonstrukcije koša. Jeklena vrv premera fi 5 mm, ki se pritrjuje na podkonstrukcije ter betonske nosilce </t>
  </si>
  <si>
    <t xml:space="preserve">Dobava 19-delnega seta blazin v sestavi ( 2x kvader dim 60x30 x30 cm; 2x kvader dim 30x 30x30 cm; 2 kvader 30x30x15 cm; 2x kvader z izrezom dim 90x 30x 30cm; 2 x kotnik dim 60x 60x30 cm; 2x trikotnik dim 60x30x30 cm; 1 x trikotnik 30x30x60cm; 2x trikotnik dim 30x30x30cm; 2x valj Ø30x30cm; 2x trikotnik 30x42,5x42,5cm </t>
  </si>
  <si>
    <t xml:space="preserve">okvir za košarkarsko ploščo s ploščo za pritrditev koša  </t>
  </si>
  <si>
    <t xml:space="preserve">Dobava in montaža stenskih košev za  STRANSKO IGRIŠČE </t>
  </si>
  <si>
    <t>1 kom ALU steber dim 131 x 102 mm  brez napenjalca in regulacije višine mreže od 190 cm do 250 cm</t>
  </si>
  <si>
    <t xml:space="preserve">1 kom ALU steber dim 80 x 80mm brez napenjalca in regulacije višine mreže od 190 cm do 250 cm  tip </t>
  </si>
  <si>
    <t>dobava in vgraditev šolske mreža za odbojko debeline 3 mm s 4- kratnim vpenjanjem na stebre</t>
  </si>
  <si>
    <t xml:space="preserve">REKAPITULACIJA PO SKLOPIH </t>
  </si>
  <si>
    <t>SKLOP 1</t>
  </si>
  <si>
    <t>SKLOP 2</t>
  </si>
  <si>
    <t xml:space="preserve">- zložljiv naslon, popolnoma avtomatsko podiranje in postavljanje, širine 450mm,  vzmet popolnoma vgrajena v ohišje, ohišje iz ALU litine zaradi specifične teže, naslonjalo izdelano iz polietilena, barva po izboru projektanta, vijačeno na podest.  </t>
  </si>
  <si>
    <t xml:space="preserve"> 209  sedežnih mest pri popolnem odprtju, delno odpiranje katerekoli vrste.</t>
  </si>
  <si>
    <t>62 sedežnih mest  pri popolnem odprtju, delno odpiranje katerekoli vrste.</t>
  </si>
  <si>
    <t xml:space="preserve">dobava in vgradnja pregibnega tekmovalnega koša z mrežico po FIBA pravilih. </t>
  </si>
  <si>
    <t xml:space="preserve">dobava in vgraditev  tekmovalnega pregibnega koša z tekmovalno mrežico. </t>
  </si>
  <si>
    <t xml:space="preserve">dobava ALU sodniškega stojala za odbojko. </t>
  </si>
  <si>
    <t xml:space="preserve">navijalec mreže in nosilec za stebre, ki se namesti v skladišču orodja. </t>
  </si>
  <si>
    <t xml:space="preserve">dobava in vgraditev tekstilne mreže za zaščito semaforja z dodatnimi nosilci. </t>
  </si>
  <si>
    <t xml:space="preserve">Merilec srčnega utripa - enostaven za uporabo-preproste osnovne funkcije. </t>
  </si>
  <si>
    <t>Elektronska štoparica - enostavna za uporabo -preproste osnovne funkcije.</t>
  </si>
  <si>
    <t xml:space="preserve">Lopar za badminton - za izvajanje šolskega programa narejen iz kombinacije aluminija in pločevine s PU-držalom. </t>
  </si>
  <si>
    <t xml:space="preserve">Hokejska palica, narejena iz PVC-ja za igranje dvoranskega hokeja. </t>
  </si>
  <si>
    <t>Kolebnica 250 cm, z vrtljivimi ročaji</t>
  </si>
  <si>
    <t>Kolebnica 300 cm, z vrtljivimi ročaji</t>
  </si>
  <si>
    <t>Šolska pregibna ovira do 70 cm</t>
  </si>
  <si>
    <t>Štafetna palica lesena</t>
  </si>
  <si>
    <t>Zvočni označevalec štarta, štartna klapa</t>
  </si>
  <si>
    <r>
      <t xml:space="preserve">Dobava in dostava premeta za met v daljavo -  VORTEKS premera </t>
    </r>
    <r>
      <rPr>
        <sz val="8"/>
        <color indexed="8"/>
        <rFont val="Arial"/>
        <family val="2"/>
      </rPr>
      <t>Ø</t>
    </r>
    <r>
      <rPr>
        <sz val="8"/>
        <color indexed="8"/>
        <rFont val="Calibri"/>
        <family val="2"/>
      </rPr>
      <t xml:space="preserve"> 80 mm dolžine 265 mm  </t>
    </r>
  </si>
  <si>
    <t>Krogla 3 kg gumijasta</t>
  </si>
  <si>
    <t>Krogla 4 kg gumijasta</t>
  </si>
  <si>
    <t xml:space="preserve">v skladišču orodja prostor za nosilce za odložitev stebrov za vtični drog. </t>
  </si>
  <si>
    <t>mreža za badminton debeline 3 mm z okenci velikosti 20 x 20 mm. Cena vključuje tudi navijalca mreže ter v skladišču orodja vgrajeno na steni tudi posebni L profili, kjer se skladiščita stebra za badminton.</t>
  </si>
  <si>
    <t>Dobava vtičnega  stojala za badminton v sestavi:</t>
  </si>
  <si>
    <t>Dobava in vgraditev semaforja dimenzije 5540 x 1800 mm, ki prikazuje čas in rezultat za športe: košarka, odbojka in rokomet v naslednji sestavi</t>
  </si>
  <si>
    <t xml:space="preserve">dobava in vgraditev osnovne plošče dim 1800 x 1800 mm debeline 100 mm vgrajen na ALU profilih,  ki omogoča prikaz časa tekme, rezultat tekme za dve ekipi ( 0- 199), plošča je zaščitena s kompaktnim polikarbonatom. </t>
  </si>
  <si>
    <t>dobava in vgraditev plošče za izključene igralce, domači in gosti, dim 900 x 1800 mm debeline 100 mm, sam semafor ima polikarbonatno ploščo</t>
  </si>
  <si>
    <t xml:space="preserve">dobava in vgraditev na koš  2 kom semaforja za akcijski čas napada ( košarka) dimenzije 410 x 310 mm debeline 100 mm </t>
  </si>
  <si>
    <t>Žoga za košarko - usnje št, 7</t>
  </si>
  <si>
    <t>Žoga za rokomet vel. 3 umetno usnje</t>
  </si>
  <si>
    <t>Žoga za rokomet vel.2 umetno usnje</t>
  </si>
  <si>
    <t>Žoga za odbojko tekmovalna</t>
  </si>
  <si>
    <t>Žoga za odbojko trening</t>
  </si>
  <si>
    <t xml:space="preserve">Žoga za mali nogomet velikost 4 odbojna, narejena iz velurja </t>
  </si>
  <si>
    <t xml:space="preserve">Žoga za FUT SAL velikost št. 4 - neodbojna, narejena iz PU materiala </t>
  </si>
  <si>
    <t xml:space="preserve">Palice dolžine 100 cm premera 25 mm s podstavkom premera 20 cm iz PVC v obliki kupole </t>
  </si>
  <si>
    <t>Dobava ALU  gola dim 120 x 80 cm za igro nogometa ali hokeja. Gol globine 70 cm vključuje tudi mrežo.</t>
  </si>
  <si>
    <t>Ročni kasetni semafor na stojalu</t>
  </si>
  <si>
    <t xml:space="preserve">Dobava ALU stebra za vtični drog premera 102 mm dolžine 260 cm. Prva luknja za postavitev je na višini 786 mm od končanega športnega poda in nato 20 kom lukenj vsakih 100 mm - 6 kom </t>
  </si>
  <si>
    <t xml:space="preserve">Prečka za vtični drog iz jekla, premera 28 mm  - 6 kom </t>
  </si>
  <si>
    <t>Dobava in vgradnja mehke zaščite sten debeline 20 mm v ploščah, ki se vgradijo direktno na betonsko steno in stebre. Dimenzije plošč so 260 cm višine in 135 cm širine in so obrobljene z vseh štirih strani. Zaključni sloj je umetno usnje, ki je testirano po trpežnosti in po gorljivosti, barva po izboru naročnika/projektanta.</t>
  </si>
  <si>
    <t xml:space="preserve">Dobava in vgraditev zidnega ogledala, ki se pritrdi na pripravljeno podlago ( keramične ploščiče), dimenzija ogledala: 60 x 60 cm </t>
  </si>
  <si>
    <t>Dobava in vgraditev zidnega ogledala, ki se pritrdi na pripravljeno podlago ( keramične ploščiče), dimenzija ogledala 60 x 60 cm - pri sušilcu las.</t>
  </si>
  <si>
    <t>Dobava in vgraditev zidnega sušilca las, moči 1000 W, s pretokom toplega zraka 18l/sekundo. Sušilec las se vklopi avtomatsko, ko se ga sname iz nosilca ter izklopi, ko se ga položi nazaj na nosilec sušilca.</t>
  </si>
  <si>
    <t xml:space="preserve">Dobava in dostava garderobne omare za učitelja športne vzgoje dim 200 cm višine, 90 cm širine, ter 50 cm globine. Omara je narejena iz javorjevega iverala, debeline 18 mm </t>
  </si>
  <si>
    <t>Dobava in dostava pisalne mize, narejena iz vezane debeline 25 mm dimenzije 1400 x 750 mm višine 800 mm. Noge so narejene iz železne konstrukcije, barvane v barvo RAL 7035, prav tako je v tej barvi barvana tudi delovna plošča</t>
  </si>
  <si>
    <t>Dobava in dostava premičnega prireditvenega odra v naslednji sestavi:</t>
  </si>
  <si>
    <r>
      <t>Dobava odrskih podestov, narejenih iz debelostenskega aluminijastega profila. Oder mora imeti (po celem obodu) večnamenski kanal za povezovanje odrskih enot med seboj ter morebitno pritrjevanje dodatne scenske opreme na same stranice odrske enote. Odri se morajo povezovati s ključavnico, ki se vstavi v kanal in se z vijačenjem ključavnice odrske enote fiksirajo. Ključavnica mora imeti omejevalec, ki preprečuje pregloboko namestitev v kanal. Pritrjevanje nog na odrske enote se opravi s inbus ključem. Površina odrskih enot je vezana vodoodporna plošča debeline 25 mm. Minimalna nosilnost odrov: 750 kg/m</t>
    </r>
    <r>
      <rPr>
        <vertAlign val="superscript"/>
        <sz val="8"/>
        <rFont val="Calibri"/>
        <family val="2"/>
      </rPr>
      <t xml:space="preserve">2 </t>
    </r>
    <r>
      <rPr>
        <sz val="8"/>
        <rFont val="Calibri"/>
        <family val="2"/>
      </rPr>
      <t>ali več.</t>
    </r>
  </si>
  <si>
    <t>K ponudbi je potrebno priložiti certifikat, s katerim se potrdi skladnost ponujene opreme z zahtevanim standardom DIN 4112.</t>
  </si>
  <si>
    <t>K ponudbi je potrebno priložiti certifikat, s katerim se potrdi skladnost ponujene opreme z zahtevanim standardom SIST EN 12342 ter tehnični načrt proizvoda.</t>
  </si>
  <si>
    <r>
      <t>K ponudbi je potrebno priložiti certifikat, s katerim se potrdi skladnost ponujene opreme s standardom SIST EN 12342 ter tehnični načrt proizvoda.</t>
    </r>
    <r>
      <rPr>
        <sz val="8"/>
        <rFont val="Calibri"/>
        <family val="2"/>
      </rPr>
      <t xml:space="preserve"> </t>
    </r>
  </si>
  <si>
    <r>
      <t>K ponudbi je potrebno priložiti certifikat, s katerim se potrdi skladnost ponujene opreme z zahtevanimi standardi SIST EN 913 in DIN 7909 ter tehnični načrt proizvoda.</t>
    </r>
    <r>
      <rPr>
        <sz val="8"/>
        <rFont val="Calibri"/>
        <family val="2"/>
      </rPr>
      <t xml:space="preserve"> </t>
    </r>
  </si>
  <si>
    <t>K ponudbi je potrebno priložiti certifikat, s katerim se potrdi skladnost ponujene opreme s standardom SIST EN 12196 ter tehnični načrt proizvoda.</t>
  </si>
  <si>
    <t>K ponudbi je potrebno priložiti certifikat, s katerim se potrdi skladnost ponujene opreme z zahtevanimi standardi SIST EN 916 in SIST EN 913 ter tehnični načrt proizvoda.</t>
  </si>
  <si>
    <t>K ponudbi je potrebno priložiti certifikat, s katerim se potrdi skladnost ponujene opreme z zahtevanim standardom DIN 7917 ter tehnično sliko proizvoda.</t>
  </si>
  <si>
    <r>
      <t xml:space="preserve">Dobava in dostave MAJHNE LESENE SKRINJICE, skrinjica z zaključnim slojem, ki je oblazinjen in oblečen z zaključnim slojem iz pravega usnja. Dimenzija skrinjice: dolžina 70 cm, širina 50 cm in višina 40 cm. </t>
    </r>
    <r>
      <rPr>
        <sz val="8"/>
        <color indexed="10"/>
        <rFont val="Calibri"/>
        <family val="2"/>
      </rPr>
      <t xml:space="preserve">Skrinjica  mora biti izdelana v skladu s standardi SIST EN 916 in SIST EN 913. </t>
    </r>
  </si>
  <si>
    <r>
      <t xml:space="preserve">Dobava in dostava 5-delne lesene prevozne skrinje skupne višine 110 cm. Dimenzije skrinje: širina 50 cm, višina 110 cm in dolžina 150 cm.  Sestavljena je iz 5 enakih delov, zadnji oblazinjen mora biti oblečen z pravim usnjem, imeti izreze za igrala,  ovalne palice - 4 kom premera 50 mm, ter za plezalno lestev. Vsi deli skrinje so narejeni iz lepljenega lesa, prevozni sistem skrinje je preko koles in vrvice za nastavitev. </t>
    </r>
    <r>
      <rPr>
        <sz val="8"/>
        <color indexed="10"/>
        <rFont val="Calibri"/>
        <family val="2"/>
      </rPr>
      <t>Prevozna skrinja mora biti izdelana v skladu s standardom SIST EN 91</t>
    </r>
    <r>
      <rPr>
        <sz val="8"/>
        <color indexed="10"/>
        <rFont val="Calibri"/>
        <family val="0"/>
      </rPr>
      <t xml:space="preserve">6 in SIST EN 913 podskupina F-10M-46. </t>
    </r>
  </si>
  <si>
    <r>
      <t xml:space="preserve">Dobava in dostava lesene telovadne klopi dolžine 400 cm, narejena iz lepljenega lesa, sloni na dveh nogah narejen iz lepljenega lesa vmes in zaščito za parket Spodnji sloje se lahko koristi kot gred in mora biti dimenzije 10 x 10cm. </t>
    </r>
    <r>
      <rPr>
        <sz val="8"/>
        <color indexed="10"/>
        <rFont val="Calibri"/>
        <family val="2"/>
      </rPr>
      <t xml:space="preserve">Telovadna klop mora biti izdelana v skladu s standardom SIST EN 913 in DIN 7909. </t>
    </r>
  </si>
  <si>
    <r>
      <t xml:space="preserve">Dobava in dostava nizke gredi za gimnastiko dolžine 300 cm oblečene v mehko zaščito višine 160 mm in širine 100. Nizka gred je narejena v skladu z  SIST EN 12432 normo in ima potreben certifikat. </t>
    </r>
    <r>
      <rPr>
        <sz val="8"/>
        <color indexed="10"/>
        <rFont val="Calibri"/>
        <family val="2"/>
      </rPr>
      <t xml:space="preserve">Nizka gred mora biti izdelana v skladu s standardom SIST EN 12432. </t>
    </r>
  </si>
  <si>
    <r>
      <t xml:space="preserve">Dobava in dostava visoke šolske gredi z možnostjo nastavitve od višine 85 cm do 125 cm narejeno iz ALU nosilcev. Gred je oblazinjena z tapisonom, narejena iz lepljenega lesa dolžine 500 cm. Cena zajema tudi 2 kom 2 kom prevoznih kompletov za šolsko gred. </t>
    </r>
    <r>
      <rPr>
        <sz val="8"/>
        <color indexed="10"/>
        <rFont val="Calibri"/>
        <family val="2"/>
      </rPr>
      <t>Šolska gred mora biti izdelana v skladu s standardom SIST EN 12432.</t>
    </r>
    <r>
      <rPr>
        <b/>
        <sz val="8"/>
        <color indexed="10"/>
        <rFont val="Calibri"/>
        <family val="0"/>
      </rPr>
      <t xml:space="preserve"> </t>
    </r>
  </si>
  <si>
    <r>
      <t xml:space="preserve">Dobava in dostava KOZA MALA z možnostjo regulacije višine od 90 cm do 130 cm. Trup elastičen in lahek ter prevlečen z oblogo iz pravega usnja. Kovinske noge z regulacijo višine. </t>
    </r>
    <r>
      <rPr>
        <sz val="8"/>
        <color indexed="10"/>
        <rFont val="Calibri"/>
        <family val="2"/>
      </rPr>
      <t xml:space="preserve">Mala koza mora biti izdelana v skladu s standardom SIST EN 12196. </t>
    </r>
  </si>
  <si>
    <t>K ponudbi je potrebno priložiti certifikat, s katerim se potrdi skladnost ponujene opreme z zahtevanimi standardi SIST EN 916 in SIST EN 913 podskupina F-10M-46 ter tehnični načrt proizvoda.</t>
  </si>
  <si>
    <r>
      <t xml:space="preserve">Dobava in dostava KOZA VELIKA z možnostjo regulacijo višine od 100 cm do 150 cm. Trup elastičen in lahek ter prevlečen z oblogo iz pravega usnja. Kovinske noge z regulacijo višine. </t>
    </r>
    <r>
      <rPr>
        <sz val="8"/>
        <color indexed="10"/>
        <rFont val="Calibri"/>
        <family val="2"/>
      </rPr>
      <t xml:space="preserve">Velika koza mora biti izdelana skladno s standardom SIST EN 12196 normo. </t>
    </r>
  </si>
  <si>
    <r>
      <t xml:space="preserve">Dobava in vgradnja garderobnih stojal narejenih iz železne konstrukcije, ki je pobarvana z barvo po izboru naročnika ( RAL LESTVICA) . Leseni deli so narejeni iz smrekovega lesa, ki je lakiran z brezbarvnim lakom (sedalni del in naslon) . Dimenzija garderobne klopi je:  višina sedenja 45 cm globina 40 cm dolžina po zahtevi garderobe, vendar ne daljša od 300 cm, višina stojala znaša 152 cm. Obešalni del je narejen na ALU nosilcu in so v njega vpeti PVC nosilci za oblačila. </t>
    </r>
    <r>
      <rPr>
        <sz val="8"/>
        <color indexed="10"/>
        <rFont val="Calibri"/>
        <family val="2"/>
      </rPr>
      <t xml:space="preserve">Garderobna klop mora biti izdelana v skladu s standardom DIN 7917. </t>
    </r>
  </si>
  <si>
    <r>
      <t xml:space="preserve">Odrske enote morajo imajo možnost postavitve do višine 2,0 m brez diagonalnih podpornikov in biti narejene </t>
    </r>
    <r>
      <rPr>
        <sz val="8"/>
        <color indexed="10"/>
        <rFont val="Calibri"/>
        <family val="0"/>
      </rPr>
      <t>v skladu</t>
    </r>
    <r>
      <rPr>
        <sz val="8"/>
        <color indexed="10"/>
        <rFont val="Calibri"/>
        <family val="2"/>
      </rPr>
      <t xml:space="preserve"> s standardom DIN 4112. </t>
    </r>
  </si>
  <si>
    <t>K ponudbi je potrebno priložiti certifikat, s katerim se potrdi skladnost ponujenega blaga z zahtevanim standardom DIN 4102 B1.</t>
  </si>
  <si>
    <r>
      <t xml:space="preserve">Dobavitelj odrskih podestov mora poskrbeti tudi za zadostno število skladiščnih vozičkov. Tri (3) strani odrskih podestov podestov so skrite z odrskim blagom, ki se na odrske enote pritrjujejo s ježkom. Blago se izdela skladno z vsemi višinami in kombinacijami. </t>
    </r>
    <r>
      <rPr>
        <sz val="8"/>
        <color indexed="10"/>
        <rFont val="Calibri"/>
        <family val="0"/>
      </rPr>
      <t>Blago je narejeno iz materiala TREVIRA CS in je trajno negorljivo po DIN 4102 B1</t>
    </r>
    <r>
      <rPr>
        <sz val="8"/>
        <rFont val="Calibri"/>
        <family val="2"/>
      </rPr>
      <t>. Teža materiala 350g/m</t>
    </r>
    <r>
      <rPr>
        <vertAlign val="superscript"/>
        <sz val="8"/>
        <rFont val="Calibri"/>
        <family val="2"/>
      </rPr>
      <t>2</t>
    </r>
    <r>
      <rPr>
        <sz val="8"/>
        <rFont val="Calibri"/>
        <family val="2"/>
      </rPr>
      <t xml:space="preserve">. Barva se izbere na osnovi dostavljenih vzorcev. V spodnjem delu odrskega blaga je všita svinčena vrvica, ki omogoča lep padec blaga proti tlom. </t>
    </r>
  </si>
  <si>
    <t>dobava in polaganje večslojne vezane plošče debeline 9 mm, pritrjene na podkonstrukcijo športnega poda</t>
  </si>
  <si>
    <t>dobava in polaganje klasičnega parketa ( HRAST ali JESEN) debeline 21 mm s polaganjem v disperzijsko lepilo. Sledi grobo in fino brušenje ter 3 x no lakiranje z 2KPU lakom na vodni osnovi za športne dvorane. Lak mora imeti a-test drsnosti.</t>
  </si>
  <si>
    <t xml:space="preserve">Dobava in vgraditev delitacijskega ALU profila med različnimi tlaki z ALU profilom širine 100 mm, ki ima na sredini gumi-vložek širine 20 mm </t>
  </si>
  <si>
    <t xml:space="preserve">- lesene vezane plošče debeline 15mm,  obložene s polietilensko oblogo visoke gostote debeline minimalno 0,6 mm, svetlo siva barva, robovi so obdelani, plošče vijačene na podkonstrukcijo. Plošče so spojene skupaj z eloksiranimi H-alu profili. </t>
  </si>
  <si>
    <t xml:space="preserve">SKUPAJ TELESKOPSKA TRIBUNA in FIKSNI STOLI </t>
  </si>
  <si>
    <t xml:space="preserve">K ponudbi je potrebno priložiti certifikat, s katerim se potrdi skladnost opreme z zahtevanim standardom SIST EN 12346 ter tehnični načrt proizvoda </t>
  </si>
  <si>
    <t xml:space="preserve">nosilna podkonstrukcija, ki se vgrajuje na glavne nosilce dvorane, dimenzije 180 x 80 x 3 mm dolžine 9000 mm ki je pritrjena na betonske nosilce preko vijakov, ter na zadnji ( čelni) zid  </t>
  </si>
  <si>
    <t>konstrukcija koša na višini dolžine 7500 mm z načinom zapiranja nazaj  preko elektro motorja, ki ima varovalo preko elektro magneta ter neprekucno varovalo ter stikalo za upravljanje koša, ki je v komandni omarici</t>
  </si>
  <si>
    <t xml:space="preserve">nosilna podkonstrukcija, ki se vgrajuje na glavne nosilce dvorane dimenzije 180 x 80 x 3 mm dolžine 3000 mm, ki je pritrjena na betonske nosilce preko rok dolžine 1500 mm po sistemu enakokrakega trikotnika ( vsak koš ima 6 kom pritrjevanja) </t>
  </si>
  <si>
    <t>konstrukcija koša na višini dolžine 7500 mm z načinom zapiranja NAPREJ preko elektro motorja, ki ima varovalo preko elektro magneta ter neprekucno varovalo ter stikalo za upravljanje koša, ki je v komandni omarici</t>
  </si>
  <si>
    <t>K ponudbi je potrebno priložiti certifikate, s katerimi se potrdi skladnost opreme z zahtevanimi standardi SIST EN 913, SIST EN 1270 in DIN 7899. Poleg tega je potrebno k ponudbi priložiti tehnični načrt ter dostaviti vso potrebno atestno dokumentacijo.</t>
  </si>
  <si>
    <t xml:space="preserve">dobava in vgraditev  tekmovalnega pregibnega koša s tekmovalno mrežico. </t>
  </si>
  <si>
    <t xml:space="preserve">dobava in vgraditev tekmovalne mreža za odbojko debeline 4 mm s 6 x nim vpenjanjem na stebre. Cena vključuje tudi par anten </t>
  </si>
  <si>
    <t xml:space="preserve">K ponudbi je potrebno priložiti certifikat, s katerim se potrdi skladnost ponujene opreme z zahtevanimi standardom SIST EN 1271 ter tehnični načrt odbojkarskega stojala. </t>
  </si>
  <si>
    <t>K ponudbi je potrebno priložiti certifikat, s katerim se potrdi skladnost ponujene opreme z zahtevanim standardom EN 12503 - 1 ter sliko vsake posamezne blazine, kot je zahtevano v popisu del</t>
  </si>
  <si>
    <t>Zogice za badminton - umetna snov</t>
  </si>
  <si>
    <t>Lopar za namizni tenis- za izvajanje šolskega programa, narejen iz lepljenega (5 slojnega) lesa z obojestransko obloženo elastično gumo debeline 1,5 mm. Držalo je anatomsko oblikovano za roke.</t>
  </si>
  <si>
    <r>
      <t xml:space="preserve">Dobava in dostava mini trampolina dimenzije 125 x 125 z vzmetmi ki so zaščitene z mehko zaščito, sam odskočni del trampolina je dimenzije 70 x 70cm,. Trampolin mora imeti zložljivo podkonstrukcijo. </t>
    </r>
    <r>
      <rPr>
        <b/>
        <sz val="8"/>
        <color indexed="10"/>
        <rFont val="Calibri"/>
        <family val="0"/>
      </rPr>
      <t>K ponudbi je potrebno priložiti tehnično sliko proizvoda.</t>
    </r>
  </si>
  <si>
    <t xml:space="preserve">SKUPAJ UČNI PRIPOMOČKI IN GIMNASTIČNA OPREMA </t>
  </si>
  <si>
    <t xml:space="preserve">Dobava in dostava zaščite parketa: plošče dim 200x 100 cm debeline 5 mm s trdim sintetičnem protidrsnem hrbtom, negorljiv po B1, možnost strojnega čiščenja. Cena zajema prav tako 4 kom vozičkov (dim 205 x 105 cm)za prevoz  in skladiščenje talne zaščite. </t>
  </si>
  <si>
    <t xml:space="preserve">Dobava in dostava poličke pri umivalniku za odlaganje toaletnih potrebščin </t>
  </si>
  <si>
    <t xml:space="preserve">Dobava in dostava visoke omare narejene iz iverala dim 200 cm višine, 90 cm širine in 50 cm globine. Vsi deli: vrata, stranice in hrbtišče so narejeni iz javorjevega iverala, debeline 18 mm. </t>
  </si>
  <si>
    <t>Dobava in dostava računalniške mize, narejene iz vezane debeline 25 mm dimenzije 1200 x 750 mm višine 800 mm. Noge so narejene iz železne konstrukcije, barvane v barvo RAL 7035, prav tako je v tej barvi barvana tudi delovna plošča</t>
  </si>
  <si>
    <r>
      <t xml:space="preserve">Dobava in dostava tekmovalne odrivne deske, ki je tapecirana in z dvema vzmetema. Dimenzija deske znaša 120 x 60 cm. </t>
    </r>
    <r>
      <rPr>
        <b/>
        <sz val="8"/>
        <color indexed="10"/>
        <rFont val="Calibri"/>
        <family val="0"/>
      </rPr>
      <t>K ponudbi je potrebno priložiti sliko proizvoda.</t>
    </r>
  </si>
  <si>
    <t>2 kom ALU vtičnega stebra za badminton dim. 80 x 80 mm z zatičem za napenjanje mreže.</t>
  </si>
  <si>
    <t xml:space="preserve">Dobava in vgradnja 2 kom ALU puš dimenzije 80x 80 mm globine 350 mm, ki se vgradi 40 mm pod športnim podom. </t>
  </si>
  <si>
    <t xml:space="preserve">Dobava in dostava pisarniškega vrtljivega in nastavljivega stola. Sedalni in hrbtni del sta anatomsko oblikovana in  oblečena v z mikrofibrirastim tekstilom v modri barvi. Stol se lahko dviguje in spušča ter je prevozen, kolesa ne puščajo sledi na podu ( parketu). Dimenzije sedalnega dela: širina 45 cm, globina 42 cm, naslon je širine 45 cm in višine 43 cm. Višina nastavljivosti je od 42 cm do 55 cm. Teža stola znaša 9 kg </t>
  </si>
  <si>
    <t xml:space="preserve"> Dobava in dostava oblazinjenih stolov z naslednjimi karakteristikami: oblazinjenje z mikrofibra, ki ga je moč čistiti z rahlo vlažno krpo, barva po izboru naročnika; ogrodje - črno kovinsko ogrodje, višina sedenja 48 cm, širina sedišča 53 cm, globina sedišča 43 cm ter višina hrbtišča 35 cm, širina hrbtišča 53 cm</t>
  </si>
  <si>
    <t xml:space="preserve"> V ponudbo je potrebno vključiti tudi ustrezno število aluminijastih nog in sicer za višine 20, 40, 60, 80 in 100 cm. Upoštevati je potrebno, da so noge od višine 40 – 60 cm in 60 -100 teleskopske. Alu profil, iz katerega so noge narejene, je dimenzij 60×60×3,5 mm. Teleskopska noga mora imeti dva regulacijska vijaka in sicer en vijak za hitro nastavitev višine ter dodatni varnostni vijak M10 za fiksiranje višine. Ob dobavi je potrebno vključiti vse povezovalne elemente za stopničasto postavitev. Stopnice so samostoječe in višinsko prilagodljive za vse višinske možnosti postavitve odrskih enot. </t>
  </si>
  <si>
    <t>Dimenzije in količina; odrski podesti: 200 x 100 cm  18 kom; 200 x 80 cm 3 kom; stopnice za dostop 2 kom; transportni vozički 2 kom</t>
  </si>
  <si>
    <t xml:space="preserve">Dobava in dostava računalniške mize, narejena iz vezane debeline 25 mm dimenzije 1200 x 750 mm višine 800 mm S prevoznim predalčnikom, dimenzije: širine 460 mm višine 620 mm ter globine 790 mm s tremi predali. Noge so narejene iz železne konstrukcije, barvane v barvo RAL 7035, prav tako sta v tej barvi barvana tudi delovna plošča in predalnik </t>
  </si>
  <si>
    <t xml:space="preserve">dobava in vgraditev konzol dolžine 120 cm za odmik od stene, in sicer 6 kom narejenih iz profilov dimenzije 60 x 60 cm dolžine 120 cm, ki se preko hilti vijakov M 10 debeline 10 mm pričvrstijo v betonsko steno </t>
  </si>
  <si>
    <t xml:space="preserve">Dobava in vgraditev blaga za zakulisje črne barve, dimenzije: 8 m dolžine ter 7 m širine, upoštevati je potrebno tudi nadmero za blago ca 20% v dolžini in širini. Blago mora imet certifikat protipožarnosti najmanj B2 ter težine vsaj 800 g/m2 in se dokazuje z certifikatom za blago </t>
  </si>
  <si>
    <t>Dobava in vgraditev elektor motorja z magnetnim varovalom za dvigovanje in spuščanje zavese</t>
  </si>
  <si>
    <t>Omarica podstavna s 4 predali dim. 40×60×81 cm</t>
  </si>
  <si>
    <t xml:space="preserve">K ponudbi je potrebno priložiti certifikat oz. potrdilo o skladnosti, s katerimi se potrdi skladnost opreme s standardi  EN 13200 1 - 5, FIBA CERTIFIKAT, ter vse ateste za vgrajene tribune. Poleg tega je potrebno ponudbi priložiti tudi tehnično sliko tribun z vsemi prerezi in materiali ter zagotoviti ogled.
</t>
  </si>
  <si>
    <r>
      <t xml:space="preserve">"Dobava in priklop elektro dvižne kombinirane predelne zavese, spodnji del do višine 260cm iz dvojnega umetnega usnja, zgornji del iz mreže, okenca 80x80mm.
Upravljanje preko stikal na vidnem mestu. 
Dolžina predelne stene 22,3 x 7,7 m,spodnji rob na min 7m. 
Sestavljena iz:
- dvojnega usnja do višine 260cm,  po DIN 4102 (pretržna trdnost 1500 N), teže 1200g/m2, samougasljivo v stopnji B1
- mreže nad 260cm, okenca 80x80m, debeline najmanj 3mm nylon
- pobiralnih trakov, pretržne vrednosti minimalno 1600 daN
- elektromotorja s komandami na vidnem mestu
- elektromagnetnih zavor po DIN 7892 na vsakem koncu gnane osi
- podkonstrukcije
</t>
    </r>
    <r>
      <rPr>
        <sz val="8"/>
        <color indexed="10"/>
        <rFont val="Calibri"/>
        <family val="0"/>
      </rPr>
      <t>- elektr dvižna kombinirana predelna zavesa mora biti izdelna v skladu s standardom DIN 18032/4.</t>
    </r>
  </si>
  <si>
    <r>
      <t>Dobava in vgradnja elektro dvižne mreže za rokometnim golom dimenzij 12 x 7 m v sestavi: navijalec mreže preko cevi dolžine 12 m, 6 kom odmikom od stene 100 cm, protipadno varovalo, elektro motor, stikalo za opravljanje mreže ( ki se vgradi v komandno omaro) varovalni trakovi za dvig in spuščanje mreže, pobiralna cev  dolžine 12 m ki je zaščitena z mehko zaščito,  mreža dimenzij 12 x 7 m +10% nadmere z okenci dim 100 x 100 mm</t>
    </r>
    <r>
      <rPr>
        <sz val="8"/>
        <rFont val="Calibri"/>
        <family val="0"/>
      </rPr>
      <t xml:space="preserve">. </t>
    </r>
    <r>
      <rPr>
        <sz val="8"/>
        <color indexed="10"/>
        <rFont val="Calibri"/>
        <family val="0"/>
      </rPr>
      <t xml:space="preserve">Celotna sestava mreže mora biti izdelana v skladu z DIN 18032 del 4. </t>
    </r>
  </si>
  <si>
    <r>
      <t xml:space="preserve">Dobava in vgraditev 4 delnega plezala - DROGOVI - ELEKTRO DVIŽNI v sestavi: zidna konzola z odmikom od zida 1050 mm, vozni del konzole z nosilcem za 4 vertikalne drogove, 4 kom vertikalni drogovi premera 32 mm dolžine 5070 mm - pocinkani, elektor motor za dvigovanje celotne naprave iz višine uporabe na višino shranjevanje 205 cm od končane kote športnega poda. Pritrjevanje drogov v odprtem stanju se izvede s pritrjevanjem v parket preko zatiča. Dimenzija igrala znaša širine 2360 mm in višine 5250 mm v zaprtem stanju pa na višini 7350 mm. </t>
    </r>
    <r>
      <rPr>
        <sz val="8"/>
        <color indexed="10"/>
        <rFont val="Calibri"/>
        <family val="2"/>
      </rPr>
      <t xml:space="preserve">Plezalna naprava mora biti izdelana v skladu z SIST EN 12346 normo. </t>
    </r>
  </si>
  <si>
    <r>
      <t xml:space="preserve">Dobava in vgraditev FIKSNIH letvenikov dimenzije 200 x 260 cm. Letvenik zajema naslednje: letvenik dimenzije 200 x 260 cm z 16 ovalnimi prečnimi  letvami iz jesenovega lesa, konzolo za pritrditev letvenika na steno z odmikom od le te za 10 cm. Konzola mora biti narejena iz pocinkanega jeklenega kotnika dolžine 160 mm. </t>
    </r>
    <r>
      <rPr>
        <sz val="8"/>
        <color indexed="10"/>
        <rFont val="Calibri"/>
        <family val="2"/>
      </rPr>
      <t xml:space="preserve">Celoten letvenik mora biti izdelan  v skladu z SIST EN 12346 normo. </t>
    </r>
  </si>
  <si>
    <r>
      <t xml:space="preserve">Dobava in vgraditev VRTLJIVIH letvenikov dim 200 x 260 cm. Letvenik zajema: leseno ogrodje iz kvalitetnega smrekovega lesa, 16 ovalnih prečnih letvic iz jesenovega lesa, vtično pušo iz nerjavečega jekla dimenzij dolžine 420 mm in premera 100 mm. Funkcija vtične puše ko je letvenik v položaju za uporabo da se letvenik lahko uporablja. </t>
    </r>
    <r>
      <rPr>
        <sz val="8"/>
        <color indexed="10"/>
        <rFont val="Calibri"/>
        <family val="2"/>
      </rPr>
      <t>Celoten letvenik mora biti izdelan  v skladu z SIST EN 12346 normo.</t>
    </r>
  </si>
  <si>
    <r>
      <t xml:space="preserve">Celotno plezalno steno je potrebno zaključiti (zapreti) na zgornjem robu na višini 6000 mm ter ob straneh z enakim materialom kot je plezalna stena (vezana plošča peskana). Cena zajema tudi 2 varovalna kompleta. </t>
    </r>
    <r>
      <rPr>
        <sz val="8"/>
        <color indexed="10"/>
        <rFont val="Calibri"/>
        <family val="2"/>
      </rPr>
      <t xml:space="preserve">Celotna plezalna stena mora biti izdelana v skladu z  SIST EN 12572 standardom. </t>
    </r>
  </si>
  <si>
    <r>
      <t xml:space="preserve">Dobava in vgraditev PREVOZNEGA ROKOMETNEGA GOLA dimenzije 300 x 200 cm globine 125 cm. Cena zajema sledeče: ALU okvir rokometnega gola dim 300 x200 cm vratnice dim 80 x 80 mm,mrežo za rokometni gol debeline 4 mm z dodatno visečo mrežo za rokomet, 4 kom ploščic premera 80 mm, ki so pritrjene v parket z vijaki, 4 kom varovani vijaki za pritrjevanje gola. </t>
    </r>
    <r>
      <rPr>
        <sz val="8"/>
        <color indexed="10"/>
        <rFont val="Calibri"/>
        <family val="0"/>
      </rPr>
      <t xml:space="preserve">Rokometni gol mora biti izdelan v skladu z normami SIST EN 749 ter IHF certifikat. </t>
    </r>
  </si>
  <si>
    <t>tekmovalni komplet za odbojko mora biti izdelan v skladu z SIST EN 1271 normo.</t>
  </si>
  <si>
    <t xml:space="preserve">K ponudbi je potrebno priložiti certifikat, s katerim se potrdi skladnost ponujene opreme z zahtevanimi standardi SIST EN 749 in IHS certifikat. Poleg tega je potrebno priložiti tudi atestno dokumentacijo ter tehnični načrt odbojkarskega stojala. </t>
  </si>
  <si>
    <t>šolski komplet za odbojko mora biti izdelan v skladu z SIST EN 1271 normo.</t>
  </si>
  <si>
    <t>komplet za badminton mora biti izdelan v skladu z SIST EN 1509 normo.</t>
  </si>
  <si>
    <r>
      <t>Blazine morajo biti narejene iz zdravju neškodljivega materiala - prešane pene. Blazine so oblečene v poseben PVC, s prevlečenim tekstilom. Spodnji del pa je narejen iz protidrsnega materiala. Vogali blazin morajo biti oblečeni z usnjenimi vogali.</t>
    </r>
    <r>
      <rPr>
        <b/>
        <u val="single"/>
        <sz val="10"/>
        <color indexed="10"/>
        <rFont val="Calibri"/>
        <family val="2"/>
      </rPr>
      <t xml:space="preserve"> Blazina morajo biti izdelane v skladu s standardom EN 12503 - 1. </t>
    </r>
  </si>
  <si>
    <t xml:space="preserve">Vtični drog mora biti izdelan v skladu s SIST EN 12197 normo </t>
  </si>
  <si>
    <t>K ponudbi je potrebno priložiti certifikat, s katerim se potrdi skladnost ponujene opreme z zahtevanim standardom SIST EN 12197 ter tehnični načrt gimnastične naprave.</t>
  </si>
  <si>
    <r>
      <t xml:space="preserve">Dobava prevozne dvovišinske bradlje. Lahka konstrukcija dvovišinske bradlje omogoča vsestransko uporabo in regulacijo lestvin po FIG predpisih. Hitra in enostavna regulacija lestvin od 120 do 230 cm in od 120 do 180 cm z nastavljanjem na 5 cm natančno. Razmik med lestvinami 40 do 56 cm. Dolžina lestvin znaša 350 cm. V ceno je potrebno vključiti tudi blazino 43x 213 cm za bradljo debeline 6 cm. </t>
    </r>
    <r>
      <rPr>
        <sz val="8"/>
        <color indexed="10"/>
        <rFont val="Calibri"/>
        <family val="2"/>
      </rPr>
      <t xml:space="preserve">Bradlja mora biti izdelana v skladu s standardom SIST EN 914. </t>
    </r>
  </si>
  <si>
    <t>K ponudbi je potrebno priložiti certifikat, s katerim se potrdi skladnost ponujene opreme z zahtevanim standardom SIST EN 914 ter tehnični načrt dvovišinske bradlje.</t>
  </si>
  <si>
    <r>
      <t>Set za vadbo hoje po stopnicah - dolgi del v sestavi: 5 stopnic dolžine od 102 cm, 94 cm, 86cm, 78 cm, 70 cm; višine 11,5 cm ter širine stopnice 15 cm. Pohodni del stopnice je narejen iz nedrsečega materiala. Sestavljate lahko poljubne stopnice.</t>
    </r>
    <r>
      <rPr>
        <b/>
        <sz val="8"/>
        <color indexed="10"/>
        <rFont val="Calibri"/>
        <family val="0"/>
      </rPr>
      <t>K ponudbi je potrebno priložiti tehnično rešitev - sliko za napravo</t>
    </r>
  </si>
  <si>
    <r>
      <t xml:space="preserve">Dobava in vgradnja za ravnotežje - SLACKLINE ki se vgradi v puše stranske ali glavne odbojke, v sestavi: 2 kom železna stebra dim 80x 80 mm dolžine 600 mm zaščitena z mehko zaščito; vrv širine 50 mm dolžine 11 m, ki se na eni strani vpne na drugi na napenja preko napenjalca. Vsi železni deli so zaščiteni z mehko zaščito. </t>
    </r>
    <r>
      <rPr>
        <b/>
        <sz val="8"/>
        <color indexed="10"/>
        <rFont val="Calibri"/>
        <family val="0"/>
      </rPr>
      <t>K ponudbi je potrebno priložit tehnično rešitev - sliko za napravo</t>
    </r>
    <r>
      <rPr>
        <b/>
        <sz val="8"/>
        <rFont val="Calibri"/>
        <family val="0"/>
      </rPr>
      <t xml:space="preserve"> </t>
    </r>
  </si>
  <si>
    <r>
      <t xml:space="preserve">Dobava prevozne notranje mize za namizni tenis ki ima možnost, da le-to koristijo tudi invalidi na vozičkih; plošča v modri ali zeleni barvi debeline 22 mm s profilom pod mizo 50 mm , zložljiva, prevozna, stojala z mrežico fiksno narejena v skladu z EN 14468-1 normo. Cena zajema tudi semafor za namizni tenis. </t>
    </r>
    <r>
      <rPr>
        <b/>
        <sz val="8"/>
        <color indexed="10"/>
        <rFont val="Calibri"/>
        <family val="0"/>
      </rPr>
      <t>K ponudbi je potrebno priložiti tehnično rešitev - sliko za napravo</t>
    </r>
  </si>
  <si>
    <t xml:space="preserve">K ponudbi je potrebno priložiti certifikat, s katerim se potrdi skladnost ponujene opreme z zahtevanim standardom SIST EN 1509 ter tehnični načrt stojala za badminton </t>
  </si>
  <si>
    <t>SKLOP 3</t>
  </si>
  <si>
    <t>K ponudbi je potrebno priložiti certifikat, s katerim se potrdi skladnost ponujene opreme z zahtevanim standardom SIST EN 1271 ter tehnični načrt odbojkarskega stojala.</t>
  </si>
  <si>
    <t xml:space="preserve">Skupaj elektro-dvižno platno </t>
  </si>
  <si>
    <t>SKUPAJ PRIREDITVENI ODER IN ELEKTRO-DVIŽNA ZAVESA - KULISA</t>
  </si>
  <si>
    <t>nogicah z zaporo podnožja. Pult ob steni. V ceni se upošteva dobava in montaža z vsemi pomožnimi deli.</t>
  </si>
  <si>
    <t xml:space="preserve">K ponudbi je potrebno priložiti tehnični prerez športnega poda z dimenzijami in opisanimi materiali  </t>
  </si>
  <si>
    <t xml:space="preserve">dobava in vgradnja 2 kom kvadratne puše dimenzij 132 x 103 mm globine 350 mm, ki se vgradi 40 mm pod zgornjim robom športnega poda </t>
  </si>
  <si>
    <t xml:space="preserve">navijalec mreže in nosilec za stebre, ki se namesti v skladišču orodja </t>
  </si>
  <si>
    <t xml:space="preserve">1 kom ALU steber dim 131 x 102 mm z napenjalcem in regulacijo višine mreže od 190 cm do 250 cm </t>
  </si>
  <si>
    <t xml:space="preserve">1 kom ALU steber dimenzije 80 x 80 mm z napenjalcem in regulacijo višine mreže od 190 cm do 250 cm </t>
  </si>
  <si>
    <t>blazina za prevale - trikotnik dim 75x75x30 cm teže 9 kg</t>
  </si>
  <si>
    <t xml:space="preserve">Dobava in namestitev milnika za tekoče milo </t>
  </si>
  <si>
    <t>Dobava in namestitev držala za papirnate brisače</t>
  </si>
  <si>
    <t>Dobava in dostava metlic za čiščenje WC - ja v PVC nosilcu</t>
  </si>
  <si>
    <t>Dobava in namestitev nosilcev za brisače</t>
  </si>
  <si>
    <t xml:space="preserve">Zarisovanje naslednjih igrišč GLAVNA in STRANSKA </t>
  </si>
  <si>
    <t xml:space="preserve">Glavno -  ROKOMET - FUTSAL širina črt 5 cm </t>
  </si>
  <si>
    <t xml:space="preserve">Glavno - KOŠARKA - širina črt 5 cm </t>
  </si>
  <si>
    <t xml:space="preserve">Glavno - ODBOJKA - širine črt 5 cm </t>
  </si>
  <si>
    <t xml:space="preserve">Stranska - KOŠARKA širina črt 2,5 cm </t>
  </si>
  <si>
    <t xml:space="preserve">Stranska - ODBOJKA širina črt 2,5 cm </t>
  </si>
  <si>
    <t xml:space="preserve">Stranska - BADMINTON širina črt 2,5 cm </t>
  </si>
  <si>
    <t>Stranska - MED DVEMA OGNJEMA - širina črt 2,5 cm</t>
  </si>
  <si>
    <t xml:space="preserve">SKUPAJ ŠPORTNI POD </t>
  </si>
  <si>
    <t xml:space="preserve">TELESKOPSKE TRIBUNE </t>
  </si>
  <si>
    <t>Teleskopska tribuna s sedežnimi mesti, odpiranje s pomočjo elektro pogona:</t>
  </si>
  <si>
    <t>PODKONSTRUKCIJA:</t>
  </si>
  <si>
    <t>- stojala iz jeklenih pravokotnih cevi, medsebojno varjeno, prašno lakirano srebrno</t>
  </si>
  <si>
    <t>KOLESA:</t>
  </si>
  <si>
    <t>POHODNI PODESTI:</t>
  </si>
  <si>
    <t>STOPNICE:</t>
  </si>
  <si>
    <t>- stopnice iz kovinskega okvirja, prašno lakiranega, širine 122cm, pohodni del iz pločevine, vtopljen v kovinski okvir.</t>
  </si>
  <si>
    <t>OGRAJE STRANSKE</t>
  </si>
  <si>
    <t>- natične, izdelane iz kovinskih cevi s paličnim polnilom razmaka maksimalno 10 cm, brez ostrih robov, višine 110 cm, prašno lakirano</t>
  </si>
  <si>
    <t>STRANSKE MASKE</t>
  </si>
  <si>
    <t>ELEKTRO POGON</t>
  </si>
  <si>
    <t>- elektro torni pogon z elektromotorjem  220 V / 680 W, s končnim stikalom in prilagojenimi stojali.</t>
  </si>
  <si>
    <t>- ročna konzola za kontrolo odpiranja / zapiranja z vtičnicami na prednji strani tribun</t>
  </si>
  <si>
    <t>DELNO ODPIRANJE</t>
  </si>
  <si>
    <t>PARTER - ČELNA TRIBUNA I.</t>
  </si>
  <si>
    <t xml:space="preserve">Raster 810/290 mm, spodnji podest do tal brez ograje z dvema dostopoma </t>
  </si>
  <si>
    <t xml:space="preserve">in 6 vrst podestov, skupne dolžine 18m z dostopom iz parterja  </t>
  </si>
  <si>
    <t xml:space="preserve">2 stopnišči, širine 122cm  </t>
  </si>
  <si>
    <t>dobava in vgradnja dodatne premostitvene podkonstrukcije ki se vgradi na betonske nosilce - stebre dvorane. Premostitvena podkonstrukcija je narejena iz železnih profilov dim 80 x 80 mm debeline sten 4 mm dolžine 1200 mm z pritrjevanjem preko vijakov v AB steber.</t>
  </si>
  <si>
    <t xml:space="preserve">- voziček za prevoz 16 čelnih ograj s 4 vrtljivimi kolesi, kovinski okvir, lakiran v barvi RAL </t>
  </si>
  <si>
    <t>- stranske maske iz umetnega usnja, nameščene na krajne dele tribun, barva po barvni karti, samogasljive v stopnji B1</t>
  </si>
  <si>
    <t>Dobava in montaža elektro dvižnih košev za GLAVNO IGRIŠČE v sestavi:</t>
  </si>
  <si>
    <t>PARTER - ČELNA TRIBUNA II.</t>
  </si>
  <si>
    <t xml:space="preserve">in 6 vrst podestov, skupne dolžine 5,88m z dostopom iz parterja  </t>
  </si>
  <si>
    <t xml:space="preserve">1 stopnišče, širine 122cm  </t>
  </si>
  <si>
    <t>m¹</t>
  </si>
  <si>
    <t xml:space="preserve">KOMERCIALNI POPUST </t>
  </si>
  <si>
    <t xml:space="preserve">SKUPAJ Z POPUSTOM </t>
  </si>
  <si>
    <t>SKUPAJ PREDELNA ZAVESA</t>
  </si>
  <si>
    <t>56.</t>
  </si>
  <si>
    <t>57.</t>
  </si>
  <si>
    <t>Žoga medicinka 1,5 kg - usnjena</t>
  </si>
  <si>
    <t xml:space="preserve">Žoga medicinka 3,0 kg - usnjena </t>
  </si>
  <si>
    <t xml:space="preserve">Žoga medicinka 5,0 kg usnjena </t>
  </si>
  <si>
    <t>dobava in vgraditev stenske konstrukcije koša z zapiranjem po sistemu škarij in sicer nazaj v steno ter dolžino roke z odmikom od stene 220 cm. V ceni je vključena tudi dodatna premostitvena podkonstrukcija za premostitev višine in odmik od stene z nosilci dim 120 x 80 mm s pritrjevanjem na betonsko steno s posebnimi hilti vijaki.</t>
  </si>
  <si>
    <t>K ponudbi je potrebno obvezno priložiti tehnični načrt zahtevane naprave.</t>
  </si>
  <si>
    <t xml:space="preserve">UČILNICA MORA BITI OPREMLJENA V SKLADU Z NASLEDNJIMI POGOJI: Gospodinjska učilnica-barva omarice, obod bukev, vrata peščena, ročaji mat krom loki 96 ali 128 mm, omarice na </t>
  </si>
  <si>
    <t>Omara visoka s polnimi 5 vrati, štiri police, hrbet viden enaka obdelava kot obod dim. 238×240×40 cm</t>
  </si>
  <si>
    <t xml:space="preserve">PREDELNA ZAVESA, MREŽE NA OKNIH ter MREŽA ZA ROKOMETNIM GOLOM </t>
  </si>
  <si>
    <r>
      <t>m</t>
    </r>
    <r>
      <rPr>
        <sz val="8"/>
        <rFont val="Arial"/>
        <family val="2"/>
      </rPr>
      <t>²</t>
    </r>
  </si>
  <si>
    <t xml:space="preserve">ROKOMETNI GOLI, STOJALO ZA ODBOJKO IN BADMINTON </t>
  </si>
  <si>
    <t>58.</t>
  </si>
  <si>
    <t>59.</t>
  </si>
  <si>
    <t xml:space="preserve">sekurit plošča dim 180 x 105 cm debeline 12 mm z izrezom za  košarkarski obroč  in mehko zaščito spodnjega roba sekurit plošče. Pritrjevanje plošče preko 4 kom vijakov v zgornjih in spodnjih robovih plošče </t>
  </si>
  <si>
    <t xml:space="preserve">dobava in vgraditev sekurit košarkarske konstrukcije dimenzije 180x105 cm debeline 12 mm z mehko zaščito z izrezom za obroč ter z regulacijo višine od 305 na 260 cm </t>
  </si>
  <si>
    <t xml:space="preserve">mehka zaščita stebra </t>
  </si>
  <si>
    <t xml:space="preserve">4 kom podporni T stebri zaradi dolžine mreže </t>
  </si>
  <si>
    <t xml:space="preserve">varovalo - zapiralo za prečko iz jekla 12 kom </t>
  </si>
  <si>
    <t xml:space="preserve"> vtična puša za vtični drog iz jekla dim. Ø 102 mm, dolžine 500 mm ki se vgradi v beton - 6, kom </t>
  </si>
  <si>
    <t xml:space="preserve">OPREMA SHRAMBE ORODJA, GARDEROBE, TALNA ZAŠČITA, MEHKA ZAŠČITA STEN, OPREMA UMIVALNICE, KABINET UČITELJA ŠPORTNE VZGOJE ter PRIREDITVENI STOLI                                                             </t>
  </si>
  <si>
    <t>54.</t>
  </si>
  <si>
    <t>55.</t>
  </si>
  <si>
    <t xml:space="preserve">OBJEKT: ŠPORTNA DVORNA SODRAŽICA </t>
  </si>
  <si>
    <t xml:space="preserve">OBČINA SODRAŽICA </t>
  </si>
  <si>
    <t xml:space="preserve">INVESTITOR:  </t>
  </si>
  <si>
    <t xml:space="preserve">Trg 25. maja 3 </t>
  </si>
  <si>
    <t xml:space="preserve">1317 Sodražica </t>
  </si>
  <si>
    <t>VIII.</t>
  </si>
  <si>
    <t>IX.</t>
  </si>
  <si>
    <t>X.</t>
  </si>
  <si>
    <t>ŠPORTNI POD</t>
  </si>
  <si>
    <t xml:space="preserve">PREDELNE ZAVESE </t>
  </si>
  <si>
    <t>m1</t>
  </si>
  <si>
    <t xml:space="preserve">Dobava plezalnega seta za prevozno skrinjo v sestavi:  1 kom lestev dim 150 x 123 cm; 1 kom lestev 150 x 43 cm; 4 kom prečke premera 50 mm dolžine 150 cm z zatičem </t>
  </si>
  <si>
    <t>ZAPORA BALKONSKE NIŠE</t>
  </si>
  <si>
    <t xml:space="preserve">SKUPAJ LETVENIKI, PLEZALA, IGRALA </t>
  </si>
  <si>
    <t>XII.</t>
  </si>
  <si>
    <t xml:space="preserve">OPREMA GOSPODINJSKE UČILNICE </t>
  </si>
  <si>
    <t>Omarica podstavna z vgrajenim enojnim rf koritom in odcejalnikom dim 80×60×81</t>
  </si>
  <si>
    <t xml:space="preserve">Omarica podstavna s polnimi vrati dim. 60×60×81 cm </t>
  </si>
  <si>
    <t>Omarica viseča s polnimi vrati in vgrajeno napo dim. 60×35×50 cm</t>
  </si>
  <si>
    <t xml:space="preserve">SKUPAJ OPREMA GOSPODINJSKE UČILNICE </t>
  </si>
  <si>
    <t xml:space="preserve">SKUPAJ OPREMA SHRAMBE ORODJA, GARDEROBE, TALNA ZAŠČITA, MEHKA ZAŠČITA STEN, OPREMA UMIVALNICE in KABINET UČITELJA ŠPORTNE VZGOJE ter PRIREDITVENI STOLI                                                            </t>
  </si>
  <si>
    <t>29.</t>
  </si>
  <si>
    <t>30.</t>
  </si>
  <si>
    <t>31.</t>
  </si>
  <si>
    <t>32.</t>
  </si>
  <si>
    <t>33.</t>
  </si>
  <si>
    <t>34.</t>
  </si>
  <si>
    <t>35.</t>
  </si>
  <si>
    <t xml:space="preserve">SKUPAJ </t>
  </si>
  <si>
    <t>SKUPINA</t>
  </si>
  <si>
    <t xml:space="preserve">CENA ENOTO </t>
  </si>
  <si>
    <t xml:space="preserve">NAPRAVE ZA KOŠARKO </t>
  </si>
  <si>
    <t xml:space="preserve">NAPRAVE ZA ROKOMET, ODBOJKO IN BADMINTON </t>
  </si>
  <si>
    <t xml:space="preserve">UČNI, MERILNI PRIPOMOČKI TER GIMNASTIČNA OPREMA </t>
  </si>
  <si>
    <t xml:space="preserve">OPREMA SHRAMBE IN GARDEROBE </t>
  </si>
  <si>
    <t>kpl</t>
  </si>
  <si>
    <t xml:space="preserve">20% DDV </t>
  </si>
  <si>
    <t xml:space="preserve">SKUPAJ Z 20% DDV </t>
  </si>
  <si>
    <t>Zadeva: POPIS DEL ZA ŠPORTNI POD, TELESKOPSKE TRIBUNE, NAPRAVE ZA KOŠARKO IN VSO OSTALO VGRADNO IN POMIČNO ŠPORTNO OPREMO</t>
  </si>
  <si>
    <t>Dobava in polaganje športnega poda, ki zadovoljuje standarde DIN 18032 2 del in SIST EN 14904 v sestavi:</t>
  </si>
  <si>
    <t>- popolnoma avtomatski zaskočniki na stojalih za odprtje, poljubno število vrst</t>
  </si>
  <si>
    <t>- kovinski vzdolžni profili, specialno krivljeni za maksimalno trdoto, cinkani in prašno lakirani srebrno, medsebojno podprti z jeklenimi vezmi, od vključno 3 vrste navzgor. Vijačeno.</t>
  </si>
  <si>
    <t>dobava in vgraditev zaključnih letev, ki so v funkciji prezračevanja športnega poda</t>
  </si>
  <si>
    <t>Toniranje glavnega igrišča po izboru naročnika - arhitekta s tonom po veljavni barvni lestvici lužil. V sredini je grb občine</t>
  </si>
  <si>
    <t>Sistem mora omogočati delno odpiranje katerekoli vrste. To pomeni, da je lahko odprtih 2, 3, 4, 5 ali vseh šest vrst s sedeži.</t>
  </si>
  <si>
    <t xml:space="preserve">anatomsko oblikovana sedežna površina, širine 460mm, sedežne globine minimalno 300mm, izdelane iz polietilena, debeline stene minimalno 5,4mm, s poglobljenim prostorom za morebitno številčenje sedežev, vijačene na podkonstrukcijo z minimalnimi razmaki (1mm) med sedeži, višina sedenja 450mm, sedežna površina oblikovana tako, da omogoča prostor za noge in enostavno čiščenje, zaključki sedežnih površin vključeni, barva po izboru projektanta </t>
  </si>
  <si>
    <t>Izdelava in montaža zapore balkonske niše od višine cca. 190cm do  višine cca 250cm, dolžine isto kot teleskopske tribune. Material vezana plošča debeline 15mm, lakirano, barva po izboru projektanta. Jeklene konzole, vijačeno.</t>
  </si>
  <si>
    <r>
      <t xml:space="preserve">K ponudbi je potrebno priložiti naslednje ateste in certifikate: športni pod certifikat po DIN 18032 del 2 ter </t>
    </r>
    <r>
      <rPr>
        <b/>
        <u val="single"/>
        <sz val="10"/>
        <color indexed="10"/>
        <rFont val="Calibri"/>
        <family val="0"/>
      </rPr>
      <t xml:space="preserve">SIST </t>
    </r>
    <r>
      <rPr>
        <b/>
        <u val="single"/>
        <sz val="10"/>
        <color indexed="10"/>
        <rFont val="Calibri"/>
        <family val="2"/>
      </rPr>
      <t>EN 14904; za LAK dostaviti atest drsnosti po DIN18032 del 2 in  SIST EN 14904</t>
    </r>
  </si>
  <si>
    <t>K ponudbi je potrebno priložiti certifikat, s katerim se potrdi skladnost opreme z zahtevanim standardom DIN 18032/4 ter tehnično sliko proizvoda.</t>
  </si>
  <si>
    <t xml:space="preserve">Dobava in montaža mreže na oknih, kjer je potrebno izvesti konstrukcijo za odmik od oken 15 cm, napeljati jekleno vrv 4 mm ter napeti mrežo, ki je narejena iz POLYPROPILENA debeline 4 mm, v beli barvi z okenci velikosti 10 x 10 cm. Mreža se na jekleno vrv pripenja z jeklenimi karabini. </t>
  </si>
  <si>
    <t xml:space="preserve"> </t>
  </si>
  <si>
    <t>K ponudbi je potrebno priložiti certifikat, s katerim se potrdi skladnost opreme z zahtevanim standardom SIST EN 12572 ter skico tehnične rešitve plezalne stene, kot je zahtevano v popisu del.</t>
  </si>
  <si>
    <t>K ponudbi je potrebno priložiti certifikat, s katerim se potrdi skladnost opreme z zahtevanim standardom SIST EN 12346 ter skico tehnične letvenika z merami.</t>
  </si>
  <si>
    <r>
      <t>Kompletna elektro dvižna konstrukcija mora zadovoljevati norme SIST EN 913, SIST EN 1270 in FIBA certifikat.</t>
    </r>
    <r>
      <rPr>
        <b/>
        <sz val="8"/>
        <color indexed="10"/>
        <rFont val="Calibri"/>
        <family val="2"/>
      </rPr>
      <t xml:space="preserve"> </t>
    </r>
  </si>
  <si>
    <t>Kompletna elektro dvižna konstrukcija mora zadovoljevati norme SIST EN 913, SIST EN 1270 in DIN 7899.</t>
  </si>
  <si>
    <r>
      <t xml:space="preserve">Dobava in vgraditev stolov na betonske stopnice v galeriji v sestavi: stol ima preklopno železno konstrukcijo stola, katera se privijači na AB stopnice z M8 vijaki dolžine 80 mm (triglav vijaki); na železno konstrukcijo se vgradijo leseni sedalni in naslonski deli; sedalni del je pregiben in se pregiba v primeru uporabe; les za leseni del je bukova vezana plošča debeline 12 mm. Dimenzija stola znaša: širina naslona minimalno 390 - 400 mm globina 390 mm ter višina sedenja 420 mm.  Kompletni stoli se vgradijo na čelo AB stopnice. </t>
    </r>
    <r>
      <rPr>
        <b/>
        <sz val="8"/>
        <color indexed="10"/>
        <rFont val="Calibri"/>
        <family val="0"/>
      </rPr>
      <t>K ponudbi je potrebno priložiti tehnično sliko stola in sistema za pritrjevanje.</t>
    </r>
  </si>
  <si>
    <t>K ponudbi je potrebno priložiti tehnični načrt za stranski zidni koš ter dostaviti vso potrebno atestno dokumentacijo</t>
  </si>
  <si>
    <t>K ponudbi je potrebno priložiti certifikate, s katerimi se potrdi skladnost opreme z zahtevanimi standardi SIST EN 913, SIST EN 1270 ter FIBA CERTIFIKAT. Poleg tega je potrebno k ponudbi priložiti tehnični načrt ter dostaviti vso potrebno atestno dokumentacijo.</t>
  </si>
  <si>
    <t>ZAP.ŠT.</t>
  </si>
  <si>
    <t xml:space="preserve">OPIS POSTAVKE </t>
  </si>
  <si>
    <t>M.E.</t>
  </si>
  <si>
    <t xml:space="preserve">KOLIČINA </t>
  </si>
  <si>
    <t xml:space="preserve">CENA/ENOTO </t>
  </si>
  <si>
    <t xml:space="preserve">VREDNOST V EUR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</si>
</sst>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0.00\ [$kn-41A]"/>
    <numFmt numFmtId="181" formatCode="#,##0.00\ [$€-1]"/>
    <numFmt numFmtId="182" formatCode="#,##0.00\ &quot;€&quot;"/>
    <numFmt numFmtId="183" formatCode="&quot;True&quot;;&quot;True&quot;;&quot;False&quot;"/>
    <numFmt numFmtId="184" formatCode="&quot;On&quot;;&quot;On&quot;;&quot;Off&quot;"/>
    <numFmt numFmtId="185" formatCode="#,##0.00\ [$€-1];[Red]\-#,##0.00\ [$€-1]"/>
    <numFmt numFmtId="186" formatCode="0.0"/>
  </numFmts>
  <fonts count="39">
    <font>
      <sz val="10"/>
      <name val="Arial"/>
      <family val="0"/>
    </font>
    <font>
      <u val="single"/>
      <sz val="10"/>
      <color indexed="12"/>
      <name val="Arial"/>
      <family val="2"/>
    </font>
    <font>
      <u val="single"/>
      <sz val="10"/>
      <color indexed="36"/>
      <name val="Arial"/>
      <family val="2"/>
    </font>
    <font>
      <sz val="8"/>
      <name val="Arial"/>
      <family val="2"/>
    </font>
    <font>
      <sz val="8"/>
      <name val="Calibri"/>
      <family val="2"/>
    </font>
    <font>
      <b/>
      <sz val="8"/>
      <name val="Calibri"/>
      <family val="2"/>
    </font>
    <font>
      <b/>
      <sz val="10"/>
      <name val="Calibri"/>
      <family val="2"/>
    </font>
    <font>
      <b/>
      <u val="single"/>
      <sz val="10"/>
      <name val="Calibri"/>
      <family val="2"/>
    </font>
    <font>
      <sz val="8"/>
      <color indexed="8"/>
      <name val="Calibri"/>
      <family val="2"/>
    </font>
    <font>
      <b/>
      <sz val="8"/>
      <color indexed="8"/>
      <name val="Calibri"/>
      <family val="2"/>
    </font>
    <font>
      <b/>
      <sz val="10"/>
      <color indexed="8"/>
      <name val="Calibri"/>
      <family val="2"/>
    </font>
    <font>
      <b/>
      <u val="single"/>
      <sz val="8"/>
      <name val="Calibri"/>
      <family val="2"/>
    </font>
    <font>
      <sz val="10"/>
      <name val="Calibri"/>
      <family val="2"/>
    </font>
    <font>
      <b/>
      <sz val="8"/>
      <color indexed="10"/>
      <name val="Calibri"/>
      <family val="2"/>
    </font>
    <font>
      <sz val="8"/>
      <color indexed="8"/>
      <name val="Arial"/>
      <family val="2"/>
    </font>
    <font>
      <sz val="8"/>
      <name val="Verdana"/>
      <family val="2"/>
    </font>
    <font>
      <vertAlign val="superscript"/>
      <sz val="8"/>
      <name val="Calibri"/>
      <family val="2"/>
    </font>
    <font>
      <sz val="8"/>
      <color indexed="10"/>
      <name val="Calibri"/>
      <family val="2"/>
    </font>
    <font>
      <b/>
      <u val="single"/>
      <sz val="10"/>
      <color indexed="10"/>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Calibri"/>
      <family val="0"/>
    </font>
    <font>
      <b/>
      <sz val="14"/>
      <name val="Arial"/>
      <family val="2"/>
    </font>
    <font>
      <b/>
      <sz val="10"/>
      <color indexed="1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s>
  <borders count="2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color indexed="63"/>
      </bottom>
    </border>
    <border>
      <left style="thin"/>
      <right style="thin"/>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4" borderId="0" applyNumberFormat="0" applyBorder="0" applyAlignment="0" applyProtection="0"/>
    <xf numFmtId="0" fontId="1" fillId="0" borderId="0" applyNumberFormat="0" applyFill="0" applyBorder="0" applyAlignment="0" applyProtection="0"/>
    <xf numFmtId="0" fontId="22" fillId="16" borderId="1" applyNumberFormat="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30" fillId="0" borderId="6" applyNumberFormat="0" applyFill="0" applyAlignment="0" applyProtection="0"/>
    <xf numFmtId="0" fontId="31" fillId="23" borderId="7" applyNumberFormat="0" applyAlignment="0" applyProtection="0"/>
    <xf numFmtId="0" fontId="32" fillId="16" borderId="8" applyNumberFormat="0" applyAlignment="0" applyProtection="0"/>
    <xf numFmtId="0" fontId="33"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7" borderId="8" applyNumberFormat="0" applyAlignment="0" applyProtection="0"/>
    <xf numFmtId="0" fontId="35" fillId="0" borderId="9" applyNumberFormat="0" applyFill="0" applyAlignment="0" applyProtection="0"/>
  </cellStyleXfs>
  <cellXfs count="203">
    <xf numFmtId="0" fontId="0" fillId="0" borderId="0" xfId="0" applyAlignment="1">
      <alignment/>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top"/>
      <protection/>
    </xf>
    <xf numFmtId="182" fontId="4" fillId="0" borderId="10" xfId="0" applyNumberFormat="1" applyFont="1" applyFill="1" applyBorder="1" applyAlignment="1" applyProtection="1">
      <alignment horizontal="center" vertical="top"/>
      <protection locked="0"/>
    </xf>
    <xf numFmtId="4" fontId="4"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vertical="top"/>
      <protection/>
    </xf>
    <xf numFmtId="0" fontId="5" fillId="10" borderId="10" xfId="0" applyNumberFormat="1" applyFont="1" applyFill="1" applyBorder="1" applyAlignment="1" applyProtection="1">
      <alignment vertical="top"/>
      <protection/>
    </xf>
    <xf numFmtId="182" fontId="5" fillId="10" borderId="10" xfId="0" applyNumberFormat="1" applyFont="1" applyFill="1" applyBorder="1" applyAlignment="1" applyProtection="1">
      <alignment horizontal="center" vertical="top"/>
      <protection locked="0"/>
    </xf>
    <xf numFmtId="0" fontId="4"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center"/>
      <protection/>
    </xf>
    <xf numFmtId="182" fontId="4" fillId="0" borderId="10" xfId="0" applyNumberFormat="1" applyFont="1" applyFill="1" applyBorder="1" applyAlignment="1" applyProtection="1">
      <alignment horizontal="center" vertical="center"/>
      <protection locked="0"/>
    </xf>
    <xf numFmtId="0" fontId="6" fillId="15" borderId="10" xfId="0" applyNumberFormat="1" applyFont="1" applyFill="1" applyBorder="1" applyAlignment="1" applyProtection="1">
      <alignment vertical="center"/>
      <protection/>
    </xf>
    <xf numFmtId="182" fontId="6" fillId="15" borderId="10" xfId="0" applyNumberFormat="1" applyFont="1" applyFill="1" applyBorder="1" applyAlignment="1" applyProtection="1">
      <alignment horizontal="center" vertical="center"/>
      <protection locked="0"/>
    </xf>
    <xf numFmtId="182" fontId="4" fillId="0" borderId="10" xfId="0" applyNumberFormat="1" applyFont="1" applyFill="1" applyBorder="1" applyAlignment="1" applyProtection="1">
      <alignment horizontal="right" vertical="top"/>
      <protection locked="0"/>
    </xf>
    <xf numFmtId="182" fontId="4" fillId="10" borderId="10" xfId="0" applyNumberFormat="1" applyFont="1" applyFill="1" applyBorder="1" applyAlignment="1" applyProtection="1">
      <alignment horizontal="center" vertical="top"/>
      <protection locked="0"/>
    </xf>
    <xf numFmtId="182" fontId="6" fillId="15" borderId="10" xfId="0" applyNumberFormat="1" applyFont="1" applyFill="1" applyBorder="1" applyAlignment="1" applyProtection="1">
      <alignment horizontal="center" vertical="top"/>
      <protection locked="0"/>
    </xf>
    <xf numFmtId="0" fontId="6" fillId="15" borderId="1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4"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vertical="top"/>
      <protection/>
    </xf>
    <xf numFmtId="0" fontId="6" fillId="10" borderId="10" xfId="0" applyNumberFormat="1" applyFont="1" applyFill="1" applyBorder="1" applyAlignment="1" applyProtection="1">
      <alignment vertical="top"/>
      <protection/>
    </xf>
    <xf numFmtId="182" fontId="12" fillId="10" borderId="10" xfId="0" applyNumberFormat="1" applyFont="1" applyFill="1" applyBorder="1" applyAlignment="1" applyProtection="1">
      <alignment horizontal="center" vertical="top"/>
      <protection locked="0"/>
    </xf>
    <xf numFmtId="182" fontId="6" fillId="10" borderId="10" xfId="0" applyNumberFormat="1" applyFont="1" applyFill="1" applyBorder="1" applyAlignment="1" applyProtection="1">
      <alignment horizontal="center" vertical="top"/>
      <protection locked="0"/>
    </xf>
    <xf numFmtId="182" fontId="4" fillId="24" borderId="10" xfId="0" applyNumberFormat="1" applyFont="1" applyFill="1" applyBorder="1" applyAlignment="1" applyProtection="1">
      <alignment horizontal="center" vertical="top"/>
      <protection locked="0"/>
    </xf>
    <xf numFmtId="182" fontId="4" fillId="24" borderId="10" xfId="0" applyNumberFormat="1" applyFont="1" applyFill="1" applyBorder="1" applyAlignment="1" applyProtection="1">
      <alignment horizontal="right" vertical="top"/>
      <protection locked="0"/>
    </xf>
    <xf numFmtId="182" fontId="4" fillId="24" borderId="10" xfId="0" applyNumberFormat="1" applyFont="1" applyFill="1" applyBorder="1" applyAlignment="1" applyProtection="1">
      <alignment horizontal="center" vertical="center"/>
      <protection locked="0"/>
    </xf>
    <xf numFmtId="182" fontId="4" fillId="0" borderId="0" xfId="0" applyNumberFormat="1" applyFont="1" applyFill="1" applyBorder="1" applyAlignment="1" applyProtection="1">
      <alignment horizontal="center" vertical="top"/>
      <protection locked="0"/>
    </xf>
    <xf numFmtId="182" fontId="5" fillId="0" borderId="10" xfId="0" applyNumberFormat="1" applyFont="1" applyFill="1" applyBorder="1" applyAlignment="1" applyProtection="1">
      <alignment horizontal="center" vertical="top" wrapText="1"/>
      <protection locked="0"/>
    </xf>
    <xf numFmtId="182" fontId="4" fillId="24" borderId="10" xfId="0" applyNumberFormat="1" applyFont="1" applyFill="1" applyBorder="1" applyAlignment="1" applyProtection="1">
      <alignment horizontal="center" vertical="top" wrapText="1"/>
      <protection locked="0"/>
    </xf>
    <xf numFmtId="182" fontId="5" fillId="0" borderId="1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vertical="center" wrapText="1"/>
      <protection/>
    </xf>
    <xf numFmtId="0" fontId="0" fillId="0" borderId="0" xfId="0" applyBorder="1" applyAlignment="1">
      <alignment/>
    </xf>
    <xf numFmtId="0" fontId="36" fillId="0" borderId="0" xfId="0" applyFont="1" applyBorder="1" applyAlignment="1">
      <alignment horizontal="right"/>
    </xf>
    <xf numFmtId="0" fontId="6" fillId="0" borderId="0" xfId="0" applyFont="1" applyBorder="1" applyAlignment="1">
      <alignment horizontal="center" wrapText="1"/>
    </xf>
    <xf numFmtId="0" fontId="4" fillId="0" borderId="0" xfId="0" applyFont="1" applyBorder="1" applyAlignment="1">
      <alignment horizontal="right"/>
    </xf>
    <xf numFmtId="0" fontId="6" fillId="0" borderId="0" xfId="0" applyFont="1" applyBorder="1" applyAlignment="1">
      <alignment horizontal="right"/>
    </xf>
    <xf numFmtId="0" fontId="0" fillId="0" borderId="0" xfId="0" applyAlignment="1">
      <alignment/>
    </xf>
    <xf numFmtId="0" fontId="0" fillId="0" borderId="0" xfId="0" applyAlignment="1">
      <alignment horizontal="left"/>
    </xf>
    <xf numFmtId="182" fontId="12" fillId="0" borderId="0" xfId="0" applyNumberFormat="1" applyFont="1" applyAlignment="1" applyProtection="1">
      <alignment horizontal="center"/>
      <protection locked="0"/>
    </xf>
    <xf numFmtId="182" fontId="4" fillId="10" borderId="10" xfId="0" applyNumberFormat="1" applyFont="1" applyFill="1" applyBorder="1" applyAlignment="1" applyProtection="1">
      <alignment horizontal="center" vertical="justify"/>
      <protection locked="0"/>
    </xf>
    <xf numFmtId="182" fontId="8" fillId="24" borderId="10" xfId="0" applyNumberFormat="1" applyFont="1" applyFill="1" applyBorder="1" applyAlignment="1" applyProtection="1">
      <alignment horizontal="center" vertical="top"/>
      <protection locked="0"/>
    </xf>
    <xf numFmtId="182" fontId="8" fillId="0" borderId="10" xfId="0" applyNumberFormat="1" applyFont="1" applyFill="1" applyBorder="1" applyAlignment="1" applyProtection="1">
      <alignment horizontal="center" vertical="top"/>
      <protection locked="0"/>
    </xf>
    <xf numFmtId="182" fontId="4" fillId="0" borderId="0" xfId="0" applyNumberFormat="1" applyFont="1" applyAlignment="1" applyProtection="1">
      <alignment horizontal="center"/>
      <protection locked="0"/>
    </xf>
    <xf numFmtId="0" fontId="12" fillId="0" borderId="0" xfId="0" applyFont="1" applyAlignment="1" applyProtection="1">
      <alignment/>
      <protection/>
    </xf>
    <xf numFmtId="0" fontId="12" fillId="0" borderId="0" xfId="0" applyFont="1" applyAlignment="1" applyProtection="1">
      <alignment wrapText="1"/>
      <protection/>
    </xf>
    <xf numFmtId="4" fontId="12" fillId="0" borderId="0" xfId="0" applyNumberFormat="1" applyFont="1" applyAlignment="1" applyProtection="1">
      <alignment horizontal="center"/>
      <protection/>
    </xf>
    <xf numFmtId="182" fontId="12" fillId="0" borderId="0" xfId="0" applyNumberFormat="1" applyFont="1" applyAlignment="1" applyProtection="1">
      <alignment horizontal="right"/>
      <protection/>
    </xf>
    <xf numFmtId="0" fontId="6" fillId="0" borderId="0" xfId="0" applyFont="1" applyAlignment="1" applyProtection="1">
      <alignment wrapText="1"/>
      <protection/>
    </xf>
    <xf numFmtId="0" fontId="4" fillId="0" borderId="0" xfId="0" applyNumberFormat="1" applyFont="1" applyFill="1" applyBorder="1" applyAlignment="1" applyProtection="1">
      <alignment horizontal="justify" vertical="top" wrapText="1"/>
      <protection/>
    </xf>
    <xf numFmtId="0" fontId="4" fillId="0" borderId="0" xfId="0" applyNumberFormat="1" applyFont="1" applyFill="1" applyBorder="1" applyAlignment="1" applyProtection="1">
      <alignment horizontal="center" vertical="top"/>
      <protection/>
    </xf>
    <xf numFmtId="4" fontId="4" fillId="0" borderId="0" xfId="0" applyNumberFormat="1" applyFont="1" applyFill="1" applyBorder="1" applyAlignment="1" applyProtection="1">
      <alignment horizontal="center" vertical="top"/>
      <protection/>
    </xf>
    <xf numFmtId="182" fontId="4" fillId="0" borderId="0" xfId="0" applyNumberFormat="1" applyFont="1" applyFill="1" applyBorder="1" applyAlignment="1" applyProtection="1">
      <alignment horizontal="right" vertical="top"/>
      <protection/>
    </xf>
    <xf numFmtId="0" fontId="5" fillId="0" borderId="10"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center" vertical="center" wrapText="1"/>
      <protection/>
    </xf>
    <xf numFmtId="182" fontId="5" fillId="0" borderId="10" xfId="0" applyNumberFormat="1" applyFont="1" applyFill="1" applyBorder="1" applyAlignment="1" applyProtection="1">
      <alignment horizontal="right" vertical="center" wrapText="1"/>
      <protection/>
    </xf>
    <xf numFmtId="0" fontId="5" fillId="10" borderId="10" xfId="0" applyNumberFormat="1" applyFont="1" applyFill="1" applyBorder="1" applyAlignment="1" applyProtection="1">
      <alignment horizontal="left" vertical="top" wrapText="1"/>
      <protection/>
    </xf>
    <xf numFmtId="0" fontId="5" fillId="10" borderId="10" xfId="0" applyNumberFormat="1" applyFont="1" applyFill="1" applyBorder="1" applyAlignment="1" applyProtection="1">
      <alignment horizontal="justify" vertical="top" wrapText="1"/>
      <protection/>
    </xf>
    <xf numFmtId="0" fontId="4" fillId="10" borderId="10" xfId="0" applyNumberFormat="1" applyFont="1" applyFill="1" applyBorder="1" applyAlignment="1" applyProtection="1">
      <alignment horizontal="center" vertical="top"/>
      <protection/>
    </xf>
    <xf numFmtId="4" fontId="4" fillId="10" borderId="10" xfId="0" applyNumberFormat="1" applyFont="1" applyFill="1" applyBorder="1" applyAlignment="1" applyProtection="1">
      <alignment horizontal="center" vertical="top"/>
      <protection/>
    </xf>
    <xf numFmtId="182" fontId="4" fillId="10" borderId="10" xfId="0" applyNumberFormat="1" applyFont="1" applyFill="1" applyBorder="1" applyAlignment="1" applyProtection="1">
      <alignment horizontal="right" vertical="top"/>
      <protection/>
    </xf>
    <xf numFmtId="0" fontId="5" fillId="0"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wrapText="1"/>
      <protection/>
    </xf>
    <xf numFmtId="0" fontId="4" fillId="0" borderId="10" xfId="0" applyNumberFormat="1" applyFont="1" applyFill="1" applyBorder="1" applyAlignment="1" applyProtection="1">
      <alignment horizontal="center" vertical="top"/>
      <protection/>
    </xf>
    <xf numFmtId="4" fontId="4" fillId="0" borderId="10" xfId="0" applyNumberFormat="1" applyFont="1" applyFill="1" applyBorder="1" applyAlignment="1" applyProtection="1">
      <alignment horizontal="center" vertical="top"/>
      <protection/>
    </xf>
    <xf numFmtId="182" fontId="4" fillId="0" borderId="10" xfId="0" applyNumberFormat="1" applyFont="1" applyFill="1" applyBorder="1" applyAlignment="1" applyProtection="1">
      <alignment horizontal="right" vertical="top"/>
      <protection/>
    </xf>
    <xf numFmtId="0" fontId="4" fillId="0" borderId="10" xfId="0" applyFont="1" applyFill="1" applyBorder="1" applyAlignment="1" applyProtection="1">
      <alignment wrapText="1"/>
      <protection/>
    </xf>
    <xf numFmtId="0" fontId="18" fillId="0" borderId="10" xfId="0" applyFont="1" applyFill="1" applyBorder="1" applyAlignment="1" applyProtection="1">
      <alignment wrapText="1"/>
      <protection/>
    </xf>
    <xf numFmtId="0" fontId="11" fillId="0" borderId="10" xfId="0" applyFont="1" applyFill="1" applyBorder="1" applyAlignment="1" applyProtection="1">
      <alignment wrapText="1"/>
      <protection/>
    </xf>
    <xf numFmtId="4" fontId="4" fillId="0" borderId="10" xfId="0" applyNumberFormat="1" applyFont="1" applyFill="1" applyBorder="1" applyAlignment="1" applyProtection="1">
      <alignment wrapText="1"/>
      <protection/>
    </xf>
    <xf numFmtId="0" fontId="6" fillId="15" borderId="10" xfId="0" applyNumberFormat="1" applyFont="1" applyFill="1" applyBorder="1" applyAlignment="1" applyProtection="1">
      <alignment horizontal="left" vertical="top" wrapText="1"/>
      <protection/>
    </xf>
    <xf numFmtId="0" fontId="6" fillId="15" borderId="10" xfId="0" applyNumberFormat="1" applyFont="1" applyFill="1" applyBorder="1" applyAlignment="1" applyProtection="1">
      <alignment horizontal="justify" vertical="top" wrapText="1"/>
      <protection/>
    </xf>
    <xf numFmtId="0" fontId="6" fillId="15" borderId="10" xfId="0" applyNumberFormat="1" applyFont="1" applyFill="1" applyBorder="1" applyAlignment="1" applyProtection="1">
      <alignment horizontal="center" vertical="top"/>
      <protection/>
    </xf>
    <xf numFmtId="4" fontId="6" fillId="15" borderId="10" xfId="0" applyNumberFormat="1" applyFont="1" applyFill="1" applyBorder="1" applyAlignment="1" applyProtection="1">
      <alignment horizontal="center" vertical="top"/>
      <protection/>
    </xf>
    <xf numFmtId="182" fontId="6" fillId="15" borderId="10" xfId="0" applyNumberFormat="1" applyFont="1" applyFill="1" applyBorder="1" applyAlignment="1" applyProtection="1">
      <alignment horizontal="right" vertical="top"/>
      <protection/>
    </xf>
    <xf numFmtId="0" fontId="6" fillId="10" borderId="10" xfId="0" applyNumberFormat="1" applyFont="1" applyFill="1" applyBorder="1" applyAlignment="1" applyProtection="1">
      <alignment horizontal="left" vertical="top" wrapText="1"/>
      <protection/>
    </xf>
    <xf numFmtId="0" fontId="6" fillId="10" borderId="10" xfId="0" applyNumberFormat="1" applyFont="1" applyFill="1" applyBorder="1" applyAlignment="1" applyProtection="1">
      <alignment horizontal="justify" vertical="top" wrapText="1"/>
      <protection/>
    </xf>
    <xf numFmtId="0" fontId="12" fillId="10" borderId="10" xfId="0" applyNumberFormat="1" applyFont="1" applyFill="1" applyBorder="1" applyAlignment="1" applyProtection="1">
      <alignment horizontal="center" vertical="top"/>
      <protection/>
    </xf>
    <xf numFmtId="4" fontId="12" fillId="10" borderId="10" xfId="0" applyNumberFormat="1" applyFont="1" applyFill="1" applyBorder="1" applyAlignment="1" applyProtection="1">
      <alignment horizontal="center" vertical="top"/>
      <protection/>
    </xf>
    <xf numFmtId="182" fontId="12" fillId="10" borderId="10" xfId="0" applyNumberFormat="1" applyFont="1" applyFill="1" applyBorder="1" applyAlignment="1" applyProtection="1">
      <alignment horizontal="right" vertical="top"/>
      <protection/>
    </xf>
    <xf numFmtId="0" fontId="4" fillId="25" borderId="10" xfId="0" applyNumberFormat="1" applyFont="1" applyFill="1" applyBorder="1" applyAlignment="1" applyProtection="1">
      <alignment vertical="top" wrapText="1"/>
      <protection/>
    </xf>
    <xf numFmtId="0" fontId="4" fillId="25" borderId="10" xfId="0" applyNumberFormat="1" applyFont="1" applyFill="1" applyBorder="1" applyAlignment="1" applyProtection="1" quotePrefix="1">
      <alignment vertical="top" wrapText="1"/>
      <protection/>
    </xf>
    <xf numFmtId="0" fontId="4" fillId="0" borderId="10" xfId="0" applyNumberFormat="1" applyFont="1" applyFill="1" applyBorder="1" applyAlignment="1" applyProtection="1" quotePrefix="1">
      <alignment vertical="top" wrapText="1"/>
      <protection/>
    </xf>
    <xf numFmtId="0" fontId="4" fillId="0" borderId="10" xfId="0" applyNumberFormat="1" applyFont="1" applyFill="1" applyBorder="1" applyAlignment="1" applyProtection="1">
      <alignment vertical="top" wrapText="1"/>
      <protection/>
    </xf>
    <xf numFmtId="0" fontId="13" fillId="0" borderId="10" xfId="0" applyFont="1" applyFill="1" applyBorder="1" applyAlignment="1" applyProtection="1">
      <alignment vertical="top" wrapText="1"/>
      <protection/>
    </xf>
    <xf numFmtId="0" fontId="6" fillId="10" borderId="10" xfId="0" applyNumberFormat="1" applyFont="1" applyFill="1" applyBorder="1" applyAlignment="1" applyProtection="1">
      <alignment horizontal="center" vertical="top"/>
      <protection/>
    </xf>
    <xf numFmtId="4" fontId="6" fillId="10" borderId="10" xfId="0" applyNumberFormat="1" applyFont="1" applyFill="1" applyBorder="1" applyAlignment="1" applyProtection="1">
      <alignment horizontal="center" vertical="top"/>
      <protection/>
    </xf>
    <xf numFmtId="182" fontId="6" fillId="10" borderId="10" xfId="0" applyNumberFormat="1" applyFont="1" applyFill="1" applyBorder="1" applyAlignment="1" applyProtection="1">
      <alignment horizontal="right" vertical="top"/>
      <protection/>
    </xf>
    <xf numFmtId="0" fontId="4" fillId="0" borderId="11"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justify" vertical="top" wrapText="1"/>
      <protection/>
    </xf>
    <xf numFmtId="0" fontId="13" fillId="0" borderId="10" xfId="0" applyNumberFormat="1" applyFont="1" applyFill="1" applyBorder="1" applyAlignment="1" applyProtection="1">
      <alignment horizontal="left" vertical="top"/>
      <protection/>
    </xf>
    <xf numFmtId="0" fontId="13" fillId="0" borderId="10" xfId="0" applyNumberFormat="1" applyFont="1" applyFill="1" applyBorder="1" applyAlignment="1" applyProtection="1">
      <alignment horizontal="justify" vertical="top" wrapText="1"/>
      <protection/>
    </xf>
    <xf numFmtId="0" fontId="6" fillId="15" borderId="10" xfId="0" applyNumberFormat="1" applyFont="1" applyFill="1" applyBorder="1" applyAlignment="1" applyProtection="1">
      <alignment horizontal="left" vertical="top"/>
      <protection/>
    </xf>
    <xf numFmtId="0" fontId="5" fillId="10" borderId="10" xfId="0" applyNumberFormat="1" applyFont="1" applyFill="1" applyBorder="1" applyAlignment="1" applyProtection="1">
      <alignment horizontal="center" vertical="top"/>
      <protection/>
    </xf>
    <xf numFmtId="4" fontId="5" fillId="10" borderId="10" xfId="0" applyNumberFormat="1" applyFont="1" applyFill="1" applyBorder="1" applyAlignment="1" applyProtection="1">
      <alignment horizontal="center" vertical="top"/>
      <protection/>
    </xf>
    <xf numFmtId="182" fontId="5" fillId="10" borderId="10" xfId="0" applyNumberFormat="1" applyFont="1" applyFill="1" applyBorder="1" applyAlignment="1" applyProtection="1">
      <alignment horizontal="right" vertical="top"/>
      <protection/>
    </xf>
    <xf numFmtId="0" fontId="17" fillId="0" borderId="10" xfId="0" applyFont="1" applyFill="1" applyBorder="1" applyAlignment="1" applyProtection="1">
      <alignment vertical="top" wrapText="1"/>
      <protection/>
    </xf>
    <xf numFmtId="0" fontId="6" fillId="15" borderId="10" xfId="0" applyNumberFormat="1" applyFont="1" applyFill="1" applyBorder="1" applyAlignment="1" applyProtection="1">
      <alignment horizontal="left" vertical="center"/>
      <protection/>
    </xf>
    <xf numFmtId="0" fontId="6" fillId="15" borderId="10" xfId="0" applyNumberFormat="1" applyFont="1" applyFill="1" applyBorder="1" applyAlignment="1" applyProtection="1">
      <alignment horizontal="justify" vertical="center" wrapText="1"/>
      <protection/>
    </xf>
    <xf numFmtId="0" fontId="6" fillId="15" borderId="10" xfId="0" applyNumberFormat="1" applyFont="1" applyFill="1" applyBorder="1" applyAlignment="1" applyProtection="1">
      <alignment horizontal="center" vertical="center"/>
      <protection/>
    </xf>
    <xf numFmtId="4" fontId="6" fillId="15" borderId="10" xfId="0" applyNumberFormat="1" applyFont="1" applyFill="1" applyBorder="1" applyAlignment="1" applyProtection="1">
      <alignment horizontal="center" vertical="center"/>
      <protection/>
    </xf>
    <xf numFmtId="182" fontId="6" fillId="15" borderId="10" xfId="0" applyNumberFormat="1" applyFont="1" applyFill="1" applyBorder="1" applyAlignment="1" applyProtection="1">
      <alignment horizontal="right" vertical="center"/>
      <protection/>
    </xf>
    <xf numFmtId="0" fontId="5" fillId="10" borderId="10" xfId="0" applyNumberFormat="1" applyFont="1" applyFill="1" applyBorder="1" applyAlignment="1" applyProtection="1">
      <alignment horizontal="justify" vertical="justify" wrapText="1"/>
      <protection/>
    </xf>
    <xf numFmtId="0" fontId="4" fillId="10" borderId="10" xfId="0" applyNumberFormat="1" applyFont="1" applyFill="1" applyBorder="1" applyAlignment="1" applyProtection="1">
      <alignment vertical="justify"/>
      <protection/>
    </xf>
    <xf numFmtId="0" fontId="4" fillId="10" borderId="10" xfId="0" applyNumberFormat="1" applyFont="1" applyFill="1" applyBorder="1" applyAlignment="1" applyProtection="1">
      <alignment horizontal="center" vertical="justify"/>
      <protection/>
    </xf>
    <xf numFmtId="0" fontId="4"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justify" vertical="center" wrapText="1"/>
      <protection/>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182" fontId="4" fillId="0" borderId="10"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top" wrapText="1"/>
      <protection/>
    </xf>
    <xf numFmtId="0" fontId="5" fillId="10" borderId="10"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vertical="top" wrapText="1"/>
      <protection/>
    </xf>
    <xf numFmtId="0" fontId="38" fillId="0" borderId="1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justify" vertical="top" wrapText="1"/>
      <protection/>
    </xf>
    <xf numFmtId="0" fontId="8" fillId="0" borderId="10" xfId="0" applyFont="1" applyFill="1" applyBorder="1" applyAlignment="1" applyProtection="1">
      <alignment horizontal="left" vertical="top" wrapText="1"/>
      <protection/>
    </xf>
    <xf numFmtId="0" fontId="8" fillId="0" borderId="10" xfId="0" applyNumberFormat="1" applyFont="1" applyFill="1" applyBorder="1" applyAlignment="1" applyProtection="1">
      <alignment vertical="top"/>
      <protection/>
    </xf>
    <xf numFmtId="4" fontId="8" fillId="0" borderId="10" xfId="0" applyNumberFormat="1" applyFont="1" applyFill="1" applyBorder="1" applyAlignment="1" applyProtection="1">
      <alignment horizontal="center" vertical="top"/>
      <protection/>
    </xf>
    <xf numFmtId="182" fontId="8"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wrapText="1"/>
      <protection/>
    </xf>
    <xf numFmtId="0" fontId="9" fillId="0" borderId="10" xfId="0" applyNumberFormat="1" applyFont="1" applyFill="1" applyBorder="1" applyAlignment="1" applyProtection="1">
      <alignment vertical="top"/>
      <protection/>
    </xf>
    <xf numFmtId="0" fontId="10" fillId="0" borderId="10"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horizontal="justify" vertical="center" wrapText="1"/>
      <protection/>
    </xf>
    <xf numFmtId="0" fontId="4" fillId="0" borderId="13" xfId="0" applyFont="1" applyBorder="1" applyAlignment="1" applyProtection="1">
      <alignment vertical="top" wrapText="1"/>
      <protection/>
    </xf>
    <xf numFmtId="0" fontId="6" fillId="15" borderId="10" xfId="0" applyNumberFormat="1" applyFont="1" applyFill="1" applyBorder="1" applyAlignment="1" applyProtection="1">
      <alignment horizontal="justify" vertical="justify" wrapText="1"/>
      <protection/>
    </xf>
    <xf numFmtId="0" fontId="6" fillId="10" borderId="10" xfId="0" applyNumberFormat="1" applyFont="1" applyFill="1" applyBorder="1" applyAlignment="1" applyProtection="1">
      <alignment horizontal="left" vertical="top"/>
      <protection/>
    </xf>
    <xf numFmtId="0" fontId="4" fillId="0" borderId="10" xfId="0" applyFont="1" applyBorder="1" applyAlignment="1" applyProtection="1">
      <alignment wrapText="1"/>
      <protection/>
    </xf>
    <xf numFmtId="0" fontId="13" fillId="0" borderId="10" xfId="0" applyFont="1" applyBorder="1" applyAlignment="1" applyProtection="1">
      <alignment wrapText="1"/>
      <protection/>
    </xf>
    <xf numFmtId="0" fontId="4" fillId="0" borderId="10" xfId="0" applyFont="1" applyBorder="1" applyAlignment="1" applyProtection="1">
      <alignment horizontal="left" wrapText="1"/>
      <protection/>
    </xf>
    <xf numFmtId="0" fontId="6" fillId="15" borderId="10" xfId="0" applyFont="1" applyFill="1" applyBorder="1" applyAlignment="1" applyProtection="1">
      <alignment horizontal="left" wrapText="1"/>
      <protection/>
    </xf>
    <xf numFmtId="0" fontId="6" fillId="10" borderId="10" xfId="0" applyFont="1" applyFill="1" applyBorder="1" applyAlignment="1" applyProtection="1">
      <alignment horizontal="left" wrapText="1"/>
      <protection/>
    </xf>
    <xf numFmtId="0" fontId="3" fillId="0" borderId="10" xfId="0" applyFont="1" applyBorder="1" applyAlignment="1" applyProtection="1">
      <alignment wrapText="1"/>
      <protection/>
    </xf>
    <xf numFmtId="4" fontId="5" fillId="0" borderId="10" xfId="0" applyNumberFormat="1" applyFont="1" applyFill="1" applyBorder="1" applyAlignment="1" applyProtection="1">
      <alignment horizontal="center" vertical="top" wrapText="1"/>
      <protection/>
    </xf>
    <xf numFmtId="182" fontId="5" fillId="0" borderId="10" xfId="0" applyNumberFormat="1" applyFont="1" applyFill="1" applyBorder="1" applyAlignment="1" applyProtection="1">
      <alignment horizontal="right" vertical="top" wrapText="1"/>
      <protection/>
    </xf>
    <xf numFmtId="0" fontId="4" fillId="0" borderId="1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center" vertical="top" wrapText="1"/>
      <protection/>
    </xf>
    <xf numFmtId="4" fontId="4" fillId="0" borderId="10" xfId="0" applyNumberFormat="1" applyFont="1" applyFill="1" applyBorder="1" applyAlignment="1" applyProtection="1">
      <alignment horizontal="center" vertical="top" wrapText="1"/>
      <protection/>
    </xf>
    <xf numFmtId="182" fontId="4" fillId="0" borderId="10" xfId="0" applyNumberFormat="1" applyFont="1" applyFill="1" applyBorder="1" applyAlignment="1" applyProtection="1">
      <alignment horizontal="right" vertical="top" wrapText="1"/>
      <protection/>
    </xf>
    <xf numFmtId="0" fontId="4" fillId="0" borderId="0" xfId="0" applyFont="1" applyAlignment="1" applyProtection="1">
      <alignment wrapText="1"/>
      <protection/>
    </xf>
    <xf numFmtId="182" fontId="6" fillId="15" borderId="10" xfId="0" applyNumberFormat="1" applyFont="1" applyFill="1" applyBorder="1" applyAlignment="1" applyProtection="1">
      <alignment horizontal="right" vertical="top" wrapText="1"/>
      <protection/>
    </xf>
    <xf numFmtId="0" fontId="4" fillId="0" borderId="0" xfId="0" applyNumberFormat="1" applyFont="1" applyFill="1" applyBorder="1" applyAlignment="1" applyProtection="1">
      <alignment horizontal="left" vertical="top"/>
      <protection/>
    </xf>
    <xf numFmtId="0" fontId="4" fillId="0" borderId="0" xfId="0" applyFont="1" applyAlignment="1" applyProtection="1">
      <alignment horizontal="left" wrapText="1"/>
      <protection/>
    </xf>
    <xf numFmtId="0" fontId="15" fillId="0" borderId="0" xfId="0" applyFont="1" applyAlignment="1" applyProtection="1">
      <alignment/>
      <protection/>
    </xf>
    <xf numFmtId="14" fontId="4" fillId="0" borderId="0" xfId="0" applyNumberFormat="1" applyFont="1" applyFill="1" applyBorder="1" applyAlignment="1" applyProtection="1">
      <alignment horizontal="justify" vertical="top" wrapText="1"/>
      <protection/>
    </xf>
    <xf numFmtId="0" fontId="4" fillId="0" borderId="0" xfId="0" applyFont="1" applyAlignment="1" applyProtection="1">
      <alignment/>
      <protection/>
    </xf>
    <xf numFmtId="4" fontId="4" fillId="0" borderId="0" xfId="0" applyNumberFormat="1" applyFont="1" applyAlignment="1" applyProtection="1">
      <alignment horizontal="center"/>
      <protection/>
    </xf>
    <xf numFmtId="182" fontId="4" fillId="0" borderId="0" xfId="0" applyNumberFormat="1" applyFont="1" applyAlignment="1" applyProtection="1">
      <alignment horizontal="right"/>
      <protection/>
    </xf>
    <xf numFmtId="10" fontId="6" fillId="26" borderId="10" xfId="0" applyNumberFormat="1" applyFont="1" applyFill="1" applyBorder="1" applyAlignment="1" applyProtection="1">
      <alignment horizontal="center"/>
      <protection locked="0"/>
    </xf>
    <xf numFmtId="0" fontId="4" fillId="0" borderId="0" xfId="0" applyFont="1" applyFill="1" applyAlignment="1" applyProtection="1">
      <alignment/>
      <protection/>
    </xf>
    <xf numFmtId="0" fontId="12" fillId="0" borderId="0" xfId="0" applyFont="1" applyFill="1" applyAlignment="1" applyProtection="1">
      <alignmen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6" fillId="0" borderId="0" xfId="0" applyFont="1" applyFill="1" applyAlignment="1" applyProtection="1">
      <alignment/>
      <protection/>
    </xf>
    <xf numFmtId="0" fontId="5" fillId="0" borderId="0" xfId="0" applyFont="1" applyFill="1" applyAlignment="1" applyProtection="1">
      <alignment wrapText="1"/>
      <protection/>
    </xf>
    <xf numFmtId="0" fontId="4" fillId="0" borderId="0" xfId="0" applyFont="1" applyFill="1" applyAlignment="1" applyProtection="1">
      <alignment wrapText="1"/>
      <protection/>
    </xf>
    <xf numFmtId="0" fontId="0" fillId="0" borderId="0" xfId="0" applyAlignment="1" applyProtection="1">
      <alignment/>
      <protection/>
    </xf>
    <xf numFmtId="0" fontId="0" fillId="0" borderId="0" xfId="0" applyBorder="1" applyAlignment="1" applyProtection="1">
      <alignment/>
      <protection/>
    </xf>
    <xf numFmtId="0" fontId="36" fillId="27" borderId="14" xfId="0" applyFont="1" applyFill="1" applyBorder="1" applyAlignment="1" applyProtection="1">
      <alignment horizontal="center"/>
      <protection/>
    </xf>
    <xf numFmtId="0" fontId="36" fillId="0" borderId="15" xfId="0" applyFont="1" applyBorder="1" applyAlignment="1" applyProtection="1">
      <alignment horizontal="center" wrapText="1"/>
      <protection/>
    </xf>
    <xf numFmtId="0" fontId="36" fillId="0" borderId="15" xfId="0" applyFont="1" applyBorder="1" applyAlignment="1" applyProtection="1">
      <alignment/>
      <protection/>
    </xf>
    <xf numFmtId="0" fontId="36" fillId="0" borderId="15" xfId="0" applyFont="1" applyBorder="1" applyAlignment="1" applyProtection="1">
      <alignment horizontal="center"/>
      <protection/>
    </xf>
    <xf numFmtId="0" fontId="36" fillId="0" borderId="16" xfId="0" applyFont="1" applyBorder="1" applyAlignment="1" applyProtection="1">
      <alignment horizontal="center"/>
      <protection/>
    </xf>
    <xf numFmtId="0" fontId="36" fillId="0" borderId="0" xfId="0" applyFont="1" applyBorder="1" applyAlignment="1" applyProtection="1">
      <alignment horizontal="right"/>
      <protection/>
    </xf>
    <xf numFmtId="0" fontId="6" fillId="0" borderId="17" xfId="0" applyFont="1" applyBorder="1" applyAlignment="1" applyProtection="1">
      <alignment horizontal="center" wrapText="1"/>
      <protection/>
    </xf>
    <xf numFmtId="0" fontId="6" fillId="0" borderId="10" xfId="0" applyFont="1" applyBorder="1" applyAlignment="1" applyProtection="1">
      <alignment horizontal="center" wrapText="1"/>
      <protection/>
    </xf>
    <xf numFmtId="0" fontId="6" fillId="0" borderId="1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4" fillId="0" borderId="17" xfId="0" applyFont="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2" fontId="4" fillId="0" borderId="10" xfId="0" applyNumberFormat="1" applyFont="1" applyBorder="1" applyAlignment="1" applyProtection="1">
      <alignment horizontal="center" vertical="center"/>
      <protection/>
    </xf>
    <xf numFmtId="0" fontId="6" fillId="0" borderId="17" xfId="0" applyFont="1" applyBorder="1" applyAlignment="1" applyProtection="1">
      <alignment horizontal="left" wrapText="1"/>
      <protection/>
    </xf>
    <xf numFmtId="0" fontId="6" fillId="0" borderId="10" xfId="0" applyFont="1" applyBorder="1" applyAlignment="1" applyProtection="1">
      <alignment/>
      <protection/>
    </xf>
    <xf numFmtId="0" fontId="6" fillId="0" borderId="10" xfId="0" applyFont="1" applyBorder="1" applyAlignment="1" applyProtection="1">
      <alignment horizontal="center"/>
      <protection/>
    </xf>
    <xf numFmtId="2" fontId="6" fillId="0" borderId="18" xfId="0" applyNumberFormat="1" applyFont="1" applyBorder="1" applyAlignment="1" applyProtection="1">
      <alignment horizontal="center"/>
      <protection/>
    </xf>
    <xf numFmtId="10" fontId="6" fillId="26" borderId="10" xfId="0" applyNumberFormat="1" applyFont="1" applyFill="1" applyBorder="1" applyAlignment="1" applyProtection="1">
      <alignment horizontal="center"/>
      <protection/>
    </xf>
    <xf numFmtId="0" fontId="6" fillId="0" borderId="19" xfId="0" applyFont="1" applyBorder="1" applyAlignment="1" applyProtection="1">
      <alignment horizontal="left" wrapText="1"/>
      <protection/>
    </xf>
    <xf numFmtId="0" fontId="6" fillId="0" borderId="20" xfId="0" applyFont="1" applyBorder="1" applyAlignment="1" applyProtection="1">
      <alignment/>
      <protection/>
    </xf>
    <xf numFmtId="0" fontId="6" fillId="0" borderId="20" xfId="0" applyFont="1" applyBorder="1" applyAlignment="1" applyProtection="1">
      <alignment horizontal="center"/>
      <protection/>
    </xf>
    <xf numFmtId="0" fontId="6" fillId="0" borderId="17" xfId="0" applyFont="1" applyBorder="1" applyAlignment="1" applyProtection="1">
      <alignment horizontal="center" vertical="center" wrapText="1"/>
      <protection/>
    </xf>
    <xf numFmtId="0" fontId="6" fillId="0" borderId="17" xfId="0" applyFont="1" applyBorder="1" applyAlignment="1" applyProtection="1">
      <alignment wrapText="1"/>
      <protection/>
    </xf>
    <xf numFmtId="0" fontId="6" fillId="0" borderId="19" xfId="0" applyFont="1" applyBorder="1" applyAlignment="1" applyProtection="1">
      <alignment wrapText="1"/>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wrapText="1"/>
      <protection/>
    </xf>
    <xf numFmtId="0" fontId="6" fillId="0" borderId="0" xfId="0" applyFont="1" applyBorder="1" applyAlignment="1" applyProtection="1">
      <alignment/>
      <protection/>
    </xf>
    <xf numFmtId="0" fontId="6" fillId="0" borderId="0" xfId="0" applyFont="1" applyBorder="1" applyAlignment="1" applyProtection="1">
      <alignment wrapText="1"/>
      <protection/>
    </xf>
    <xf numFmtId="0" fontId="6" fillId="0" borderId="0" xfId="0" applyFont="1" applyBorder="1" applyAlignment="1" applyProtection="1">
      <alignment horizontal="center"/>
      <protection/>
    </xf>
    <xf numFmtId="2" fontId="6" fillId="0" borderId="21" xfId="0" applyNumberFormat="1" applyFont="1" applyBorder="1" applyAlignment="1" applyProtection="1">
      <alignment horizontal="center"/>
      <protection/>
    </xf>
    <xf numFmtId="0" fontId="5" fillId="0" borderId="0" xfId="0" applyFont="1" applyAlignment="1" applyProtection="1">
      <alignment wrapText="1"/>
      <protection/>
    </xf>
    <xf numFmtId="182" fontId="4" fillId="0" borderId="0" xfId="0" applyNumberFormat="1" applyFont="1" applyFill="1" applyAlignment="1" applyProtection="1">
      <alignment/>
      <protection/>
    </xf>
    <xf numFmtId="0" fontId="4" fillId="0" borderId="10" xfId="0" applyFont="1" applyBorder="1" applyAlignment="1" applyProtection="1">
      <alignment/>
      <protection/>
    </xf>
    <xf numFmtId="0" fontId="6" fillId="15" borderId="10" xfId="0" applyFont="1" applyFill="1" applyBorder="1" applyAlignment="1" applyProtection="1">
      <alignment/>
      <protection/>
    </xf>
    <xf numFmtId="0" fontId="4" fillId="20" borderId="10" xfId="0" applyFont="1" applyFill="1" applyBorder="1" applyAlignment="1" applyProtection="1">
      <alignment/>
      <protection/>
    </xf>
    <xf numFmtId="0" fontId="4" fillId="0" borderId="10" xfId="0" applyFont="1" applyFill="1" applyBorder="1" applyAlignment="1" applyProtection="1">
      <alignment/>
      <protection/>
    </xf>
    <xf numFmtId="0" fontId="6" fillId="10" borderId="10" xfId="0" applyFont="1" applyFill="1" applyBorder="1" applyAlignment="1" applyProtection="1">
      <alignment/>
      <protection/>
    </xf>
    <xf numFmtId="0" fontId="12" fillId="0" borderId="10" xfId="0" applyFont="1" applyFill="1" applyBorder="1" applyAlignment="1" applyProtection="1">
      <alignment/>
      <protection/>
    </xf>
    <xf numFmtId="0" fontId="37" fillId="0" borderId="0" xfId="0" applyFont="1" applyAlignment="1" applyProtection="1">
      <alignment horizontal="center"/>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327"/>
  <sheetViews>
    <sheetView tabSelected="1" zoomScale="120" zoomScaleNormal="120" zoomScalePageLayoutView="0" workbookViewId="0" topLeftCell="B151">
      <selection activeCell="F155" sqref="F155"/>
    </sheetView>
  </sheetViews>
  <sheetFormatPr defaultColWidth="9.140625" defaultRowHeight="12.75"/>
  <cols>
    <col min="1" max="1" width="4.28125" style="150" hidden="1" customWidth="1"/>
    <col min="2" max="2" width="5.57421875" style="150" customWidth="1"/>
    <col min="3" max="3" width="42.7109375" style="144" customWidth="1"/>
    <col min="4" max="4" width="5.140625" style="150" customWidth="1"/>
    <col min="5" max="5" width="8.8515625" style="151" customWidth="1"/>
    <col min="6" max="6" width="11.28125" style="46" customWidth="1"/>
    <col min="7" max="7" width="12.57421875" style="152" customWidth="1"/>
    <col min="8" max="16384" width="9.140625" style="150" customWidth="1"/>
  </cols>
  <sheetData>
    <row r="2" spans="3:7" s="47" customFormat="1" ht="12.75">
      <c r="C2" s="48" t="s">
        <v>357</v>
      </c>
      <c r="E2" s="49"/>
      <c r="F2" s="42"/>
      <c r="G2" s="50"/>
    </row>
    <row r="3" spans="3:7" s="47" customFormat="1" ht="12.75">
      <c r="C3" s="48"/>
      <c r="E3" s="49"/>
      <c r="F3" s="42"/>
      <c r="G3" s="50"/>
    </row>
    <row r="4" spans="3:7" s="47" customFormat="1" ht="12.75">
      <c r="C4" s="48" t="s">
        <v>359</v>
      </c>
      <c r="E4" s="49"/>
      <c r="F4" s="42"/>
      <c r="G4" s="50"/>
    </row>
    <row r="5" spans="3:7" s="47" customFormat="1" ht="12.75">
      <c r="C5" s="48" t="s">
        <v>358</v>
      </c>
      <c r="E5" s="49"/>
      <c r="F5" s="42"/>
      <c r="G5" s="50"/>
    </row>
    <row r="6" spans="3:7" s="47" customFormat="1" ht="12.75">
      <c r="C6" s="48" t="s">
        <v>360</v>
      </c>
      <c r="E6" s="49"/>
      <c r="F6" s="42"/>
      <c r="G6" s="50"/>
    </row>
    <row r="7" spans="3:7" s="47" customFormat="1" ht="12.75">
      <c r="C7" s="48"/>
      <c r="E7" s="49"/>
      <c r="F7" s="42"/>
      <c r="G7" s="50"/>
    </row>
    <row r="8" spans="3:7" s="47" customFormat="1" ht="12.75">
      <c r="C8" s="48" t="s">
        <v>361</v>
      </c>
      <c r="E8" s="49"/>
      <c r="F8" s="42"/>
      <c r="G8" s="50"/>
    </row>
    <row r="9" spans="3:7" s="47" customFormat="1" ht="12.75">
      <c r="C9" s="48"/>
      <c r="E9" s="49"/>
      <c r="F9" s="42"/>
      <c r="G9" s="50"/>
    </row>
    <row r="10" spans="3:7" s="47" customFormat="1" ht="12.75">
      <c r="C10" s="48"/>
      <c r="E10" s="49"/>
      <c r="F10" s="42"/>
      <c r="G10" s="50"/>
    </row>
    <row r="11" spans="3:7" s="47" customFormat="1" ht="38.25">
      <c r="C11" s="51" t="s">
        <v>395</v>
      </c>
      <c r="E11" s="49"/>
      <c r="F11" s="42"/>
      <c r="G11" s="50"/>
    </row>
    <row r="13" spans="1:8" ht="11.25">
      <c r="A13" s="1"/>
      <c r="B13" s="1"/>
      <c r="C13" s="52"/>
      <c r="D13" s="53"/>
      <c r="E13" s="54"/>
      <c r="F13" s="30"/>
      <c r="G13" s="55"/>
      <c r="H13" s="1"/>
    </row>
    <row r="14" spans="1:8" s="194" customFormat="1" ht="22.5">
      <c r="A14" s="18" t="s">
        <v>386</v>
      </c>
      <c r="B14" s="56" t="s">
        <v>415</v>
      </c>
      <c r="C14" s="56" t="s">
        <v>416</v>
      </c>
      <c r="D14" s="18" t="s">
        <v>417</v>
      </c>
      <c r="E14" s="57" t="s">
        <v>418</v>
      </c>
      <c r="F14" s="33" t="s">
        <v>419</v>
      </c>
      <c r="G14" s="58" t="s">
        <v>420</v>
      </c>
      <c r="H14" s="34"/>
    </row>
    <row r="15" spans="1:7" ht="11.25">
      <c r="A15" s="7" t="s">
        <v>9</v>
      </c>
      <c r="B15" s="59"/>
      <c r="C15" s="60" t="s">
        <v>131</v>
      </c>
      <c r="D15" s="61"/>
      <c r="E15" s="62"/>
      <c r="F15" s="15"/>
      <c r="G15" s="63"/>
    </row>
    <row r="16" spans="1:7" s="154" customFormat="1" ht="22.5">
      <c r="A16" s="23"/>
      <c r="B16" s="64"/>
      <c r="C16" s="65" t="s">
        <v>396</v>
      </c>
      <c r="D16" s="66"/>
      <c r="E16" s="67"/>
      <c r="F16" s="4"/>
      <c r="G16" s="68"/>
    </row>
    <row r="17" spans="1:7" s="154" customFormat="1" ht="11.25">
      <c r="A17" s="23"/>
      <c r="B17" s="64"/>
      <c r="C17" s="69" t="s">
        <v>138</v>
      </c>
      <c r="D17" s="66"/>
      <c r="E17" s="67"/>
      <c r="F17" s="4"/>
      <c r="G17" s="68"/>
    </row>
    <row r="18" spans="1:7" s="154" customFormat="1" ht="11.25">
      <c r="A18" s="23"/>
      <c r="B18" s="64"/>
      <c r="C18" s="69" t="s">
        <v>139</v>
      </c>
      <c r="D18" s="66"/>
      <c r="E18" s="67"/>
      <c r="F18" s="4"/>
      <c r="G18" s="68"/>
    </row>
    <row r="19" spans="1:7" s="154" customFormat="1" ht="22.5">
      <c r="A19" s="23"/>
      <c r="B19" s="64"/>
      <c r="C19" s="69" t="s">
        <v>143</v>
      </c>
      <c r="D19" s="66"/>
      <c r="E19" s="67"/>
      <c r="F19" s="4"/>
      <c r="G19" s="68"/>
    </row>
    <row r="20" spans="1:7" s="154" customFormat="1" ht="22.5">
      <c r="A20" s="23"/>
      <c r="B20" s="64"/>
      <c r="C20" s="69" t="s">
        <v>140</v>
      </c>
      <c r="D20" s="66"/>
      <c r="E20" s="67"/>
      <c r="F20" s="4"/>
      <c r="G20" s="68"/>
    </row>
    <row r="21" spans="1:7" s="154" customFormat="1" ht="22.5">
      <c r="A21" s="23"/>
      <c r="B21" s="64"/>
      <c r="C21" s="69" t="s">
        <v>224</v>
      </c>
      <c r="D21" s="66"/>
      <c r="E21" s="67"/>
      <c r="F21" s="4"/>
      <c r="G21" s="68"/>
    </row>
    <row r="22" spans="1:7" s="154" customFormat="1" ht="56.25">
      <c r="A22" s="23"/>
      <c r="B22" s="64"/>
      <c r="C22" s="69" t="s">
        <v>225</v>
      </c>
      <c r="D22" s="66"/>
      <c r="E22" s="67"/>
      <c r="F22" s="4"/>
      <c r="G22" s="68"/>
    </row>
    <row r="23" spans="1:7" s="154" customFormat="1" ht="22.5">
      <c r="A23" s="23"/>
      <c r="B23" s="64"/>
      <c r="C23" s="69" t="s">
        <v>399</v>
      </c>
      <c r="D23" s="66"/>
      <c r="E23" s="67"/>
      <c r="F23" s="4"/>
      <c r="G23" s="68"/>
    </row>
    <row r="24" spans="1:7" s="154" customFormat="1" ht="38.25" customHeight="1">
      <c r="A24" s="23"/>
      <c r="B24" s="64"/>
      <c r="C24" s="70" t="s">
        <v>285</v>
      </c>
      <c r="D24" s="66"/>
      <c r="E24" s="67"/>
      <c r="F24" s="4"/>
      <c r="G24" s="68"/>
    </row>
    <row r="25" spans="1:7" s="154" customFormat="1" ht="51">
      <c r="A25" s="23"/>
      <c r="B25" s="64"/>
      <c r="C25" s="70" t="s">
        <v>404</v>
      </c>
      <c r="D25" s="66"/>
      <c r="E25" s="67"/>
      <c r="F25" s="4"/>
      <c r="G25" s="68"/>
    </row>
    <row r="26" spans="1:7" s="154" customFormat="1" ht="11.25">
      <c r="A26" s="23"/>
      <c r="B26" s="64"/>
      <c r="C26" s="71" t="s">
        <v>132</v>
      </c>
      <c r="D26" s="66"/>
      <c r="E26" s="67"/>
      <c r="F26" s="4"/>
      <c r="G26" s="68"/>
    </row>
    <row r="27" spans="1:7" s="154" customFormat="1" ht="11.25">
      <c r="A27" s="23"/>
      <c r="B27" s="64"/>
      <c r="C27" s="65" t="s">
        <v>85</v>
      </c>
      <c r="D27" s="69" t="s">
        <v>133</v>
      </c>
      <c r="E27" s="72">
        <v>1250</v>
      </c>
      <c r="F27" s="28">
        <v>0</v>
      </c>
      <c r="G27" s="68">
        <f>SUM(E27*F27)</f>
        <v>0</v>
      </c>
    </row>
    <row r="28" spans="1:7" s="154" customFormat="1" ht="22.5">
      <c r="A28" s="23"/>
      <c r="B28" s="64"/>
      <c r="C28" s="69" t="s">
        <v>400</v>
      </c>
      <c r="D28" s="69" t="s">
        <v>133</v>
      </c>
      <c r="E28" s="72">
        <v>350</v>
      </c>
      <c r="F28" s="28">
        <v>0</v>
      </c>
      <c r="G28" s="68">
        <f>SUM(E28*F28)</f>
        <v>0</v>
      </c>
    </row>
    <row r="29" spans="1:7" s="154" customFormat="1" ht="33.75">
      <c r="A29" s="23"/>
      <c r="B29" s="64"/>
      <c r="C29" s="69" t="s">
        <v>226</v>
      </c>
      <c r="D29" s="69" t="s">
        <v>330</v>
      </c>
      <c r="E29" s="72">
        <v>8</v>
      </c>
      <c r="F29" s="28">
        <v>0</v>
      </c>
      <c r="G29" s="68">
        <f>SUM(E29*F29)</f>
        <v>0</v>
      </c>
    </row>
    <row r="30" spans="1:7" s="154" customFormat="1" ht="11.25">
      <c r="A30" s="23"/>
      <c r="B30" s="64"/>
      <c r="C30" s="69" t="s">
        <v>295</v>
      </c>
      <c r="D30" s="69"/>
      <c r="E30" s="72"/>
      <c r="F30" s="14"/>
      <c r="G30" s="68"/>
    </row>
    <row r="31" spans="1:7" s="154" customFormat="1" ht="11.25">
      <c r="A31" s="23"/>
      <c r="B31" s="64"/>
      <c r="C31" s="69" t="s">
        <v>296</v>
      </c>
      <c r="D31" s="69" t="s">
        <v>392</v>
      </c>
      <c r="E31" s="72">
        <v>1</v>
      </c>
      <c r="F31" s="28">
        <v>0</v>
      </c>
      <c r="G31" s="68">
        <f aca="true" t="shared" si="0" ref="G31:G37">SUM(E31*F31)</f>
        <v>0</v>
      </c>
    </row>
    <row r="32" spans="1:7" s="154" customFormat="1" ht="11.25">
      <c r="A32" s="23"/>
      <c r="B32" s="64"/>
      <c r="C32" s="69" t="s">
        <v>297</v>
      </c>
      <c r="D32" s="69" t="s">
        <v>392</v>
      </c>
      <c r="E32" s="72">
        <v>1</v>
      </c>
      <c r="F32" s="28">
        <v>0</v>
      </c>
      <c r="G32" s="68">
        <f t="shared" si="0"/>
        <v>0</v>
      </c>
    </row>
    <row r="33" spans="1:7" s="154" customFormat="1" ht="11.25">
      <c r="A33" s="23"/>
      <c r="B33" s="64"/>
      <c r="C33" s="69" t="s">
        <v>298</v>
      </c>
      <c r="D33" s="69" t="s">
        <v>392</v>
      </c>
      <c r="E33" s="72">
        <v>1</v>
      </c>
      <c r="F33" s="28">
        <v>0</v>
      </c>
      <c r="G33" s="68">
        <f t="shared" si="0"/>
        <v>0</v>
      </c>
    </row>
    <row r="34" spans="1:7" s="154" customFormat="1" ht="11.25">
      <c r="A34" s="23"/>
      <c r="B34" s="64"/>
      <c r="C34" s="69" t="s">
        <v>299</v>
      </c>
      <c r="D34" s="69" t="s">
        <v>392</v>
      </c>
      <c r="E34" s="72">
        <v>2</v>
      </c>
      <c r="F34" s="28">
        <v>0</v>
      </c>
      <c r="G34" s="68">
        <f t="shared" si="0"/>
        <v>0</v>
      </c>
    </row>
    <row r="35" spans="1:7" s="154" customFormat="1" ht="11.25">
      <c r="A35" s="23"/>
      <c r="B35" s="64"/>
      <c r="C35" s="69" t="s">
        <v>300</v>
      </c>
      <c r="D35" s="69" t="s">
        <v>392</v>
      </c>
      <c r="E35" s="72">
        <v>3</v>
      </c>
      <c r="F35" s="28">
        <v>0</v>
      </c>
      <c r="G35" s="68">
        <f t="shared" si="0"/>
        <v>0</v>
      </c>
    </row>
    <row r="36" spans="1:7" s="154" customFormat="1" ht="11.25">
      <c r="A36" s="23"/>
      <c r="B36" s="64"/>
      <c r="C36" s="69" t="s">
        <v>301</v>
      </c>
      <c r="D36" s="69" t="s">
        <v>392</v>
      </c>
      <c r="E36" s="72">
        <v>6</v>
      </c>
      <c r="F36" s="28">
        <v>0</v>
      </c>
      <c r="G36" s="68">
        <f t="shared" si="0"/>
        <v>0</v>
      </c>
    </row>
    <row r="37" spans="1:7" s="154" customFormat="1" ht="11.25">
      <c r="A37" s="23"/>
      <c r="B37" s="64"/>
      <c r="C37" s="69" t="s">
        <v>302</v>
      </c>
      <c r="D37" s="69" t="s">
        <v>392</v>
      </c>
      <c r="E37" s="72">
        <v>1</v>
      </c>
      <c r="F37" s="28">
        <v>0</v>
      </c>
      <c r="G37" s="68">
        <f t="shared" si="0"/>
        <v>0</v>
      </c>
    </row>
    <row r="38" spans="1:7" s="154" customFormat="1" ht="12.75">
      <c r="A38" s="17"/>
      <c r="B38" s="73"/>
      <c r="C38" s="74" t="s">
        <v>303</v>
      </c>
      <c r="D38" s="75"/>
      <c r="E38" s="76"/>
      <c r="F38" s="16"/>
      <c r="G38" s="77">
        <f>SUM(G27:G37)</f>
        <v>0</v>
      </c>
    </row>
    <row r="39" spans="1:7" s="155" customFormat="1" ht="12.75">
      <c r="A39" s="24" t="s">
        <v>69</v>
      </c>
      <c r="B39" s="78"/>
      <c r="C39" s="79" t="s">
        <v>304</v>
      </c>
      <c r="D39" s="80"/>
      <c r="E39" s="81"/>
      <c r="F39" s="25"/>
      <c r="G39" s="82"/>
    </row>
    <row r="40" spans="1:7" s="154" customFormat="1" ht="22.5">
      <c r="A40" s="23" t="s">
        <v>10</v>
      </c>
      <c r="B40" s="64"/>
      <c r="C40" s="83" t="s">
        <v>305</v>
      </c>
      <c r="D40" s="66"/>
      <c r="E40" s="67"/>
      <c r="F40" s="4"/>
      <c r="G40" s="68"/>
    </row>
    <row r="41" spans="1:7" s="154" customFormat="1" ht="11.25">
      <c r="A41" s="23"/>
      <c r="B41" s="64"/>
      <c r="C41" s="83" t="s">
        <v>306</v>
      </c>
      <c r="D41" s="66"/>
      <c r="E41" s="67"/>
      <c r="F41" s="4"/>
      <c r="G41" s="68"/>
    </row>
    <row r="42" spans="1:7" s="154" customFormat="1" ht="45">
      <c r="A42" s="23"/>
      <c r="B42" s="64"/>
      <c r="C42" s="84" t="s">
        <v>398</v>
      </c>
      <c r="D42" s="66"/>
      <c r="E42" s="67"/>
      <c r="F42" s="4"/>
      <c r="G42" s="68"/>
    </row>
    <row r="43" spans="1:7" s="154" customFormat="1" ht="22.5">
      <c r="A43" s="23"/>
      <c r="B43" s="64"/>
      <c r="C43" s="84" t="s">
        <v>307</v>
      </c>
      <c r="D43" s="66"/>
      <c r="E43" s="67"/>
      <c r="F43" s="4"/>
      <c r="G43" s="68"/>
    </row>
    <row r="44" spans="1:7" s="154" customFormat="1" ht="22.5">
      <c r="A44" s="23"/>
      <c r="B44" s="64"/>
      <c r="C44" s="84" t="s">
        <v>144</v>
      </c>
      <c r="D44" s="66"/>
      <c r="E44" s="67"/>
      <c r="F44" s="4"/>
      <c r="G44" s="68"/>
    </row>
    <row r="45" spans="1:7" s="154" customFormat="1" ht="22.5">
      <c r="A45" s="23"/>
      <c r="B45" s="64"/>
      <c r="C45" s="84" t="s">
        <v>397</v>
      </c>
      <c r="D45" s="66"/>
      <c r="E45" s="67"/>
      <c r="F45" s="4"/>
      <c r="G45" s="68"/>
    </row>
    <row r="46" spans="1:7" s="154" customFormat="1" ht="11.25">
      <c r="A46" s="23"/>
      <c r="B46" s="64"/>
      <c r="C46" s="83" t="s">
        <v>308</v>
      </c>
      <c r="D46" s="66"/>
      <c r="E46" s="67"/>
      <c r="F46" s="4"/>
      <c r="G46" s="68"/>
    </row>
    <row r="47" spans="1:7" s="154" customFormat="1" ht="45">
      <c r="A47" s="23"/>
      <c r="B47" s="64"/>
      <c r="C47" s="84" t="s">
        <v>145</v>
      </c>
      <c r="D47" s="66"/>
      <c r="E47" s="67"/>
      <c r="F47" s="4"/>
      <c r="G47" s="68"/>
    </row>
    <row r="48" spans="1:7" s="154" customFormat="1" ht="11.25">
      <c r="A48" s="23"/>
      <c r="B48" s="64"/>
      <c r="C48" s="83" t="s">
        <v>309</v>
      </c>
      <c r="D48" s="66"/>
      <c r="E48" s="67"/>
      <c r="F48" s="4"/>
      <c r="G48" s="68"/>
    </row>
    <row r="49" spans="1:7" s="154" customFormat="1" ht="56.25">
      <c r="A49" s="23"/>
      <c r="B49" s="64"/>
      <c r="C49" s="84" t="s">
        <v>227</v>
      </c>
      <c r="D49" s="66"/>
      <c r="E49" s="67"/>
      <c r="F49" s="4"/>
      <c r="G49" s="68"/>
    </row>
    <row r="50" spans="1:7" s="154" customFormat="1" ht="11.25">
      <c r="A50" s="23"/>
      <c r="B50" s="64"/>
      <c r="C50" s="83" t="s">
        <v>310</v>
      </c>
      <c r="D50" s="66"/>
      <c r="E50" s="67"/>
      <c r="F50" s="4"/>
      <c r="G50" s="68"/>
    </row>
    <row r="51" spans="1:7" s="154" customFormat="1" ht="22.5">
      <c r="A51" s="23"/>
      <c r="B51" s="64"/>
      <c r="C51" s="84" t="s">
        <v>311</v>
      </c>
      <c r="D51" s="66"/>
      <c r="E51" s="67"/>
      <c r="F51" s="4"/>
      <c r="G51" s="68"/>
    </row>
    <row r="52" spans="1:7" s="154" customFormat="1" ht="11.25">
      <c r="A52" s="23"/>
      <c r="B52" s="64"/>
      <c r="C52" s="83" t="s">
        <v>312</v>
      </c>
      <c r="D52" s="66"/>
      <c r="E52" s="67"/>
      <c r="F52" s="4"/>
      <c r="G52" s="68"/>
    </row>
    <row r="53" spans="1:7" s="154" customFormat="1" ht="33.75">
      <c r="A53" s="23"/>
      <c r="B53" s="64"/>
      <c r="C53" s="84" t="s">
        <v>313</v>
      </c>
      <c r="D53" s="66"/>
      <c r="E53" s="67"/>
      <c r="F53" s="4"/>
      <c r="G53" s="68"/>
    </row>
    <row r="54" spans="1:7" s="154" customFormat="1" ht="22.5">
      <c r="A54" s="23"/>
      <c r="B54" s="64"/>
      <c r="C54" s="84" t="s">
        <v>324</v>
      </c>
      <c r="D54" s="66"/>
      <c r="E54" s="67"/>
      <c r="F54" s="4"/>
      <c r="G54" s="68"/>
    </row>
    <row r="55" spans="1:7" s="154" customFormat="1" ht="11.25">
      <c r="A55" s="23"/>
      <c r="B55" s="64"/>
      <c r="C55" s="83" t="s">
        <v>314</v>
      </c>
      <c r="D55" s="66"/>
      <c r="E55" s="67"/>
      <c r="F55" s="4"/>
      <c r="G55" s="68"/>
    </row>
    <row r="56" spans="1:7" s="154" customFormat="1" ht="22.5">
      <c r="A56" s="23"/>
      <c r="B56" s="64"/>
      <c r="C56" s="84" t="s">
        <v>325</v>
      </c>
      <c r="D56" s="66"/>
      <c r="E56" s="67"/>
      <c r="F56" s="4"/>
      <c r="G56" s="68"/>
    </row>
    <row r="57" spans="1:7" s="154" customFormat="1" ht="11.25">
      <c r="A57" s="23"/>
      <c r="B57" s="64"/>
      <c r="C57" s="83" t="s">
        <v>315</v>
      </c>
      <c r="D57" s="66"/>
      <c r="E57" s="67"/>
      <c r="F57" s="4"/>
      <c r="G57" s="68"/>
    </row>
    <row r="58" spans="1:7" s="154" customFormat="1" ht="22.5">
      <c r="A58" s="23"/>
      <c r="B58" s="64"/>
      <c r="C58" s="84" t="s">
        <v>316</v>
      </c>
      <c r="D58" s="66"/>
      <c r="E58" s="67"/>
      <c r="F58" s="4"/>
      <c r="G58" s="68"/>
    </row>
    <row r="59" spans="1:7" s="154" customFormat="1" ht="22.5">
      <c r="A59" s="23"/>
      <c r="B59" s="64"/>
      <c r="C59" s="85" t="s">
        <v>317</v>
      </c>
      <c r="D59" s="66"/>
      <c r="E59" s="67"/>
      <c r="F59" s="4"/>
      <c r="G59" s="68"/>
    </row>
    <row r="60" spans="1:7" s="154" customFormat="1" ht="11.25">
      <c r="A60" s="23"/>
      <c r="B60" s="64"/>
      <c r="C60" s="85" t="s">
        <v>318</v>
      </c>
      <c r="D60" s="66"/>
      <c r="E60" s="67"/>
      <c r="F60" s="4"/>
      <c r="G60" s="68"/>
    </row>
    <row r="61" spans="1:7" s="154" customFormat="1" ht="33.75">
      <c r="A61" s="23"/>
      <c r="B61" s="64"/>
      <c r="C61" s="85" t="s">
        <v>401</v>
      </c>
      <c r="D61" s="66"/>
      <c r="E61" s="67"/>
      <c r="F61" s="4"/>
      <c r="G61" s="68"/>
    </row>
    <row r="62" spans="1:7" s="154" customFormat="1" ht="11.25">
      <c r="A62" s="23"/>
      <c r="B62" s="64"/>
      <c r="C62" s="86" t="s">
        <v>141</v>
      </c>
      <c r="D62" s="66"/>
      <c r="E62" s="67"/>
      <c r="F62" s="4"/>
      <c r="G62" s="68"/>
    </row>
    <row r="63" spans="1:7" s="154" customFormat="1" ht="90">
      <c r="A63" s="23"/>
      <c r="B63" s="64"/>
      <c r="C63" s="86" t="s">
        <v>402</v>
      </c>
      <c r="D63" s="66"/>
      <c r="E63" s="67"/>
      <c r="F63" s="4"/>
      <c r="G63" s="68"/>
    </row>
    <row r="64" spans="1:7" s="154" customFormat="1" ht="56.25">
      <c r="A64" s="23"/>
      <c r="B64" s="64"/>
      <c r="C64" s="84" t="s">
        <v>158</v>
      </c>
      <c r="D64" s="66"/>
      <c r="E64" s="67"/>
      <c r="F64" s="4"/>
      <c r="G64" s="68"/>
    </row>
    <row r="65" spans="1:7" s="154" customFormat="1" ht="72.75" customHeight="1">
      <c r="A65" s="23"/>
      <c r="B65" s="64"/>
      <c r="C65" s="87" t="s">
        <v>259</v>
      </c>
      <c r="D65" s="66"/>
      <c r="E65" s="67"/>
      <c r="F65" s="4"/>
      <c r="G65" s="68"/>
    </row>
    <row r="66" spans="1:7" s="154" customFormat="1" ht="11.25">
      <c r="A66" s="23"/>
      <c r="B66" s="64" t="s">
        <v>75</v>
      </c>
      <c r="C66" s="86" t="s">
        <v>319</v>
      </c>
      <c r="D66" s="66" t="s">
        <v>70</v>
      </c>
      <c r="E66" s="67">
        <v>1</v>
      </c>
      <c r="F66" s="27">
        <v>0</v>
      </c>
      <c r="G66" s="68">
        <f>SUM(E66*F66)</f>
        <v>0</v>
      </c>
    </row>
    <row r="67" spans="1:7" s="154" customFormat="1" ht="22.5">
      <c r="A67" s="23"/>
      <c r="B67" s="64"/>
      <c r="C67" s="86" t="s">
        <v>320</v>
      </c>
      <c r="D67" s="66"/>
      <c r="E67" s="67"/>
      <c r="F67" s="4"/>
      <c r="G67" s="68"/>
    </row>
    <row r="68" spans="1:7" s="154" customFormat="1" ht="22.5">
      <c r="A68" s="23"/>
      <c r="B68" s="64"/>
      <c r="C68" s="86" t="s">
        <v>321</v>
      </c>
      <c r="D68" s="66"/>
      <c r="E68" s="67"/>
      <c r="F68" s="4"/>
      <c r="G68" s="68"/>
    </row>
    <row r="69" spans="1:7" s="154" customFormat="1" ht="11.25">
      <c r="A69" s="23"/>
      <c r="B69" s="64"/>
      <c r="C69" s="86" t="s">
        <v>322</v>
      </c>
      <c r="D69" s="66"/>
      <c r="E69" s="67"/>
      <c r="F69" s="4"/>
      <c r="G69" s="68"/>
    </row>
    <row r="70" spans="1:7" s="154" customFormat="1" ht="22.5">
      <c r="A70" s="23"/>
      <c r="B70" s="64"/>
      <c r="C70" s="86" t="s">
        <v>159</v>
      </c>
      <c r="D70" s="66"/>
      <c r="E70" s="67"/>
      <c r="F70" s="4"/>
      <c r="G70" s="68"/>
    </row>
    <row r="71" spans="1:7" s="154" customFormat="1" ht="11.25">
      <c r="A71" s="23"/>
      <c r="B71" s="64" t="s">
        <v>76</v>
      </c>
      <c r="C71" s="86" t="s">
        <v>327</v>
      </c>
      <c r="D71" s="66" t="s">
        <v>70</v>
      </c>
      <c r="E71" s="67">
        <v>1</v>
      </c>
      <c r="F71" s="27">
        <v>0</v>
      </c>
      <c r="G71" s="68">
        <f>SUM(E71*F71)</f>
        <v>0</v>
      </c>
    </row>
    <row r="72" spans="1:7" s="154" customFormat="1" ht="22.5">
      <c r="A72" s="23"/>
      <c r="B72" s="64"/>
      <c r="C72" s="86" t="s">
        <v>320</v>
      </c>
      <c r="D72" s="66"/>
      <c r="E72" s="67"/>
      <c r="F72" s="4"/>
      <c r="G72" s="68"/>
    </row>
    <row r="73" spans="1:7" s="154" customFormat="1" ht="22.5">
      <c r="A73" s="23"/>
      <c r="B73" s="64"/>
      <c r="C73" s="86" t="s">
        <v>328</v>
      </c>
      <c r="D73" s="66"/>
      <c r="E73" s="67"/>
      <c r="F73" s="4"/>
      <c r="G73" s="68"/>
    </row>
    <row r="74" spans="1:7" s="154" customFormat="1" ht="11.25">
      <c r="A74" s="23"/>
      <c r="B74" s="64"/>
      <c r="C74" s="86" t="s">
        <v>329</v>
      </c>
      <c r="D74" s="66"/>
      <c r="E74" s="67"/>
      <c r="F74" s="4"/>
      <c r="G74" s="68"/>
    </row>
    <row r="75" spans="1:7" s="154" customFormat="1" ht="22.5">
      <c r="A75" s="23"/>
      <c r="B75" s="64"/>
      <c r="C75" s="86" t="s">
        <v>160</v>
      </c>
      <c r="D75" s="66"/>
      <c r="E75" s="67"/>
      <c r="F75" s="4"/>
      <c r="G75" s="68"/>
    </row>
    <row r="76" spans="1:7" s="154" customFormat="1" ht="11.25">
      <c r="A76" s="23"/>
      <c r="B76" s="64" t="s">
        <v>77</v>
      </c>
      <c r="C76" s="86" t="s">
        <v>369</v>
      </c>
      <c r="D76" s="66" t="s">
        <v>392</v>
      </c>
      <c r="E76" s="67">
        <v>1</v>
      </c>
      <c r="F76" s="27">
        <v>0</v>
      </c>
      <c r="G76" s="68">
        <f>SUM(E76*F76)</f>
        <v>0</v>
      </c>
    </row>
    <row r="77" spans="1:7" s="154" customFormat="1" ht="45">
      <c r="A77" s="23"/>
      <c r="B77" s="64"/>
      <c r="C77" s="86" t="s">
        <v>403</v>
      </c>
      <c r="D77" s="66"/>
      <c r="E77" s="67"/>
      <c r="F77" s="4"/>
      <c r="G77" s="68"/>
    </row>
    <row r="78" spans="1:7" s="154" customFormat="1" ht="123.75">
      <c r="A78" s="23"/>
      <c r="B78" s="64" t="s">
        <v>12</v>
      </c>
      <c r="C78" s="86" t="s">
        <v>412</v>
      </c>
      <c r="D78" s="66" t="s">
        <v>70</v>
      </c>
      <c r="E78" s="67">
        <v>138</v>
      </c>
      <c r="F78" s="27">
        <v>0</v>
      </c>
      <c r="G78" s="68">
        <f>SUM(E78*F78)</f>
        <v>0</v>
      </c>
    </row>
    <row r="79" spans="1:7" s="154" customFormat="1" ht="12.75">
      <c r="A79" s="17"/>
      <c r="B79" s="73"/>
      <c r="C79" s="74" t="s">
        <v>228</v>
      </c>
      <c r="D79" s="75"/>
      <c r="E79" s="76"/>
      <c r="F79" s="16"/>
      <c r="G79" s="77">
        <f>SUM(G66:G78)</f>
        <v>0</v>
      </c>
    </row>
    <row r="80" spans="1:7" s="154" customFormat="1" ht="25.5">
      <c r="A80" s="24" t="s">
        <v>11</v>
      </c>
      <c r="B80" s="78"/>
      <c r="C80" s="79" t="s">
        <v>343</v>
      </c>
      <c r="D80" s="88"/>
      <c r="E80" s="89"/>
      <c r="F80" s="26"/>
      <c r="G80" s="90"/>
    </row>
    <row r="81" spans="1:13" s="154" customFormat="1" ht="197.25" customHeight="1">
      <c r="A81" s="23"/>
      <c r="B81" s="64" t="s">
        <v>10</v>
      </c>
      <c r="C81" s="91" t="s">
        <v>260</v>
      </c>
      <c r="D81" s="66" t="s">
        <v>70</v>
      </c>
      <c r="E81" s="67">
        <v>2</v>
      </c>
      <c r="F81" s="27">
        <v>0</v>
      </c>
      <c r="G81" s="68">
        <f>SUM(E81*F81)</f>
        <v>0</v>
      </c>
      <c r="M81" s="195"/>
    </row>
    <row r="82" spans="1:13" s="154" customFormat="1" ht="41.25" customHeight="1">
      <c r="A82" s="23"/>
      <c r="B82" s="64"/>
      <c r="C82" s="92" t="s">
        <v>405</v>
      </c>
      <c r="D82" s="66"/>
      <c r="E82" s="67"/>
      <c r="F82" s="4"/>
      <c r="G82" s="68"/>
      <c r="M82" s="195"/>
    </row>
    <row r="83" spans="1:13" s="154" customFormat="1" ht="56.25">
      <c r="A83" s="23"/>
      <c r="B83" s="64" t="s">
        <v>12</v>
      </c>
      <c r="C83" s="86" t="s">
        <v>406</v>
      </c>
      <c r="D83" s="66" t="s">
        <v>344</v>
      </c>
      <c r="E83" s="67">
        <v>150</v>
      </c>
      <c r="F83" s="27">
        <v>0</v>
      </c>
      <c r="G83" s="68">
        <f>SUM(E83*F83)</f>
        <v>0</v>
      </c>
      <c r="M83" s="195"/>
    </row>
    <row r="84" spans="1:13" s="154" customFormat="1" ht="101.25">
      <c r="A84" s="23"/>
      <c r="B84" s="64" t="s">
        <v>14</v>
      </c>
      <c r="C84" s="86" t="s">
        <v>261</v>
      </c>
      <c r="D84" s="66" t="s">
        <v>392</v>
      </c>
      <c r="E84" s="67">
        <v>2</v>
      </c>
      <c r="F84" s="27">
        <v>0</v>
      </c>
      <c r="G84" s="68">
        <f>SUM(E84*F84)</f>
        <v>0</v>
      </c>
      <c r="M84" s="195"/>
    </row>
    <row r="85" spans="1:13" s="154" customFormat="1" ht="33.75">
      <c r="A85" s="23"/>
      <c r="B85" s="64"/>
      <c r="C85" s="93" t="s">
        <v>405</v>
      </c>
      <c r="D85" s="66"/>
      <c r="E85" s="67"/>
      <c r="F85" s="4"/>
      <c r="G85" s="68"/>
      <c r="M85" s="195"/>
    </row>
    <row r="86" spans="1:7" s="154" customFormat="1" ht="12.75">
      <c r="A86" s="17"/>
      <c r="B86" s="73"/>
      <c r="C86" s="74" t="s">
        <v>333</v>
      </c>
      <c r="D86" s="75"/>
      <c r="E86" s="76"/>
      <c r="F86" s="16"/>
      <c r="G86" s="77">
        <f>SUM(G81:G84)</f>
        <v>0</v>
      </c>
    </row>
    <row r="87" spans="1:7" s="47" customFormat="1" ht="25.5">
      <c r="A87" s="24" t="s">
        <v>13</v>
      </c>
      <c r="B87" s="78"/>
      <c r="C87" s="79" t="s">
        <v>137</v>
      </c>
      <c r="D87" s="80"/>
      <c r="E87" s="81"/>
      <c r="F87" s="25"/>
      <c r="G87" s="82"/>
    </row>
    <row r="88" spans="1:8" ht="133.5" customHeight="1">
      <c r="A88" s="196"/>
      <c r="B88" s="94" t="s">
        <v>10</v>
      </c>
      <c r="C88" s="95" t="s">
        <v>262</v>
      </c>
      <c r="D88" s="66" t="s">
        <v>70</v>
      </c>
      <c r="E88" s="67">
        <v>1</v>
      </c>
      <c r="F88" s="27">
        <v>0</v>
      </c>
      <c r="G88" s="68">
        <f>SUM(E88*F88)</f>
        <v>0</v>
      </c>
      <c r="H88" s="1"/>
    </row>
    <row r="89" spans="1:8" ht="47.25" customHeight="1">
      <c r="A89" s="196"/>
      <c r="B89" s="96" t="s">
        <v>407</v>
      </c>
      <c r="C89" s="97" t="s">
        <v>229</v>
      </c>
      <c r="D89" s="66"/>
      <c r="E89" s="67"/>
      <c r="F89" s="4"/>
      <c r="G89" s="68"/>
      <c r="H89" s="1"/>
    </row>
    <row r="90" spans="1:8" ht="162" customHeight="1">
      <c r="A90" s="196"/>
      <c r="B90" s="94" t="s">
        <v>12</v>
      </c>
      <c r="C90" s="95" t="s">
        <v>146</v>
      </c>
      <c r="D90" s="66" t="s">
        <v>70</v>
      </c>
      <c r="E90" s="67">
        <v>1</v>
      </c>
      <c r="F90" s="27">
        <v>0</v>
      </c>
      <c r="G90" s="68">
        <f>SUM(E90*F90)</f>
        <v>0</v>
      </c>
      <c r="H90" s="1"/>
    </row>
    <row r="91" spans="1:8" ht="65.25" customHeight="1">
      <c r="A91" s="196"/>
      <c r="B91" s="94" t="s">
        <v>142</v>
      </c>
      <c r="C91" s="95" t="s">
        <v>265</v>
      </c>
      <c r="D91" s="66"/>
      <c r="E91" s="67"/>
      <c r="F91" s="4"/>
      <c r="G91" s="68"/>
      <c r="H91" s="1"/>
    </row>
    <row r="92" spans="1:8" ht="55.5" customHeight="1">
      <c r="A92" s="196"/>
      <c r="B92" s="94"/>
      <c r="C92" s="97" t="s">
        <v>408</v>
      </c>
      <c r="D92" s="66"/>
      <c r="E92" s="67"/>
      <c r="F92" s="4"/>
      <c r="G92" s="68"/>
      <c r="H92" s="1"/>
    </row>
    <row r="93" spans="1:8" ht="81" customHeight="1">
      <c r="A93" s="196"/>
      <c r="B93" s="94" t="s">
        <v>14</v>
      </c>
      <c r="C93" s="95" t="s">
        <v>263</v>
      </c>
      <c r="D93" s="66" t="s">
        <v>70</v>
      </c>
      <c r="E93" s="67">
        <v>10</v>
      </c>
      <c r="F93" s="27">
        <v>0</v>
      </c>
      <c r="G93" s="68">
        <f>SUM(F93*E93)</f>
        <v>0</v>
      </c>
      <c r="H93" s="1"/>
    </row>
    <row r="94" spans="1:8" ht="33.75">
      <c r="A94" s="196"/>
      <c r="B94" s="94"/>
      <c r="C94" s="97" t="s">
        <v>409</v>
      </c>
      <c r="D94" s="66"/>
      <c r="E94" s="67"/>
      <c r="F94" s="4"/>
      <c r="G94" s="68"/>
      <c r="H94" s="1"/>
    </row>
    <row r="95" spans="1:8" ht="81.75" customHeight="1">
      <c r="A95" s="196"/>
      <c r="B95" s="94" t="s">
        <v>19</v>
      </c>
      <c r="C95" s="95" t="s">
        <v>264</v>
      </c>
      <c r="D95" s="66" t="s">
        <v>70</v>
      </c>
      <c r="E95" s="67">
        <v>4</v>
      </c>
      <c r="F95" s="27">
        <v>0</v>
      </c>
      <c r="G95" s="68">
        <f>SUM(F95*E95)</f>
        <v>0</v>
      </c>
      <c r="H95" s="1"/>
    </row>
    <row r="96" spans="1:8" ht="37.5" customHeight="1">
      <c r="A96" s="196"/>
      <c r="B96" s="94"/>
      <c r="C96" s="97" t="s">
        <v>409</v>
      </c>
      <c r="D96" s="66"/>
      <c r="E96" s="67"/>
      <c r="F96" s="4"/>
      <c r="G96" s="68"/>
      <c r="H96" s="1"/>
    </row>
    <row r="97" spans="1:8" ht="12.75">
      <c r="A97" s="197"/>
      <c r="B97" s="98"/>
      <c r="C97" s="74" t="s">
        <v>370</v>
      </c>
      <c r="D97" s="75"/>
      <c r="E97" s="76"/>
      <c r="F97" s="16"/>
      <c r="G97" s="77">
        <f>SUM(G88:G95)</f>
        <v>0</v>
      </c>
      <c r="H97" s="6"/>
    </row>
    <row r="98" spans="1:7" ht="11.25">
      <c r="A98" s="7" t="s">
        <v>15</v>
      </c>
      <c r="B98" s="59"/>
      <c r="C98" s="60" t="s">
        <v>16</v>
      </c>
      <c r="D98" s="99"/>
      <c r="E98" s="100"/>
      <c r="F98" s="8"/>
      <c r="G98" s="101"/>
    </row>
    <row r="99" spans="1:7" ht="22.5">
      <c r="A99" s="9"/>
      <c r="B99" s="94" t="s">
        <v>10</v>
      </c>
      <c r="C99" s="95" t="s">
        <v>326</v>
      </c>
      <c r="D99" s="66"/>
      <c r="E99" s="67"/>
      <c r="F99" s="4"/>
      <c r="G99" s="68"/>
    </row>
    <row r="100" spans="1:7" ht="45">
      <c r="A100" s="9"/>
      <c r="B100" s="94"/>
      <c r="C100" s="95" t="s">
        <v>230</v>
      </c>
      <c r="D100" s="66"/>
      <c r="E100" s="67"/>
      <c r="F100" s="4"/>
      <c r="G100" s="68"/>
    </row>
    <row r="101" spans="1:7" ht="56.25">
      <c r="A101" s="9"/>
      <c r="B101" s="94"/>
      <c r="C101" s="95" t="s">
        <v>147</v>
      </c>
      <c r="D101" s="66"/>
      <c r="E101" s="67"/>
      <c r="F101" s="4"/>
      <c r="G101" s="68"/>
    </row>
    <row r="102" spans="1:7" ht="33.75">
      <c r="A102" s="9"/>
      <c r="B102" s="94"/>
      <c r="C102" s="95" t="s">
        <v>148</v>
      </c>
      <c r="D102" s="66"/>
      <c r="E102" s="67"/>
      <c r="F102" s="4"/>
      <c r="G102" s="68"/>
    </row>
    <row r="103" spans="1:7" ht="45">
      <c r="A103" s="9"/>
      <c r="B103" s="94"/>
      <c r="C103" s="95" t="s">
        <v>231</v>
      </c>
      <c r="D103" s="66"/>
      <c r="E103" s="67"/>
      <c r="F103" s="4"/>
      <c r="G103" s="68"/>
    </row>
    <row r="104" spans="1:7" ht="11.25">
      <c r="A104" s="9"/>
      <c r="B104" s="94"/>
      <c r="C104" s="95" t="s">
        <v>0</v>
      </c>
      <c r="D104" s="66"/>
      <c r="E104" s="67"/>
      <c r="F104" s="4"/>
      <c r="G104" s="68"/>
    </row>
    <row r="105" spans="1:7" ht="45">
      <c r="A105" s="9"/>
      <c r="B105" s="94"/>
      <c r="C105" s="95" t="s">
        <v>348</v>
      </c>
      <c r="D105" s="66"/>
      <c r="E105" s="67"/>
      <c r="F105" s="4"/>
      <c r="G105" s="68"/>
    </row>
    <row r="106" spans="1:7" ht="22.5">
      <c r="A106" s="9"/>
      <c r="B106" s="94"/>
      <c r="C106" s="95" t="s">
        <v>161</v>
      </c>
      <c r="D106" s="66"/>
      <c r="E106" s="67"/>
      <c r="F106" s="4"/>
      <c r="G106" s="68"/>
    </row>
    <row r="107" spans="1:7" ht="22.5">
      <c r="A107" s="9"/>
      <c r="B107" s="94"/>
      <c r="C107" s="102" t="s">
        <v>410</v>
      </c>
      <c r="D107" s="66" t="s">
        <v>70</v>
      </c>
      <c r="E107" s="67">
        <v>2</v>
      </c>
      <c r="F107" s="27">
        <v>0</v>
      </c>
      <c r="G107" s="68">
        <f>SUM(E107*F107)</f>
        <v>0</v>
      </c>
    </row>
    <row r="108" spans="1:7" ht="56.25" customHeight="1">
      <c r="A108" s="9"/>
      <c r="B108" s="94"/>
      <c r="C108" s="87" t="s">
        <v>414</v>
      </c>
      <c r="D108" s="66"/>
      <c r="E108" s="67"/>
      <c r="F108" s="4"/>
      <c r="G108" s="68"/>
    </row>
    <row r="109" spans="1:7" ht="22.5">
      <c r="A109" s="9"/>
      <c r="B109" s="94" t="s">
        <v>12</v>
      </c>
      <c r="C109" s="95" t="s">
        <v>98</v>
      </c>
      <c r="D109" s="66"/>
      <c r="E109" s="67"/>
      <c r="F109" s="4"/>
      <c r="G109" s="68"/>
    </row>
    <row r="110" spans="1:7" ht="56.25">
      <c r="A110" s="9"/>
      <c r="B110" s="94"/>
      <c r="C110" s="95" t="s">
        <v>232</v>
      </c>
      <c r="D110" s="66"/>
      <c r="E110" s="67"/>
      <c r="F110" s="4"/>
      <c r="G110" s="68"/>
    </row>
    <row r="111" spans="1:7" ht="45">
      <c r="A111" s="9"/>
      <c r="B111" s="94"/>
      <c r="C111" s="95" t="s">
        <v>233</v>
      </c>
      <c r="D111" s="66"/>
      <c r="E111" s="67"/>
      <c r="F111" s="4"/>
      <c r="G111" s="68"/>
    </row>
    <row r="112" spans="1:7" ht="11.25">
      <c r="A112" s="9"/>
      <c r="B112" s="94"/>
      <c r="C112" s="95" t="s">
        <v>150</v>
      </c>
      <c r="D112" s="66"/>
      <c r="E112" s="67"/>
      <c r="F112" s="4"/>
      <c r="G112" s="68"/>
    </row>
    <row r="113" spans="1:7" ht="45">
      <c r="A113" s="9"/>
      <c r="B113" s="94"/>
      <c r="C113" s="95" t="s">
        <v>1</v>
      </c>
      <c r="D113" s="66"/>
      <c r="E113" s="67"/>
      <c r="F113" s="4"/>
      <c r="G113" s="68"/>
    </row>
    <row r="114" spans="1:7" ht="22.5">
      <c r="A114" s="9"/>
      <c r="B114" s="94"/>
      <c r="C114" s="86" t="s">
        <v>162</v>
      </c>
      <c r="D114" s="66"/>
      <c r="E114" s="67"/>
      <c r="F114" s="4"/>
      <c r="G114" s="68"/>
    </row>
    <row r="115" spans="1:7" ht="24.75" customHeight="1">
      <c r="A115" s="196"/>
      <c r="B115" s="94"/>
      <c r="C115" s="102" t="s">
        <v>411</v>
      </c>
      <c r="D115" s="66" t="s">
        <v>70</v>
      </c>
      <c r="E115" s="67">
        <v>2</v>
      </c>
      <c r="F115" s="27">
        <v>0</v>
      </c>
      <c r="G115" s="68">
        <f>SUM(E115*F115)</f>
        <v>0</v>
      </c>
    </row>
    <row r="116" spans="1:7" ht="63.75" customHeight="1">
      <c r="A116" s="196"/>
      <c r="B116" s="94"/>
      <c r="C116" s="87" t="s">
        <v>234</v>
      </c>
      <c r="D116" s="66"/>
      <c r="E116" s="67"/>
      <c r="F116" s="4"/>
      <c r="G116" s="68"/>
    </row>
    <row r="117" spans="1:7" ht="11.25">
      <c r="A117" s="196"/>
      <c r="B117" s="94" t="s">
        <v>14</v>
      </c>
      <c r="C117" s="86" t="s">
        <v>151</v>
      </c>
      <c r="D117" s="66"/>
      <c r="E117" s="67"/>
      <c r="F117" s="4"/>
      <c r="G117" s="68"/>
    </row>
    <row r="118" spans="1:7" ht="67.5">
      <c r="A118" s="196"/>
      <c r="B118" s="94"/>
      <c r="C118" s="86" t="s">
        <v>339</v>
      </c>
      <c r="D118" s="66"/>
      <c r="E118" s="67"/>
      <c r="F118" s="4"/>
      <c r="G118" s="68"/>
    </row>
    <row r="119" spans="1:7" ht="65.25" customHeight="1">
      <c r="A119" s="196"/>
      <c r="B119" s="94"/>
      <c r="C119" s="86" t="s">
        <v>323</v>
      </c>
      <c r="D119" s="66"/>
      <c r="E119" s="67"/>
      <c r="F119" s="4"/>
      <c r="G119" s="68"/>
    </row>
    <row r="120" spans="1:7" ht="22.5">
      <c r="A120" s="196"/>
      <c r="B120" s="94"/>
      <c r="C120" s="86" t="s">
        <v>2</v>
      </c>
      <c r="D120" s="66"/>
      <c r="E120" s="67"/>
      <c r="F120" s="4"/>
      <c r="G120" s="68"/>
    </row>
    <row r="121" spans="1:7" ht="33.75">
      <c r="A121" s="196"/>
      <c r="B121" s="94"/>
      <c r="C121" s="86" t="s">
        <v>349</v>
      </c>
      <c r="D121" s="66"/>
      <c r="E121" s="67"/>
      <c r="F121" s="4"/>
      <c r="G121" s="68"/>
    </row>
    <row r="122" spans="1:7" ht="22.5">
      <c r="A122" s="196"/>
      <c r="B122" s="94"/>
      <c r="C122" s="86" t="s">
        <v>235</v>
      </c>
      <c r="D122" s="66"/>
      <c r="E122" s="67"/>
      <c r="F122" s="4"/>
      <c r="G122" s="68"/>
    </row>
    <row r="123" spans="1:7" ht="39" customHeight="1">
      <c r="A123" s="196"/>
      <c r="B123" s="94"/>
      <c r="C123" s="93" t="s">
        <v>413</v>
      </c>
      <c r="D123" s="66"/>
      <c r="E123" s="67"/>
      <c r="F123" s="4"/>
      <c r="G123" s="68"/>
    </row>
    <row r="124" spans="1:8" ht="11.25">
      <c r="A124" s="9"/>
      <c r="B124" s="94"/>
      <c r="C124" s="87"/>
      <c r="D124" s="66" t="s">
        <v>70</v>
      </c>
      <c r="E124" s="67">
        <v>2</v>
      </c>
      <c r="F124" s="27">
        <v>0</v>
      </c>
      <c r="G124" s="68">
        <f>SUM(E124*F124)</f>
        <v>0</v>
      </c>
      <c r="H124" s="1"/>
    </row>
    <row r="125" spans="1:8" ht="12.75">
      <c r="A125" s="12"/>
      <c r="B125" s="103"/>
      <c r="C125" s="104" t="s">
        <v>3</v>
      </c>
      <c r="D125" s="105"/>
      <c r="E125" s="106"/>
      <c r="F125" s="13"/>
      <c r="G125" s="107">
        <f>SUM(G107+G115+G124)</f>
        <v>0</v>
      </c>
      <c r="H125" s="2"/>
    </row>
    <row r="126" spans="1:8" ht="11.25">
      <c r="A126" s="7" t="s">
        <v>17</v>
      </c>
      <c r="B126" s="59"/>
      <c r="C126" s="108" t="s">
        <v>345</v>
      </c>
      <c r="D126" s="109"/>
      <c r="E126" s="110"/>
      <c r="F126" s="43"/>
      <c r="G126" s="101"/>
      <c r="H126" s="3"/>
    </row>
    <row r="127" spans="1:8" ht="97.5" customHeight="1">
      <c r="A127" s="9"/>
      <c r="B127" s="94" t="s">
        <v>10</v>
      </c>
      <c r="C127" s="95" t="s">
        <v>266</v>
      </c>
      <c r="D127" s="66" t="s">
        <v>70</v>
      </c>
      <c r="E127" s="67">
        <v>2</v>
      </c>
      <c r="F127" s="27">
        <v>0</v>
      </c>
      <c r="G127" s="68">
        <f>SUM(E127*F127)</f>
        <v>0</v>
      </c>
      <c r="H127" s="6"/>
    </row>
    <row r="128" spans="1:8" ht="61.5" customHeight="1">
      <c r="A128" s="9"/>
      <c r="B128" s="94"/>
      <c r="C128" s="97" t="s">
        <v>268</v>
      </c>
      <c r="D128" s="66"/>
      <c r="E128" s="67"/>
      <c r="F128" s="4"/>
      <c r="G128" s="68"/>
      <c r="H128" s="6"/>
    </row>
    <row r="129" spans="1:7" s="156" customFormat="1" ht="22.5">
      <c r="A129" s="196"/>
      <c r="B129" s="111" t="s">
        <v>12</v>
      </c>
      <c r="C129" s="112" t="s">
        <v>72</v>
      </c>
      <c r="D129" s="113"/>
      <c r="E129" s="114"/>
      <c r="F129" s="11"/>
      <c r="G129" s="115"/>
    </row>
    <row r="130" spans="1:7" s="156" customFormat="1" ht="22.5">
      <c r="A130" s="196"/>
      <c r="B130" s="111"/>
      <c r="C130" s="112" t="s">
        <v>288</v>
      </c>
      <c r="D130" s="113"/>
      <c r="E130" s="114"/>
      <c r="F130" s="11"/>
      <c r="G130" s="115"/>
    </row>
    <row r="131" spans="1:7" s="156" customFormat="1" ht="22.5">
      <c r="A131" s="196"/>
      <c r="B131" s="111"/>
      <c r="C131" s="112" t="s">
        <v>152</v>
      </c>
      <c r="D131" s="113"/>
      <c r="E131" s="114"/>
      <c r="F131" s="11"/>
      <c r="G131" s="115"/>
    </row>
    <row r="132" spans="1:7" s="156" customFormat="1" ht="11.25">
      <c r="A132" s="196"/>
      <c r="B132" s="111"/>
      <c r="C132" s="112" t="s">
        <v>350</v>
      </c>
      <c r="D132" s="113"/>
      <c r="E132" s="114"/>
      <c r="F132" s="11"/>
      <c r="G132" s="115"/>
    </row>
    <row r="133" spans="1:7" s="156" customFormat="1" ht="33.75">
      <c r="A133" s="196"/>
      <c r="B133" s="111"/>
      <c r="C133" s="112" t="s">
        <v>286</v>
      </c>
      <c r="D133" s="113"/>
      <c r="E133" s="114"/>
      <c r="F133" s="11"/>
      <c r="G133" s="115"/>
    </row>
    <row r="134" spans="1:7" s="156" customFormat="1" ht="33.75">
      <c r="A134" s="196"/>
      <c r="B134" s="111"/>
      <c r="C134" s="112" t="s">
        <v>236</v>
      </c>
      <c r="D134" s="113"/>
      <c r="E134" s="114"/>
      <c r="F134" s="11"/>
      <c r="G134" s="115"/>
    </row>
    <row r="135" spans="1:7" s="156" customFormat="1" ht="22.5">
      <c r="A135" s="196"/>
      <c r="B135" s="111"/>
      <c r="C135" s="112" t="s">
        <v>287</v>
      </c>
      <c r="D135" s="113"/>
      <c r="E135" s="114"/>
      <c r="F135" s="11"/>
      <c r="G135" s="115"/>
    </row>
    <row r="136" spans="1:7" s="156" customFormat="1" ht="11.25">
      <c r="A136" s="196"/>
      <c r="B136" s="111"/>
      <c r="C136" s="112" t="s">
        <v>163</v>
      </c>
      <c r="D136" s="113"/>
      <c r="E136" s="114"/>
      <c r="F136" s="11"/>
      <c r="G136" s="115"/>
    </row>
    <row r="137" spans="1:7" ht="22.5">
      <c r="A137" s="196"/>
      <c r="B137" s="94"/>
      <c r="C137" s="102" t="s">
        <v>267</v>
      </c>
      <c r="D137" s="66" t="s">
        <v>70</v>
      </c>
      <c r="E137" s="67">
        <v>1</v>
      </c>
      <c r="F137" s="27">
        <v>0</v>
      </c>
      <c r="G137" s="68">
        <f>SUM(E137*F137)</f>
        <v>0</v>
      </c>
    </row>
    <row r="138" spans="1:7" ht="33.75">
      <c r="A138" s="196"/>
      <c r="B138" s="94"/>
      <c r="C138" s="87" t="s">
        <v>237</v>
      </c>
      <c r="D138" s="66"/>
      <c r="E138" s="67"/>
      <c r="F138" s="4"/>
      <c r="G138" s="68"/>
    </row>
    <row r="139" spans="1:7" s="156" customFormat="1" ht="11.25">
      <c r="A139" s="196"/>
      <c r="B139" s="111" t="s">
        <v>14</v>
      </c>
      <c r="C139" s="112" t="s">
        <v>71</v>
      </c>
      <c r="D139" s="113"/>
      <c r="E139" s="114"/>
      <c r="F139" s="11"/>
      <c r="G139" s="115"/>
    </row>
    <row r="140" spans="1:7" s="156" customFormat="1" ht="22.5">
      <c r="A140" s="196"/>
      <c r="B140" s="111"/>
      <c r="C140" s="112" t="s">
        <v>289</v>
      </c>
      <c r="D140" s="113"/>
      <c r="E140" s="114"/>
      <c r="F140" s="11"/>
      <c r="G140" s="115"/>
    </row>
    <row r="141" spans="1:7" s="156" customFormat="1" ht="22.5">
      <c r="A141" s="196"/>
      <c r="B141" s="111"/>
      <c r="C141" s="112" t="s">
        <v>153</v>
      </c>
      <c r="D141" s="113"/>
      <c r="E141" s="114"/>
      <c r="F141" s="11"/>
      <c r="G141" s="115"/>
    </row>
    <row r="142" spans="1:7" s="156" customFormat="1" ht="33.75">
      <c r="A142" s="196"/>
      <c r="B142" s="111"/>
      <c r="C142" s="112" t="s">
        <v>73</v>
      </c>
      <c r="D142" s="113"/>
      <c r="E142" s="114"/>
      <c r="F142" s="11"/>
      <c r="G142" s="115"/>
    </row>
    <row r="143" spans="1:7" s="156" customFormat="1" ht="22.5">
      <c r="A143" s="196"/>
      <c r="B143" s="111"/>
      <c r="C143" s="112" t="s">
        <v>154</v>
      </c>
      <c r="D143" s="113"/>
      <c r="E143" s="114"/>
      <c r="F143" s="11"/>
      <c r="G143" s="115"/>
    </row>
    <row r="144" spans="1:7" s="156" customFormat="1" ht="22.5">
      <c r="A144" s="196"/>
      <c r="B144" s="111"/>
      <c r="C144" s="112" t="s">
        <v>164</v>
      </c>
      <c r="D144" s="113"/>
      <c r="E144" s="114"/>
      <c r="F144" s="11"/>
      <c r="G144" s="115"/>
    </row>
    <row r="145" spans="1:7" ht="22.5">
      <c r="A145" s="196"/>
      <c r="B145" s="94"/>
      <c r="C145" s="102" t="s">
        <v>269</v>
      </c>
      <c r="D145" s="66" t="s">
        <v>70</v>
      </c>
      <c r="E145" s="67">
        <v>1</v>
      </c>
      <c r="F145" s="27">
        <v>0</v>
      </c>
      <c r="G145" s="68">
        <f>SUM(E145*F145)</f>
        <v>0</v>
      </c>
    </row>
    <row r="146" spans="1:7" ht="33.75">
      <c r="A146" s="196"/>
      <c r="B146" s="94"/>
      <c r="C146" s="87" t="s">
        <v>281</v>
      </c>
      <c r="D146" s="66"/>
      <c r="E146" s="67"/>
      <c r="F146" s="4"/>
      <c r="G146" s="68"/>
    </row>
    <row r="147" spans="1:7" ht="11.25">
      <c r="A147" s="196"/>
      <c r="B147" s="94" t="s">
        <v>19</v>
      </c>
      <c r="C147" s="95" t="s">
        <v>180</v>
      </c>
      <c r="D147" s="66"/>
      <c r="E147" s="67"/>
      <c r="F147" s="4"/>
      <c r="G147" s="68"/>
    </row>
    <row r="148" spans="1:7" s="156" customFormat="1" ht="22.5">
      <c r="A148" s="196"/>
      <c r="B148" s="111"/>
      <c r="C148" s="112" t="s">
        <v>248</v>
      </c>
      <c r="D148" s="113"/>
      <c r="E148" s="114"/>
      <c r="F148" s="11"/>
      <c r="G148" s="115"/>
    </row>
    <row r="149" spans="1:7" s="156" customFormat="1" ht="22.5">
      <c r="A149" s="196"/>
      <c r="B149" s="111"/>
      <c r="C149" s="112" t="s">
        <v>86</v>
      </c>
      <c r="D149" s="113"/>
      <c r="E149" s="114"/>
      <c r="F149" s="11"/>
      <c r="G149" s="115"/>
    </row>
    <row r="150" spans="1:7" s="156" customFormat="1" ht="11.25">
      <c r="A150" s="196"/>
      <c r="B150" s="111"/>
      <c r="C150" s="112" t="s">
        <v>351</v>
      </c>
      <c r="D150" s="113"/>
      <c r="E150" s="114"/>
      <c r="F150" s="11"/>
      <c r="G150" s="115"/>
    </row>
    <row r="151" spans="1:7" ht="45">
      <c r="A151" s="196"/>
      <c r="B151" s="94"/>
      <c r="C151" s="95" t="s">
        <v>179</v>
      </c>
      <c r="D151" s="66"/>
      <c r="E151" s="67"/>
      <c r="F151" s="4"/>
      <c r="G151" s="68"/>
    </row>
    <row r="152" spans="1:7" ht="26.25" customHeight="1">
      <c r="A152" s="196"/>
      <c r="B152" s="94"/>
      <c r="C152" s="102" t="s">
        <v>270</v>
      </c>
      <c r="D152" s="66" t="s">
        <v>70</v>
      </c>
      <c r="E152" s="67">
        <v>3</v>
      </c>
      <c r="F152" s="27">
        <v>0</v>
      </c>
      <c r="G152" s="68">
        <f>SUM(E152*F152)</f>
        <v>0</v>
      </c>
    </row>
    <row r="153" spans="1:7" ht="33.75">
      <c r="A153" s="196"/>
      <c r="B153" s="94"/>
      <c r="C153" s="87" t="s">
        <v>279</v>
      </c>
      <c r="D153" s="66"/>
      <c r="E153" s="67"/>
      <c r="F153" s="4"/>
      <c r="G153" s="68"/>
    </row>
    <row r="154" spans="1:7" ht="22.5">
      <c r="A154" s="198"/>
      <c r="B154" s="94" t="s">
        <v>20</v>
      </c>
      <c r="C154" s="116" t="s">
        <v>249</v>
      </c>
      <c r="D154" s="66" t="s">
        <v>392</v>
      </c>
      <c r="E154" s="67">
        <v>2</v>
      </c>
      <c r="F154" s="27">
        <v>0</v>
      </c>
      <c r="G154" s="68">
        <f>SUM(E154*F154)</f>
        <v>0</v>
      </c>
    </row>
    <row r="155" spans="1:7" ht="26.25" customHeight="1">
      <c r="A155" s="17"/>
      <c r="B155" s="98"/>
      <c r="C155" s="74" t="s">
        <v>87</v>
      </c>
      <c r="D155" s="75"/>
      <c r="E155" s="76"/>
      <c r="F155" s="16"/>
      <c r="G155" s="77">
        <f>SUM(G127+G137+G145+G152+G154)</f>
        <v>0</v>
      </c>
    </row>
    <row r="156" spans="1:7" ht="11.25">
      <c r="A156" s="7" t="s">
        <v>23</v>
      </c>
      <c r="B156" s="59"/>
      <c r="C156" s="60" t="s">
        <v>88</v>
      </c>
      <c r="D156" s="99"/>
      <c r="E156" s="100"/>
      <c r="F156" s="8"/>
      <c r="G156" s="101"/>
    </row>
    <row r="157" spans="1:7" s="156" customFormat="1" ht="33.75">
      <c r="A157" s="9"/>
      <c r="B157" s="94" t="s">
        <v>10</v>
      </c>
      <c r="C157" s="116" t="s">
        <v>181</v>
      </c>
      <c r="D157" s="66"/>
      <c r="E157" s="67"/>
      <c r="F157" s="4"/>
      <c r="G157" s="68"/>
    </row>
    <row r="158" spans="1:7" s="156" customFormat="1" ht="45">
      <c r="A158" s="9"/>
      <c r="B158" s="94"/>
      <c r="C158" s="116" t="s">
        <v>182</v>
      </c>
      <c r="D158" s="66"/>
      <c r="E158" s="67"/>
      <c r="F158" s="4"/>
      <c r="G158" s="68"/>
    </row>
    <row r="159" spans="1:7" s="156" customFormat="1" ht="33.75">
      <c r="A159" s="9"/>
      <c r="B159" s="94"/>
      <c r="C159" s="116" t="s">
        <v>183</v>
      </c>
      <c r="D159" s="66"/>
      <c r="E159" s="67"/>
      <c r="F159" s="4"/>
      <c r="G159" s="68"/>
    </row>
    <row r="160" spans="1:7" s="156" customFormat="1" ht="22.5">
      <c r="A160" s="9"/>
      <c r="B160" s="94"/>
      <c r="C160" s="116" t="s">
        <v>99</v>
      </c>
      <c r="D160" s="66"/>
      <c r="E160" s="67"/>
      <c r="F160" s="4"/>
      <c r="G160" s="68"/>
    </row>
    <row r="161" spans="1:7" s="156" customFormat="1" ht="22.5">
      <c r="A161" s="9"/>
      <c r="B161" s="94"/>
      <c r="C161" s="116" t="s">
        <v>184</v>
      </c>
      <c r="D161" s="66"/>
      <c r="E161" s="67"/>
      <c r="F161" s="4"/>
      <c r="G161" s="68"/>
    </row>
    <row r="162" spans="1:7" s="156" customFormat="1" ht="22.5">
      <c r="A162" s="9"/>
      <c r="B162" s="94"/>
      <c r="C162" s="116" t="s">
        <v>89</v>
      </c>
      <c r="D162" s="66"/>
      <c r="E162" s="67"/>
      <c r="F162" s="4"/>
      <c r="G162" s="68"/>
    </row>
    <row r="163" spans="1:7" s="156" customFormat="1" ht="22.5">
      <c r="A163" s="9"/>
      <c r="B163" s="94"/>
      <c r="C163" s="116" t="s">
        <v>90</v>
      </c>
      <c r="D163" s="66"/>
      <c r="E163" s="67"/>
      <c r="F163" s="4"/>
      <c r="G163" s="68"/>
    </row>
    <row r="164" spans="1:7" s="156" customFormat="1" ht="22.5">
      <c r="A164" s="9"/>
      <c r="B164" s="94"/>
      <c r="C164" s="112" t="s">
        <v>340</v>
      </c>
      <c r="D164" s="66"/>
      <c r="E164" s="67"/>
      <c r="F164" s="4"/>
      <c r="G164" s="68"/>
    </row>
    <row r="165" spans="1:7" s="156" customFormat="1" ht="22.5">
      <c r="A165" s="9"/>
      <c r="B165" s="94"/>
      <c r="C165" s="116" t="s">
        <v>165</v>
      </c>
      <c r="D165" s="66" t="s">
        <v>70</v>
      </c>
      <c r="E165" s="67">
        <v>1</v>
      </c>
      <c r="F165" s="27">
        <v>0</v>
      </c>
      <c r="G165" s="68">
        <f>SUM(E165*F165)</f>
        <v>0</v>
      </c>
    </row>
    <row r="166" spans="1:7" ht="12.75">
      <c r="A166" s="17"/>
      <c r="B166" s="98"/>
      <c r="C166" s="74" t="s">
        <v>91</v>
      </c>
      <c r="D166" s="75"/>
      <c r="E166" s="76"/>
      <c r="F166" s="16"/>
      <c r="G166" s="77">
        <f>SUM(G165)</f>
        <v>0</v>
      </c>
    </row>
    <row r="167" spans="1:8" ht="11.25">
      <c r="A167" s="7" t="s">
        <v>362</v>
      </c>
      <c r="B167" s="117"/>
      <c r="C167" s="60" t="s">
        <v>24</v>
      </c>
      <c r="D167" s="99"/>
      <c r="E167" s="100"/>
      <c r="F167" s="8"/>
      <c r="G167" s="101"/>
      <c r="H167" s="3"/>
    </row>
    <row r="168" spans="1:8" ht="106.5" customHeight="1">
      <c r="A168" s="9"/>
      <c r="B168" s="94"/>
      <c r="C168" s="118" t="s">
        <v>271</v>
      </c>
      <c r="D168" s="66"/>
      <c r="E168" s="67"/>
      <c r="F168" s="4"/>
      <c r="G168" s="68"/>
      <c r="H168" s="1"/>
    </row>
    <row r="169" spans="1:8" ht="51">
      <c r="A169" s="9"/>
      <c r="B169" s="94"/>
      <c r="C169" s="119" t="s">
        <v>238</v>
      </c>
      <c r="D169" s="66"/>
      <c r="E169" s="67"/>
      <c r="F169" s="4"/>
      <c r="G169" s="68"/>
      <c r="H169" s="1"/>
    </row>
    <row r="170" spans="1:8" ht="11.25">
      <c r="A170" s="10"/>
      <c r="B170" s="111" t="s">
        <v>10</v>
      </c>
      <c r="C170" s="112" t="s">
        <v>4</v>
      </c>
      <c r="D170" s="113" t="s">
        <v>70</v>
      </c>
      <c r="E170" s="114">
        <v>12</v>
      </c>
      <c r="F170" s="29">
        <v>0</v>
      </c>
      <c r="G170" s="115">
        <f aca="true" t="shared" si="1" ref="G170:G179">(E170*F170)</f>
        <v>0</v>
      </c>
      <c r="H170" s="5"/>
    </row>
    <row r="171" spans="1:8" ht="11.25">
      <c r="A171" s="10"/>
      <c r="B171" s="111" t="s">
        <v>12</v>
      </c>
      <c r="C171" s="112" t="s">
        <v>5</v>
      </c>
      <c r="D171" s="113" t="s">
        <v>70</v>
      </c>
      <c r="E171" s="114">
        <v>6</v>
      </c>
      <c r="F171" s="29">
        <v>0</v>
      </c>
      <c r="G171" s="115">
        <f t="shared" si="1"/>
        <v>0</v>
      </c>
      <c r="H171" s="2"/>
    </row>
    <row r="172" spans="1:8" ht="11.25">
      <c r="A172" s="10"/>
      <c r="B172" s="111" t="s">
        <v>14</v>
      </c>
      <c r="C172" s="112" t="s">
        <v>6</v>
      </c>
      <c r="D172" s="113" t="s">
        <v>70</v>
      </c>
      <c r="E172" s="114">
        <v>2</v>
      </c>
      <c r="F172" s="29">
        <v>0</v>
      </c>
      <c r="G172" s="115">
        <f t="shared" si="1"/>
        <v>0</v>
      </c>
      <c r="H172" s="2"/>
    </row>
    <row r="173" spans="1:8" ht="11.25">
      <c r="A173" s="10"/>
      <c r="B173" s="111" t="s">
        <v>19</v>
      </c>
      <c r="C173" s="112" t="s">
        <v>7</v>
      </c>
      <c r="D173" s="113" t="s">
        <v>70</v>
      </c>
      <c r="E173" s="114">
        <v>1</v>
      </c>
      <c r="F173" s="29">
        <v>0</v>
      </c>
      <c r="G173" s="115">
        <f t="shared" si="1"/>
        <v>0</v>
      </c>
      <c r="H173" s="2"/>
    </row>
    <row r="174" spans="1:8" ht="33.75">
      <c r="A174" s="10"/>
      <c r="B174" s="111" t="s">
        <v>20</v>
      </c>
      <c r="C174" s="112" t="s">
        <v>93</v>
      </c>
      <c r="D174" s="113" t="s">
        <v>70</v>
      </c>
      <c r="E174" s="114">
        <v>1</v>
      </c>
      <c r="F174" s="29">
        <v>0</v>
      </c>
      <c r="G174" s="115">
        <f t="shared" si="1"/>
        <v>0</v>
      </c>
      <c r="H174" s="2"/>
    </row>
    <row r="175" spans="1:8" ht="67.5">
      <c r="A175" s="10"/>
      <c r="B175" s="111" t="s">
        <v>21</v>
      </c>
      <c r="C175" s="112" t="s">
        <v>149</v>
      </c>
      <c r="D175" s="113" t="s">
        <v>70</v>
      </c>
      <c r="E175" s="114">
        <v>1</v>
      </c>
      <c r="F175" s="29">
        <v>0</v>
      </c>
      <c r="G175" s="115">
        <f t="shared" si="1"/>
        <v>0</v>
      </c>
      <c r="H175" s="2"/>
    </row>
    <row r="176" spans="1:8" ht="22.5">
      <c r="A176" s="10"/>
      <c r="B176" s="111" t="s">
        <v>22</v>
      </c>
      <c r="C176" s="112" t="s">
        <v>94</v>
      </c>
      <c r="D176" s="113" t="s">
        <v>70</v>
      </c>
      <c r="E176" s="114">
        <v>3</v>
      </c>
      <c r="F176" s="29">
        <v>0</v>
      </c>
      <c r="G176" s="115">
        <f t="shared" si="1"/>
        <v>0</v>
      </c>
      <c r="H176" s="2"/>
    </row>
    <row r="177" spans="1:8" ht="11.25">
      <c r="A177" s="10"/>
      <c r="B177" s="111" t="s">
        <v>25</v>
      </c>
      <c r="C177" s="112" t="s">
        <v>290</v>
      </c>
      <c r="D177" s="113" t="s">
        <v>70</v>
      </c>
      <c r="E177" s="114">
        <v>3</v>
      </c>
      <c r="F177" s="29">
        <v>0</v>
      </c>
      <c r="G177" s="115">
        <f t="shared" si="1"/>
        <v>0</v>
      </c>
      <c r="H177" s="2"/>
    </row>
    <row r="178" spans="1:8" ht="11.25">
      <c r="A178" s="10"/>
      <c r="B178" s="111" t="s">
        <v>26</v>
      </c>
      <c r="C178" s="112" t="s">
        <v>92</v>
      </c>
      <c r="D178" s="113" t="s">
        <v>70</v>
      </c>
      <c r="E178" s="114">
        <v>14</v>
      </c>
      <c r="F178" s="29">
        <v>0</v>
      </c>
      <c r="G178" s="115">
        <f t="shared" si="1"/>
        <v>0</v>
      </c>
      <c r="H178" s="2"/>
    </row>
    <row r="179" spans="1:8" ht="11.25">
      <c r="A179" s="10"/>
      <c r="B179" s="111" t="s">
        <v>27</v>
      </c>
      <c r="C179" s="112" t="s">
        <v>8</v>
      </c>
      <c r="D179" s="113" t="s">
        <v>70</v>
      </c>
      <c r="E179" s="114">
        <v>1</v>
      </c>
      <c r="F179" s="29">
        <v>0</v>
      </c>
      <c r="G179" s="115">
        <f t="shared" si="1"/>
        <v>0</v>
      </c>
      <c r="H179" s="2"/>
    </row>
    <row r="180" spans="1:8" ht="12.75">
      <c r="A180" s="17"/>
      <c r="B180" s="98"/>
      <c r="C180" s="74" t="s">
        <v>95</v>
      </c>
      <c r="D180" s="75"/>
      <c r="E180" s="76"/>
      <c r="F180" s="16"/>
      <c r="G180" s="77">
        <f>SUM(G170:G179)</f>
        <v>0</v>
      </c>
      <c r="H180" s="1"/>
    </row>
    <row r="181" spans="1:8" ht="22.5">
      <c r="A181" s="7" t="s">
        <v>363</v>
      </c>
      <c r="B181" s="117"/>
      <c r="C181" s="60" t="s">
        <v>96</v>
      </c>
      <c r="D181" s="99"/>
      <c r="E181" s="100"/>
      <c r="F181" s="8"/>
      <c r="G181" s="101"/>
      <c r="H181" s="3"/>
    </row>
    <row r="182" spans="1:8" ht="11.25">
      <c r="A182" s="9"/>
      <c r="B182" s="94"/>
      <c r="C182" s="120" t="s">
        <v>29</v>
      </c>
      <c r="D182" s="66"/>
      <c r="E182" s="67"/>
      <c r="F182" s="4"/>
      <c r="G182" s="68"/>
      <c r="H182" s="1"/>
    </row>
    <row r="183" spans="1:8" ht="11.25">
      <c r="A183" s="10"/>
      <c r="B183" s="111" t="s">
        <v>10</v>
      </c>
      <c r="C183" s="112" t="s">
        <v>30</v>
      </c>
      <c r="D183" s="113" t="s">
        <v>70</v>
      </c>
      <c r="E183" s="114">
        <v>1</v>
      </c>
      <c r="F183" s="29">
        <v>0</v>
      </c>
      <c r="G183" s="115">
        <f aca="true" t="shared" si="2" ref="G183:G212">SUM(E183*F183)</f>
        <v>0</v>
      </c>
      <c r="H183" s="5"/>
    </row>
    <row r="184" spans="1:7" ht="11.25">
      <c r="A184" s="196"/>
      <c r="B184" s="111" t="s">
        <v>12</v>
      </c>
      <c r="C184" s="112" t="s">
        <v>185</v>
      </c>
      <c r="D184" s="113" t="s">
        <v>70</v>
      </c>
      <c r="E184" s="114">
        <v>10</v>
      </c>
      <c r="F184" s="29">
        <v>0</v>
      </c>
      <c r="G184" s="115">
        <f t="shared" si="2"/>
        <v>0</v>
      </c>
    </row>
    <row r="185" spans="1:7" ht="11.25">
      <c r="A185" s="196"/>
      <c r="B185" s="111" t="s">
        <v>14</v>
      </c>
      <c r="C185" s="112" t="s">
        <v>31</v>
      </c>
      <c r="D185" s="113" t="s">
        <v>70</v>
      </c>
      <c r="E185" s="114">
        <v>10</v>
      </c>
      <c r="F185" s="29">
        <v>0</v>
      </c>
      <c r="G185" s="115">
        <f t="shared" si="2"/>
        <v>0</v>
      </c>
    </row>
    <row r="186" spans="1:7" ht="11.25">
      <c r="A186" s="196"/>
      <c r="B186" s="111" t="s">
        <v>19</v>
      </c>
      <c r="C186" s="112" t="s">
        <v>186</v>
      </c>
      <c r="D186" s="113" t="s">
        <v>70</v>
      </c>
      <c r="E186" s="114">
        <v>10</v>
      </c>
      <c r="F186" s="29">
        <v>0</v>
      </c>
      <c r="G186" s="115">
        <f t="shared" si="2"/>
        <v>0</v>
      </c>
    </row>
    <row r="187" spans="1:7" ht="11.25">
      <c r="A187" s="196"/>
      <c r="B187" s="111" t="s">
        <v>20</v>
      </c>
      <c r="C187" s="112" t="s">
        <v>187</v>
      </c>
      <c r="D187" s="113" t="s">
        <v>70</v>
      </c>
      <c r="E187" s="114">
        <v>10</v>
      </c>
      <c r="F187" s="29">
        <v>0</v>
      </c>
      <c r="G187" s="115">
        <f t="shared" si="2"/>
        <v>0</v>
      </c>
    </row>
    <row r="188" spans="1:7" ht="11.25">
      <c r="A188" s="196"/>
      <c r="B188" s="111" t="s">
        <v>21</v>
      </c>
      <c r="C188" s="112" t="s">
        <v>188</v>
      </c>
      <c r="D188" s="113" t="s">
        <v>70</v>
      </c>
      <c r="E188" s="114">
        <v>5</v>
      </c>
      <c r="F188" s="29">
        <v>0</v>
      </c>
      <c r="G188" s="115">
        <f t="shared" si="2"/>
        <v>0</v>
      </c>
    </row>
    <row r="189" spans="1:7" ht="11.25">
      <c r="A189" s="196"/>
      <c r="B189" s="111" t="s">
        <v>22</v>
      </c>
      <c r="C189" s="112" t="s">
        <v>189</v>
      </c>
      <c r="D189" s="113" t="s">
        <v>70</v>
      </c>
      <c r="E189" s="114">
        <v>12</v>
      </c>
      <c r="F189" s="29">
        <v>0</v>
      </c>
      <c r="G189" s="115">
        <f t="shared" si="2"/>
        <v>0</v>
      </c>
    </row>
    <row r="190" spans="1:7" ht="11.25">
      <c r="A190" s="196"/>
      <c r="B190" s="111" t="s">
        <v>25</v>
      </c>
      <c r="C190" s="112" t="s">
        <v>34</v>
      </c>
      <c r="D190" s="113" t="s">
        <v>70</v>
      </c>
      <c r="E190" s="114">
        <v>20</v>
      </c>
      <c r="F190" s="29">
        <v>0</v>
      </c>
      <c r="G190" s="115">
        <f t="shared" si="2"/>
        <v>0</v>
      </c>
    </row>
    <row r="191" spans="1:7" ht="11.25">
      <c r="A191" s="196"/>
      <c r="B191" s="111" t="s">
        <v>26</v>
      </c>
      <c r="C191" s="112" t="s">
        <v>190</v>
      </c>
      <c r="D191" s="113" t="s">
        <v>70</v>
      </c>
      <c r="E191" s="114">
        <v>10</v>
      </c>
      <c r="F191" s="29">
        <v>0</v>
      </c>
      <c r="G191" s="115">
        <f t="shared" si="2"/>
        <v>0</v>
      </c>
    </row>
    <row r="192" spans="1:7" ht="22.5">
      <c r="A192" s="196"/>
      <c r="B192" s="111" t="s">
        <v>27</v>
      </c>
      <c r="C192" s="112" t="s">
        <v>191</v>
      </c>
      <c r="D192" s="113" t="s">
        <v>70</v>
      </c>
      <c r="E192" s="114">
        <v>10</v>
      </c>
      <c r="F192" s="29">
        <v>0</v>
      </c>
      <c r="G192" s="115">
        <f t="shared" si="2"/>
        <v>0</v>
      </c>
    </row>
    <row r="193" spans="1:7" ht="11.25">
      <c r="A193" s="196"/>
      <c r="B193" s="111" t="s">
        <v>28</v>
      </c>
      <c r="C193" s="112" t="s">
        <v>46</v>
      </c>
      <c r="D193" s="113" t="s">
        <v>70</v>
      </c>
      <c r="E193" s="114">
        <v>10</v>
      </c>
      <c r="F193" s="29">
        <v>0</v>
      </c>
      <c r="G193" s="115">
        <f t="shared" si="2"/>
        <v>0</v>
      </c>
    </row>
    <row r="194" spans="1:7" ht="11.25">
      <c r="A194" s="196"/>
      <c r="B194" s="111" t="s">
        <v>32</v>
      </c>
      <c r="C194" s="112" t="s">
        <v>51</v>
      </c>
      <c r="D194" s="113" t="s">
        <v>70</v>
      </c>
      <c r="E194" s="114">
        <v>30</v>
      </c>
      <c r="F194" s="29">
        <v>0</v>
      </c>
      <c r="G194" s="115">
        <f t="shared" si="2"/>
        <v>0</v>
      </c>
    </row>
    <row r="195" spans="1:7" ht="11.25">
      <c r="A195" s="196"/>
      <c r="B195" s="111" t="s">
        <v>33</v>
      </c>
      <c r="C195" s="112" t="s">
        <v>239</v>
      </c>
      <c r="D195" s="113" t="s">
        <v>70</v>
      </c>
      <c r="E195" s="114">
        <v>30</v>
      </c>
      <c r="F195" s="29">
        <v>0</v>
      </c>
      <c r="G195" s="115">
        <f t="shared" si="2"/>
        <v>0</v>
      </c>
    </row>
    <row r="196" spans="1:7" ht="11.25">
      <c r="A196" s="196"/>
      <c r="B196" s="111" t="s">
        <v>35</v>
      </c>
      <c r="C196" s="112" t="s">
        <v>336</v>
      </c>
      <c r="D196" s="113" t="s">
        <v>70</v>
      </c>
      <c r="E196" s="114">
        <v>3</v>
      </c>
      <c r="F196" s="29">
        <v>0</v>
      </c>
      <c r="G196" s="115">
        <f t="shared" si="2"/>
        <v>0</v>
      </c>
    </row>
    <row r="197" spans="1:7" ht="11.25">
      <c r="A197" s="196"/>
      <c r="B197" s="111" t="s">
        <v>47</v>
      </c>
      <c r="C197" s="112" t="s">
        <v>337</v>
      </c>
      <c r="D197" s="113" t="s">
        <v>70</v>
      </c>
      <c r="E197" s="114">
        <v>3</v>
      </c>
      <c r="F197" s="29">
        <v>0</v>
      </c>
      <c r="G197" s="115">
        <f t="shared" si="2"/>
        <v>0</v>
      </c>
    </row>
    <row r="198" spans="1:7" ht="11.25">
      <c r="A198" s="196"/>
      <c r="B198" s="111" t="s">
        <v>48</v>
      </c>
      <c r="C198" s="112" t="s">
        <v>338</v>
      </c>
      <c r="D198" s="113" t="s">
        <v>70</v>
      </c>
      <c r="E198" s="114">
        <v>3</v>
      </c>
      <c r="F198" s="29">
        <v>0</v>
      </c>
      <c r="G198" s="115">
        <f t="shared" si="2"/>
        <v>0</v>
      </c>
    </row>
    <row r="199" spans="1:7" ht="11.25">
      <c r="A199" s="196"/>
      <c r="B199" s="94"/>
      <c r="C199" s="120" t="s">
        <v>53</v>
      </c>
      <c r="D199" s="66"/>
      <c r="E199" s="67"/>
      <c r="F199" s="4"/>
      <c r="G199" s="115"/>
    </row>
    <row r="200" spans="1:7" ht="22.5">
      <c r="A200" s="196"/>
      <c r="B200" s="111" t="s">
        <v>49</v>
      </c>
      <c r="C200" s="112" t="s">
        <v>166</v>
      </c>
      <c r="D200" s="113" t="s">
        <v>70</v>
      </c>
      <c r="E200" s="114">
        <v>5</v>
      </c>
      <c r="F200" s="29">
        <v>0</v>
      </c>
      <c r="G200" s="115">
        <f t="shared" si="2"/>
        <v>0</v>
      </c>
    </row>
    <row r="201" spans="1:7" ht="22.5">
      <c r="A201" s="196"/>
      <c r="B201" s="111" t="s">
        <v>50</v>
      </c>
      <c r="C201" s="112" t="s">
        <v>167</v>
      </c>
      <c r="D201" s="113" t="s">
        <v>70</v>
      </c>
      <c r="E201" s="114">
        <v>5</v>
      </c>
      <c r="F201" s="29">
        <v>0</v>
      </c>
      <c r="G201" s="115">
        <f t="shared" si="2"/>
        <v>0</v>
      </c>
    </row>
    <row r="202" spans="1:7" ht="11.25">
      <c r="A202" s="196"/>
      <c r="B202" s="111"/>
      <c r="C202" s="120" t="s">
        <v>63</v>
      </c>
      <c r="D202" s="66"/>
      <c r="E202" s="67"/>
      <c r="F202" s="4"/>
      <c r="G202" s="115"/>
    </row>
    <row r="203" spans="1:7" ht="11.25">
      <c r="A203" s="196"/>
      <c r="B203" s="111" t="s">
        <v>52</v>
      </c>
      <c r="C203" s="112" t="s">
        <v>64</v>
      </c>
      <c r="D203" s="113" t="s">
        <v>70</v>
      </c>
      <c r="E203" s="114">
        <v>30</v>
      </c>
      <c r="F203" s="29">
        <v>0</v>
      </c>
      <c r="G203" s="115">
        <f t="shared" si="2"/>
        <v>0</v>
      </c>
    </row>
    <row r="204" spans="1:7" ht="22.5">
      <c r="A204" s="196"/>
      <c r="B204" s="111" t="s">
        <v>54</v>
      </c>
      <c r="C204" s="112" t="s">
        <v>168</v>
      </c>
      <c r="D204" s="113" t="s">
        <v>70</v>
      </c>
      <c r="E204" s="114">
        <v>20</v>
      </c>
      <c r="F204" s="29">
        <v>0</v>
      </c>
      <c r="G204" s="115">
        <f t="shared" si="2"/>
        <v>0</v>
      </c>
    </row>
    <row r="205" spans="1:7" ht="45">
      <c r="A205" s="196"/>
      <c r="B205" s="111" t="s">
        <v>55</v>
      </c>
      <c r="C205" s="112" t="s">
        <v>240</v>
      </c>
      <c r="D205" s="113" t="s">
        <v>70</v>
      </c>
      <c r="E205" s="114">
        <v>20</v>
      </c>
      <c r="F205" s="29">
        <v>0</v>
      </c>
      <c r="G205" s="115">
        <f t="shared" si="2"/>
        <v>0</v>
      </c>
    </row>
    <row r="206" spans="1:7" ht="22.5">
      <c r="A206" s="196"/>
      <c r="B206" s="111" t="s">
        <v>56</v>
      </c>
      <c r="C206" s="112" t="s">
        <v>169</v>
      </c>
      <c r="D206" s="113" t="s">
        <v>70</v>
      </c>
      <c r="E206" s="114">
        <v>20</v>
      </c>
      <c r="F206" s="29">
        <v>0</v>
      </c>
      <c r="G206" s="115">
        <f t="shared" si="2"/>
        <v>0</v>
      </c>
    </row>
    <row r="207" spans="1:7" ht="11.25">
      <c r="A207" s="196"/>
      <c r="B207" s="111" t="s">
        <v>57</v>
      </c>
      <c r="C207" s="112" t="s">
        <v>65</v>
      </c>
      <c r="D207" s="113" t="s">
        <v>70</v>
      </c>
      <c r="E207" s="114">
        <v>5</v>
      </c>
      <c r="F207" s="29">
        <v>0</v>
      </c>
      <c r="G207" s="115">
        <f t="shared" si="2"/>
        <v>0</v>
      </c>
    </row>
    <row r="208" spans="1:7" ht="70.5" customHeight="1">
      <c r="A208" s="196"/>
      <c r="B208" s="111" t="s">
        <v>58</v>
      </c>
      <c r="C208" s="112" t="s">
        <v>276</v>
      </c>
      <c r="D208" s="113" t="s">
        <v>70</v>
      </c>
      <c r="E208" s="114">
        <v>1</v>
      </c>
      <c r="F208" s="29">
        <v>0</v>
      </c>
      <c r="G208" s="115">
        <f t="shared" si="2"/>
        <v>0</v>
      </c>
    </row>
    <row r="209" spans="1:7" ht="22.5">
      <c r="A209" s="196"/>
      <c r="B209" s="111" t="s">
        <v>59</v>
      </c>
      <c r="C209" s="95" t="s">
        <v>192</v>
      </c>
      <c r="D209" s="66" t="s">
        <v>70</v>
      </c>
      <c r="E209" s="67">
        <v>15</v>
      </c>
      <c r="F209" s="27">
        <v>0</v>
      </c>
      <c r="G209" s="115">
        <f t="shared" si="2"/>
        <v>0</v>
      </c>
    </row>
    <row r="210" spans="1:7" ht="78.75">
      <c r="A210" s="196"/>
      <c r="B210" s="111" t="s">
        <v>60</v>
      </c>
      <c r="C210" s="95" t="s">
        <v>277</v>
      </c>
      <c r="D210" s="66" t="s">
        <v>70</v>
      </c>
      <c r="E210" s="67">
        <v>2</v>
      </c>
      <c r="F210" s="27">
        <v>0</v>
      </c>
      <c r="G210" s="115">
        <f t="shared" si="2"/>
        <v>0</v>
      </c>
    </row>
    <row r="211" spans="1:7" s="156" customFormat="1" ht="78.75">
      <c r="A211" s="196"/>
      <c r="B211" s="111" t="s">
        <v>61</v>
      </c>
      <c r="C211" s="112" t="s">
        <v>278</v>
      </c>
      <c r="D211" s="113" t="s">
        <v>70</v>
      </c>
      <c r="E211" s="114">
        <v>5</v>
      </c>
      <c r="F211" s="29">
        <v>0</v>
      </c>
      <c r="G211" s="115">
        <f t="shared" si="2"/>
        <v>0</v>
      </c>
    </row>
    <row r="212" spans="1:7" ht="22.5">
      <c r="A212" s="196"/>
      <c r="B212" s="111" t="s">
        <v>62</v>
      </c>
      <c r="C212" s="95" t="s">
        <v>193</v>
      </c>
      <c r="D212" s="66" t="s">
        <v>70</v>
      </c>
      <c r="E212" s="67">
        <v>2</v>
      </c>
      <c r="F212" s="27">
        <v>0</v>
      </c>
      <c r="G212" s="115">
        <f t="shared" si="2"/>
        <v>0</v>
      </c>
    </row>
    <row r="213" spans="1:13" s="20" customFormat="1" ht="11.25">
      <c r="A213" s="21"/>
      <c r="B213" s="111" t="s">
        <v>378</v>
      </c>
      <c r="C213" s="121" t="s">
        <v>101</v>
      </c>
      <c r="D213" s="122" t="s">
        <v>18</v>
      </c>
      <c r="E213" s="123">
        <v>10</v>
      </c>
      <c r="F213" s="44">
        <v>0</v>
      </c>
      <c r="G213" s="124">
        <f aca="true" t="shared" si="3" ref="G213:G221">F213*E213</f>
        <v>0</v>
      </c>
      <c r="H213" s="19"/>
      <c r="I213" s="19"/>
      <c r="J213" s="19"/>
      <c r="K213" s="19"/>
      <c r="L213" s="19"/>
      <c r="M213" s="19"/>
    </row>
    <row r="214" spans="1:13" s="20" customFormat="1" ht="11.25">
      <c r="A214" s="21"/>
      <c r="B214" s="111" t="s">
        <v>379</v>
      </c>
      <c r="C214" s="121" t="s">
        <v>103</v>
      </c>
      <c r="D214" s="122" t="s">
        <v>18</v>
      </c>
      <c r="E214" s="123">
        <v>10</v>
      </c>
      <c r="F214" s="44">
        <v>0</v>
      </c>
      <c r="G214" s="124">
        <f t="shared" si="3"/>
        <v>0</v>
      </c>
      <c r="H214" s="19"/>
      <c r="I214" s="19"/>
      <c r="J214" s="19"/>
      <c r="K214" s="19"/>
      <c r="L214" s="19"/>
      <c r="M214" s="19"/>
    </row>
    <row r="215" spans="1:13" s="20" customFormat="1" ht="11.25">
      <c r="A215" s="21"/>
      <c r="B215" s="111" t="s">
        <v>380</v>
      </c>
      <c r="C215" s="121" t="s">
        <v>105</v>
      </c>
      <c r="D215" s="122" t="s">
        <v>18</v>
      </c>
      <c r="E215" s="123">
        <v>10</v>
      </c>
      <c r="F215" s="44">
        <v>0</v>
      </c>
      <c r="G215" s="124">
        <f t="shared" si="3"/>
        <v>0</v>
      </c>
      <c r="H215" s="19"/>
      <c r="I215" s="19"/>
      <c r="J215" s="19"/>
      <c r="K215" s="19"/>
      <c r="L215" s="19"/>
      <c r="M215" s="19"/>
    </row>
    <row r="216" spans="1:13" s="20" customFormat="1" ht="11.25">
      <c r="A216" s="21"/>
      <c r="B216" s="111" t="s">
        <v>381</v>
      </c>
      <c r="C216" s="125" t="s">
        <v>107</v>
      </c>
      <c r="D216" s="122" t="s">
        <v>18</v>
      </c>
      <c r="E216" s="123">
        <v>10</v>
      </c>
      <c r="F216" s="44">
        <v>0</v>
      </c>
      <c r="G216" s="124">
        <f t="shared" si="3"/>
        <v>0</v>
      </c>
      <c r="H216" s="19"/>
      <c r="I216" s="19"/>
      <c r="J216" s="19"/>
      <c r="K216" s="19"/>
      <c r="L216" s="19"/>
      <c r="M216" s="19"/>
    </row>
    <row r="217" spans="1:13" s="20" customFormat="1" ht="11.25">
      <c r="A217" s="21"/>
      <c r="B217" s="111" t="s">
        <v>382</v>
      </c>
      <c r="C217" s="125" t="s">
        <v>109</v>
      </c>
      <c r="D217" s="122" t="s">
        <v>18</v>
      </c>
      <c r="E217" s="123">
        <v>1</v>
      </c>
      <c r="F217" s="44">
        <v>0</v>
      </c>
      <c r="G217" s="124">
        <f t="shared" si="3"/>
        <v>0</v>
      </c>
      <c r="H217" s="19"/>
      <c r="I217" s="19"/>
      <c r="J217" s="19"/>
      <c r="K217" s="19"/>
      <c r="L217" s="19"/>
      <c r="M217" s="19"/>
    </row>
    <row r="218" spans="1:14" s="20" customFormat="1" ht="11.25">
      <c r="A218" s="21"/>
      <c r="B218" s="111" t="s">
        <v>383</v>
      </c>
      <c r="C218" s="125" t="s">
        <v>116</v>
      </c>
      <c r="D218" s="122" t="s">
        <v>18</v>
      </c>
      <c r="E218" s="123">
        <v>1</v>
      </c>
      <c r="F218" s="44">
        <v>0</v>
      </c>
      <c r="G218" s="124">
        <f t="shared" si="3"/>
        <v>0</v>
      </c>
      <c r="H218" s="19"/>
      <c r="I218" s="19"/>
      <c r="J218" s="19"/>
      <c r="K218" s="19"/>
      <c r="L218" s="19"/>
      <c r="M218" s="19"/>
      <c r="N218" s="19"/>
    </row>
    <row r="219" spans="1:14" s="20" customFormat="1" ht="11.25">
      <c r="A219" s="21"/>
      <c r="B219" s="111" t="s">
        <v>384</v>
      </c>
      <c r="C219" s="125" t="s">
        <v>194</v>
      </c>
      <c r="D219" s="122" t="s">
        <v>18</v>
      </c>
      <c r="E219" s="123">
        <v>3</v>
      </c>
      <c r="F219" s="44">
        <v>0</v>
      </c>
      <c r="G219" s="124">
        <f t="shared" si="3"/>
        <v>0</v>
      </c>
      <c r="H219" s="19"/>
      <c r="I219" s="19"/>
      <c r="J219" s="19"/>
      <c r="K219" s="19"/>
      <c r="L219" s="19"/>
      <c r="M219" s="19"/>
      <c r="N219" s="19"/>
    </row>
    <row r="220" spans="1:14" s="20" customFormat="1" ht="11.25">
      <c r="A220" s="21"/>
      <c r="B220" s="111" t="s">
        <v>126</v>
      </c>
      <c r="C220" s="125" t="s">
        <v>170</v>
      </c>
      <c r="D220" s="122" t="s">
        <v>18</v>
      </c>
      <c r="E220" s="123">
        <v>30</v>
      </c>
      <c r="F220" s="44">
        <v>0</v>
      </c>
      <c r="G220" s="124">
        <f t="shared" si="3"/>
        <v>0</v>
      </c>
      <c r="H220" s="19"/>
      <c r="I220" s="19"/>
      <c r="J220" s="19"/>
      <c r="K220" s="19"/>
      <c r="L220" s="19"/>
      <c r="M220" s="19"/>
      <c r="N220" s="19"/>
    </row>
    <row r="221" spans="1:14" s="20" customFormat="1" ht="11.25">
      <c r="A221" s="21"/>
      <c r="B221" s="111" t="s">
        <v>127</v>
      </c>
      <c r="C221" s="125" t="s">
        <v>171</v>
      </c>
      <c r="D221" s="122" t="s">
        <v>18</v>
      </c>
      <c r="E221" s="123">
        <v>30</v>
      </c>
      <c r="F221" s="44">
        <v>0</v>
      </c>
      <c r="G221" s="124">
        <f t="shared" si="3"/>
        <v>0</v>
      </c>
      <c r="H221" s="19"/>
      <c r="I221" s="19"/>
      <c r="J221" s="19"/>
      <c r="K221" s="19"/>
      <c r="L221" s="19"/>
      <c r="M221" s="19"/>
      <c r="N221" s="19"/>
    </row>
    <row r="222" spans="1:12" s="20" customFormat="1" ht="12.75">
      <c r="A222" s="22"/>
      <c r="B222" s="126"/>
      <c r="C222" s="127" t="s">
        <v>120</v>
      </c>
      <c r="D222" s="122"/>
      <c r="E222" s="123"/>
      <c r="F222" s="45"/>
      <c r="G222" s="124"/>
      <c r="H222" s="19"/>
      <c r="I222" s="19"/>
      <c r="J222" s="19"/>
      <c r="K222" s="19"/>
      <c r="L222" s="19"/>
    </row>
    <row r="223" spans="1:13" s="20" customFormat="1" ht="11.25">
      <c r="A223" s="21"/>
      <c r="B223" s="122" t="s">
        <v>128</v>
      </c>
      <c r="C223" s="125" t="s">
        <v>172</v>
      </c>
      <c r="D223" s="122" t="s">
        <v>18</v>
      </c>
      <c r="E223" s="123">
        <v>5</v>
      </c>
      <c r="F223" s="44">
        <v>0</v>
      </c>
      <c r="G223" s="124">
        <f aca="true" t="shared" si="4" ref="G223:G232">F223*E223</f>
        <v>0</v>
      </c>
      <c r="H223" s="19"/>
      <c r="I223" s="19"/>
      <c r="J223" s="19"/>
      <c r="K223" s="19"/>
      <c r="L223" s="19"/>
      <c r="M223" s="19"/>
    </row>
    <row r="224" spans="1:13" s="20" customFormat="1" ht="11.25">
      <c r="A224" s="21"/>
      <c r="B224" s="122" t="s">
        <v>129</v>
      </c>
      <c r="C224" s="125" t="s">
        <v>121</v>
      </c>
      <c r="D224" s="122" t="s">
        <v>122</v>
      </c>
      <c r="E224" s="123">
        <v>1</v>
      </c>
      <c r="F224" s="44">
        <v>0</v>
      </c>
      <c r="G224" s="124">
        <f t="shared" si="4"/>
        <v>0</v>
      </c>
      <c r="H224" s="19"/>
      <c r="I224" s="19"/>
      <c r="J224" s="19"/>
      <c r="K224" s="19"/>
      <c r="L224" s="19"/>
      <c r="M224" s="19"/>
    </row>
    <row r="225" spans="1:13" s="20" customFormat="1" ht="11.25">
      <c r="A225" s="21"/>
      <c r="B225" s="122" t="s">
        <v>100</v>
      </c>
      <c r="C225" s="125" t="s">
        <v>123</v>
      </c>
      <c r="D225" s="122" t="s">
        <v>18</v>
      </c>
      <c r="E225" s="123">
        <v>1</v>
      </c>
      <c r="F225" s="44">
        <v>0</v>
      </c>
      <c r="G225" s="124">
        <f t="shared" si="4"/>
        <v>0</v>
      </c>
      <c r="H225" s="19"/>
      <c r="I225" s="19"/>
      <c r="J225" s="19"/>
      <c r="K225" s="19"/>
      <c r="L225" s="19"/>
      <c r="M225" s="19"/>
    </row>
    <row r="226" spans="1:13" s="20" customFormat="1" ht="11.25">
      <c r="A226" s="21"/>
      <c r="B226" s="122" t="s">
        <v>102</v>
      </c>
      <c r="C226" s="125" t="s">
        <v>124</v>
      </c>
      <c r="D226" s="122" t="s">
        <v>18</v>
      </c>
      <c r="E226" s="123">
        <v>1</v>
      </c>
      <c r="F226" s="44">
        <v>0</v>
      </c>
      <c r="G226" s="124">
        <f t="shared" si="4"/>
        <v>0</v>
      </c>
      <c r="H226" s="19"/>
      <c r="I226" s="19"/>
      <c r="J226" s="19"/>
      <c r="K226" s="19"/>
      <c r="L226" s="19"/>
      <c r="M226" s="19"/>
    </row>
    <row r="227" spans="1:13" s="20" customFormat="1" ht="11.25">
      <c r="A227" s="21"/>
      <c r="B227" s="122" t="s">
        <v>104</v>
      </c>
      <c r="C227" s="125" t="s">
        <v>125</v>
      </c>
      <c r="D227" s="122" t="s">
        <v>122</v>
      </c>
      <c r="E227" s="123">
        <v>5</v>
      </c>
      <c r="F227" s="44">
        <v>0</v>
      </c>
      <c r="G227" s="124">
        <f t="shared" si="4"/>
        <v>0</v>
      </c>
      <c r="H227" s="19"/>
      <c r="I227" s="19"/>
      <c r="J227" s="19"/>
      <c r="K227" s="19"/>
      <c r="L227" s="19"/>
      <c r="M227" s="19"/>
    </row>
    <row r="228" spans="1:13" s="20" customFormat="1" ht="11.25">
      <c r="A228" s="21"/>
      <c r="B228" s="122" t="s">
        <v>106</v>
      </c>
      <c r="C228" s="125" t="s">
        <v>173</v>
      </c>
      <c r="D228" s="122" t="s">
        <v>18</v>
      </c>
      <c r="E228" s="123">
        <v>5</v>
      </c>
      <c r="F228" s="44">
        <v>0</v>
      </c>
      <c r="G228" s="124">
        <f t="shared" si="4"/>
        <v>0</v>
      </c>
      <c r="H228" s="19"/>
      <c r="I228" s="19"/>
      <c r="J228" s="19"/>
      <c r="K228" s="19"/>
      <c r="L228" s="19"/>
      <c r="M228" s="19"/>
    </row>
    <row r="229" spans="1:13" s="20" customFormat="1" ht="11.25">
      <c r="A229" s="21"/>
      <c r="B229" s="122" t="s">
        <v>108</v>
      </c>
      <c r="C229" s="125" t="s">
        <v>174</v>
      </c>
      <c r="D229" s="122" t="s">
        <v>18</v>
      </c>
      <c r="E229" s="123">
        <v>1</v>
      </c>
      <c r="F229" s="44">
        <v>0</v>
      </c>
      <c r="G229" s="124">
        <f t="shared" si="4"/>
        <v>0</v>
      </c>
      <c r="H229" s="19"/>
      <c r="I229" s="19"/>
      <c r="J229" s="19"/>
      <c r="K229" s="19"/>
      <c r="L229" s="19"/>
      <c r="M229" s="19"/>
    </row>
    <row r="230" spans="1:13" s="20" customFormat="1" ht="22.5">
      <c r="A230" s="21"/>
      <c r="B230" s="122" t="s">
        <v>110</v>
      </c>
      <c r="C230" s="125" t="s">
        <v>175</v>
      </c>
      <c r="D230" s="122" t="s">
        <v>18</v>
      </c>
      <c r="E230" s="123">
        <v>5</v>
      </c>
      <c r="F230" s="44">
        <v>0</v>
      </c>
      <c r="G230" s="124">
        <f t="shared" si="4"/>
        <v>0</v>
      </c>
      <c r="H230" s="19"/>
      <c r="I230" s="19"/>
      <c r="J230" s="19"/>
      <c r="K230" s="19"/>
      <c r="L230" s="19"/>
      <c r="M230" s="19"/>
    </row>
    <row r="231" spans="1:13" s="20" customFormat="1" ht="11.25">
      <c r="A231" s="21"/>
      <c r="B231" s="122" t="s">
        <v>111</v>
      </c>
      <c r="C231" s="125" t="s">
        <v>176</v>
      </c>
      <c r="D231" s="122" t="s">
        <v>18</v>
      </c>
      <c r="E231" s="123">
        <v>1</v>
      </c>
      <c r="F231" s="44">
        <v>0</v>
      </c>
      <c r="G231" s="124">
        <f t="shared" si="4"/>
        <v>0</v>
      </c>
      <c r="H231" s="19"/>
      <c r="I231" s="19"/>
      <c r="J231" s="19"/>
      <c r="K231" s="19"/>
      <c r="L231" s="19"/>
      <c r="M231" s="19"/>
    </row>
    <row r="232" spans="1:13" s="20" customFormat="1" ht="11.25">
      <c r="A232" s="21"/>
      <c r="B232" s="122" t="s">
        <v>112</v>
      </c>
      <c r="C232" s="125" t="s">
        <v>177</v>
      </c>
      <c r="D232" s="122" t="s">
        <v>18</v>
      </c>
      <c r="E232" s="123">
        <v>1</v>
      </c>
      <c r="F232" s="44">
        <v>0</v>
      </c>
      <c r="G232" s="124">
        <f t="shared" si="4"/>
        <v>0</v>
      </c>
      <c r="H232" s="19"/>
      <c r="I232" s="19"/>
      <c r="J232" s="19"/>
      <c r="K232" s="19"/>
      <c r="L232" s="19"/>
      <c r="M232" s="19"/>
    </row>
    <row r="233" spans="1:7" ht="11.25">
      <c r="A233" s="196"/>
      <c r="B233" s="122"/>
      <c r="C233" s="120" t="s">
        <v>66</v>
      </c>
      <c r="D233" s="66"/>
      <c r="E233" s="67"/>
      <c r="F233" s="4"/>
      <c r="G233" s="68"/>
    </row>
    <row r="234" spans="1:7" ht="22.5">
      <c r="A234" s="196"/>
      <c r="B234" s="122" t="s">
        <v>113</v>
      </c>
      <c r="C234" s="112" t="s">
        <v>97</v>
      </c>
      <c r="D234" s="113"/>
      <c r="E234" s="114"/>
      <c r="F234" s="11"/>
      <c r="G234" s="115"/>
    </row>
    <row r="235" spans="1:7" s="156" customFormat="1" ht="45">
      <c r="A235" s="196"/>
      <c r="B235" s="111"/>
      <c r="C235" s="112" t="s">
        <v>195</v>
      </c>
      <c r="D235" s="113"/>
      <c r="E235" s="114"/>
      <c r="F235" s="11"/>
      <c r="G235" s="115"/>
    </row>
    <row r="236" spans="1:7" s="156" customFormat="1" ht="11.25">
      <c r="A236" s="196"/>
      <c r="B236" s="111"/>
      <c r="C236" s="112" t="s">
        <v>196</v>
      </c>
      <c r="D236" s="113"/>
      <c r="E236" s="114"/>
      <c r="F236" s="11"/>
      <c r="G236" s="115"/>
    </row>
    <row r="237" spans="1:7" s="156" customFormat="1" ht="11.25">
      <c r="A237" s="196"/>
      <c r="B237" s="111"/>
      <c r="C237" s="112" t="s">
        <v>352</v>
      </c>
      <c r="D237" s="113"/>
      <c r="E237" s="114"/>
      <c r="F237" s="11"/>
      <c r="G237" s="115"/>
    </row>
    <row r="238" spans="1:7" s="156" customFormat="1" ht="22.5">
      <c r="A238" s="196"/>
      <c r="B238" s="111"/>
      <c r="C238" s="112" t="s">
        <v>353</v>
      </c>
      <c r="D238" s="113"/>
      <c r="E238" s="114"/>
      <c r="F238" s="11"/>
      <c r="G238" s="115"/>
    </row>
    <row r="239" spans="1:7" s="156" customFormat="1" ht="22.5">
      <c r="A239" s="196"/>
      <c r="B239" s="111"/>
      <c r="C239" s="112" t="s">
        <v>178</v>
      </c>
      <c r="D239" s="113"/>
      <c r="E239" s="114"/>
      <c r="F239" s="11"/>
      <c r="G239" s="115"/>
    </row>
    <row r="240" spans="1:7" ht="11.25">
      <c r="A240" s="196"/>
      <c r="B240" s="94"/>
      <c r="C240" s="102" t="s">
        <v>272</v>
      </c>
      <c r="D240" s="66" t="s">
        <v>70</v>
      </c>
      <c r="E240" s="67">
        <v>1</v>
      </c>
      <c r="F240" s="27">
        <v>0</v>
      </c>
      <c r="G240" s="68">
        <f aca="true" t="shared" si="5" ref="G240:G260">SUM(E240*F240)</f>
        <v>0</v>
      </c>
    </row>
    <row r="241" spans="1:7" ht="33.75">
      <c r="A241" s="196"/>
      <c r="B241" s="94"/>
      <c r="C241" s="87" t="s">
        <v>273</v>
      </c>
      <c r="D241" s="66"/>
      <c r="E241" s="67"/>
      <c r="F241" s="4"/>
      <c r="G241" s="68"/>
    </row>
    <row r="242" spans="1:7" s="157" customFormat="1" ht="101.25">
      <c r="A242" s="199"/>
      <c r="B242" s="111" t="s">
        <v>114</v>
      </c>
      <c r="C242" s="112" t="s">
        <v>274</v>
      </c>
      <c r="D242" s="113" t="s">
        <v>18</v>
      </c>
      <c r="E242" s="114">
        <v>1</v>
      </c>
      <c r="F242" s="29">
        <v>0</v>
      </c>
      <c r="G242" s="68">
        <f t="shared" si="5"/>
        <v>0</v>
      </c>
    </row>
    <row r="243" spans="1:7" s="157" customFormat="1" ht="33.75">
      <c r="A243" s="199"/>
      <c r="B243" s="111"/>
      <c r="C243" s="128" t="s">
        <v>275</v>
      </c>
      <c r="D243" s="113"/>
      <c r="E243" s="114"/>
      <c r="F243" s="11"/>
      <c r="G243" s="68"/>
    </row>
    <row r="244" spans="1:7" s="156" customFormat="1" ht="67.5">
      <c r="A244" s="196"/>
      <c r="B244" s="111" t="s">
        <v>115</v>
      </c>
      <c r="C244" s="112" t="s">
        <v>214</v>
      </c>
      <c r="D244" s="113" t="s">
        <v>18</v>
      </c>
      <c r="E244" s="114">
        <v>6</v>
      </c>
      <c r="F244" s="29">
        <v>0</v>
      </c>
      <c r="G244" s="68">
        <f t="shared" si="5"/>
        <v>0</v>
      </c>
    </row>
    <row r="245" spans="1:7" s="156" customFormat="1" ht="33.75">
      <c r="A245" s="196"/>
      <c r="B245" s="111"/>
      <c r="C245" s="128" t="s">
        <v>208</v>
      </c>
      <c r="D245" s="113"/>
      <c r="E245" s="114"/>
      <c r="F245" s="11"/>
      <c r="G245" s="68"/>
    </row>
    <row r="246" spans="1:7" s="156" customFormat="1" ht="56.25">
      <c r="A246" s="196"/>
      <c r="B246" s="111" t="s">
        <v>117</v>
      </c>
      <c r="C246" s="112" t="s">
        <v>215</v>
      </c>
      <c r="D246" s="113" t="s">
        <v>18</v>
      </c>
      <c r="E246" s="114">
        <v>1</v>
      </c>
      <c r="F246" s="29">
        <v>0</v>
      </c>
      <c r="G246" s="68">
        <f t="shared" si="5"/>
        <v>0</v>
      </c>
    </row>
    <row r="247" spans="1:7" s="156" customFormat="1" ht="33.75">
      <c r="A247" s="196"/>
      <c r="B247" s="111"/>
      <c r="C247" s="128" t="s">
        <v>207</v>
      </c>
      <c r="D247" s="113"/>
      <c r="E247" s="114"/>
      <c r="F247" s="11"/>
      <c r="G247" s="68"/>
    </row>
    <row r="248" spans="1:7" s="156" customFormat="1" ht="67.5">
      <c r="A248" s="196"/>
      <c r="B248" s="111" t="s">
        <v>118</v>
      </c>
      <c r="C248" s="112" t="s">
        <v>216</v>
      </c>
      <c r="D248" s="113" t="s">
        <v>18</v>
      </c>
      <c r="E248" s="114">
        <v>1</v>
      </c>
      <c r="F248" s="29">
        <v>0</v>
      </c>
      <c r="G248" s="68">
        <f t="shared" si="5"/>
        <v>0</v>
      </c>
    </row>
    <row r="249" spans="1:7" s="156" customFormat="1" ht="33.75">
      <c r="A249" s="196"/>
      <c r="B249" s="111"/>
      <c r="C249" s="128" t="s">
        <v>206</v>
      </c>
      <c r="D249" s="113"/>
      <c r="E249" s="114"/>
      <c r="F249" s="11"/>
      <c r="G249" s="68"/>
    </row>
    <row r="250" spans="1:7" s="156" customFormat="1" ht="56.25">
      <c r="A250" s="196"/>
      <c r="B250" s="111" t="s">
        <v>119</v>
      </c>
      <c r="C250" s="112" t="s">
        <v>217</v>
      </c>
      <c r="D250" s="113" t="s">
        <v>18</v>
      </c>
      <c r="E250" s="114">
        <v>1</v>
      </c>
      <c r="F250" s="29">
        <v>0</v>
      </c>
      <c r="G250" s="68">
        <f t="shared" si="5"/>
        <v>0</v>
      </c>
    </row>
    <row r="251" spans="1:7" s="156" customFormat="1" ht="33.75">
      <c r="A251" s="196"/>
      <c r="B251" s="111"/>
      <c r="C251" s="128" t="s">
        <v>209</v>
      </c>
      <c r="D251" s="113"/>
      <c r="E251" s="114"/>
      <c r="F251" s="29"/>
      <c r="G251" s="68"/>
    </row>
    <row r="252" spans="1:7" s="156" customFormat="1" ht="56.25">
      <c r="A252" s="196"/>
      <c r="B252" s="111" t="s">
        <v>355</v>
      </c>
      <c r="C252" s="112" t="s">
        <v>219</v>
      </c>
      <c r="D252" s="113" t="s">
        <v>18</v>
      </c>
      <c r="E252" s="114">
        <v>1</v>
      </c>
      <c r="F252" s="29">
        <v>0</v>
      </c>
      <c r="G252" s="68">
        <f t="shared" si="5"/>
        <v>0</v>
      </c>
    </row>
    <row r="253" spans="1:7" s="156" customFormat="1" ht="33.75">
      <c r="A253" s="196"/>
      <c r="B253" s="111"/>
      <c r="C253" s="128" t="s">
        <v>209</v>
      </c>
      <c r="D253" s="113"/>
      <c r="E253" s="114"/>
      <c r="F253" s="11"/>
      <c r="G253" s="68"/>
    </row>
    <row r="254" spans="1:7" s="156" customFormat="1" ht="101.25">
      <c r="A254" s="196"/>
      <c r="B254" s="111" t="s">
        <v>356</v>
      </c>
      <c r="C254" s="112" t="s">
        <v>213</v>
      </c>
      <c r="D254" s="113" t="s">
        <v>18</v>
      </c>
      <c r="E254" s="114">
        <v>1</v>
      </c>
      <c r="F254" s="29">
        <v>0</v>
      </c>
      <c r="G254" s="68">
        <f t="shared" si="5"/>
        <v>0</v>
      </c>
    </row>
    <row r="255" spans="1:7" s="156" customFormat="1" ht="45">
      <c r="A255" s="196"/>
      <c r="B255" s="111"/>
      <c r="C255" s="128" t="s">
        <v>218</v>
      </c>
      <c r="D255" s="113"/>
      <c r="E255" s="114"/>
      <c r="F255" s="11"/>
      <c r="G255" s="68"/>
    </row>
    <row r="256" spans="1:7" s="156" customFormat="1" ht="33.75">
      <c r="A256" s="196"/>
      <c r="B256" s="111" t="s">
        <v>334</v>
      </c>
      <c r="C256" s="112" t="s">
        <v>368</v>
      </c>
      <c r="D256" s="113" t="s">
        <v>70</v>
      </c>
      <c r="E256" s="114">
        <v>1</v>
      </c>
      <c r="F256" s="29">
        <v>0</v>
      </c>
      <c r="G256" s="68">
        <f t="shared" si="5"/>
        <v>0</v>
      </c>
    </row>
    <row r="257" spans="1:7" s="156" customFormat="1" ht="56.25">
      <c r="A257" s="196"/>
      <c r="B257" s="111" t="s">
        <v>335</v>
      </c>
      <c r="C257" s="112" t="s">
        <v>212</v>
      </c>
      <c r="D257" s="113" t="s">
        <v>18</v>
      </c>
      <c r="E257" s="114">
        <v>1</v>
      </c>
      <c r="F257" s="29">
        <v>0</v>
      </c>
      <c r="G257" s="68">
        <f t="shared" si="5"/>
        <v>0</v>
      </c>
    </row>
    <row r="258" spans="1:7" s="156" customFormat="1" ht="33.75">
      <c r="A258" s="196"/>
      <c r="B258" s="111"/>
      <c r="C258" s="128" t="s">
        <v>210</v>
      </c>
      <c r="D258" s="113"/>
      <c r="E258" s="114"/>
      <c r="F258" s="11"/>
      <c r="G258" s="68"/>
    </row>
    <row r="259" spans="1:7" s="156" customFormat="1" ht="33.75">
      <c r="A259" s="196"/>
      <c r="B259" s="111" t="s">
        <v>346</v>
      </c>
      <c r="C259" s="112" t="s">
        <v>247</v>
      </c>
      <c r="D259" s="113" t="s">
        <v>18</v>
      </c>
      <c r="E259" s="114">
        <v>2</v>
      </c>
      <c r="F259" s="29">
        <v>0</v>
      </c>
      <c r="G259" s="68">
        <f t="shared" si="5"/>
        <v>0</v>
      </c>
    </row>
    <row r="260" spans="1:7" s="156" customFormat="1" ht="56.25">
      <c r="A260" s="196"/>
      <c r="B260" s="111" t="s">
        <v>347</v>
      </c>
      <c r="C260" s="112" t="s">
        <v>241</v>
      </c>
      <c r="D260" s="113" t="s">
        <v>18</v>
      </c>
      <c r="E260" s="114">
        <v>1</v>
      </c>
      <c r="F260" s="29">
        <v>0</v>
      </c>
      <c r="G260" s="68">
        <f t="shared" si="5"/>
        <v>0</v>
      </c>
    </row>
    <row r="261" spans="1:8" ht="25.5">
      <c r="A261" s="17"/>
      <c r="B261" s="98"/>
      <c r="C261" s="74" t="s">
        <v>242</v>
      </c>
      <c r="D261" s="75"/>
      <c r="E261" s="76"/>
      <c r="F261" s="16"/>
      <c r="G261" s="77">
        <f>SUM(G183:G260)</f>
        <v>0</v>
      </c>
      <c r="H261" s="1"/>
    </row>
    <row r="262" spans="1:8" ht="33.75">
      <c r="A262" s="7" t="s">
        <v>364</v>
      </c>
      <c r="B262" s="117"/>
      <c r="C262" s="108" t="s">
        <v>354</v>
      </c>
      <c r="D262" s="109"/>
      <c r="E262" s="110"/>
      <c r="F262" s="43"/>
      <c r="G262" s="101"/>
      <c r="H262" s="3"/>
    </row>
    <row r="263" spans="1:7" ht="22.5">
      <c r="A263" s="196"/>
      <c r="B263" s="111" t="s">
        <v>10</v>
      </c>
      <c r="C263" s="112" t="s">
        <v>67</v>
      </c>
      <c r="D263" s="113" t="s">
        <v>18</v>
      </c>
      <c r="E263" s="114">
        <v>6</v>
      </c>
      <c r="F263" s="29">
        <v>0</v>
      </c>
      <c r="G263" s="115">
        <f aca="true" t="shared" si="6" ref="G263:G284">SUM(E263*F263)</f>
        <v>0</v>
      </c>
    </row>
    <row r="264" spans="1:7" ht="11.25">
      <c r="A264" s="196"/>
      <c r="B264" s="111" t="s">
        <v>12</v>
      </c>
      <c r="C264" s="112" t="s">
        <v>68</v>
      </c>
      <c r="D264" s="113" t="s">
        <v>18</v>
      </c>
      <c r="E264" s="114">
        <v>3</v>
      </c>
      <c r="F264" s="29">
        <v>0</v>
      </c>
      <c r="G264" s="115">
        <f t="shared" si="6"/>
        <v>0</v>
      </c>
    </row>
    <row r="265" spans="1:7" ht="112.5">
      <c r="A265" s="196"/>
      <c r="B265" s="111" t="s">
        <v>14</v>
      </c>
      <c r="C265" s="112" t="s">
        <v>220</v>
      </c>
      <c r="D265" s="113" t="s">
        <v>367</v>
      </c>
      <c r="E265" s="114">
        <v>24</v>
      </c>
      <c r="F265" s="29">
        <v>0</v>
      </c>
      <c r="G265" s="115">
        <f t="shared" si="6"/>
        <v>0</v>
      </c>
    </row>
    <row r="266" spans="1:7" ht="33.75">
      <c r="A266" s="196"/>
      <c r="B266" s="111"/>
      <c r="C266" s="128" t="s">
        <v>211</v>
      </c>
      <c r="D266" s="113"/>
      <c r="E266" s="114"/>
      <c r="F266" s="29"/>
      <c r="G266" s="115"/>
    </row>
    <row r="267" spans="1:7" ht="56.25">
      <c r="A267" s="196"/>
      <c r="B267" s="111" t="s">
        <v>19</v>
      </c>
      <c r="C267" s="112" t="s">
        <v>243</v>
      </c>
      <c r="D267" s="113" t="s">
        <v>70</v>
      </c>
      <c r="E267" s="114">
        <v>400</v>
      </c>
      <c r="F267" s="29">
        <v>0</v>
      </c>
      <c r="G267" s="115">
        <f t="shared" si="6"/>
        <v>0</v>
      </c>
    </row>
    <row r="268" spans="1:7" ht="67.5">
      <c r="A268" s="196"/>
      <c r="B268" s="111" t="s">
        <v>21</v>
      </c>
      <c r="C268" s="112" t="s">
        <v>197</v>
      </c>
      <c r="D268" s="113" t="s">
        <v>344</v>
      </c>
      <c r="E268" s="114">
        <v>160</v>
      </c>
      <c r="F268" s="29">
        <v>0</v>
      </c>
      <c r="G268" s="115">
        <f t="shared" si="6"/>
        <v>0</v>
      </c>
    </row>
    <row r="269" spans="1:7" ht="33.75">
      <c r="A269" s="196"/>
      <c r="B269" s="111" t="s">
        <v>22</v>
      </c>
      <c r="C269" s="112" t="s">
        <v>198</v>
      </c>
      <c r="D269" s="113" t="s">
        <v>18</v>
      </c>
      <c r="E269" s="114">
        <v>11</v>
      </c>
      <c r="F269" s="29">
        <v>0</v>
      </c>
      <c r="G269" s="115">
        <f t="shared" si="6"/>
        <v>0</v>
      </c>
    </row>
    <row r="270" spans="1:7" ht="33.75">
      <c r="A270" s="196"/>
      <c r="B270" s="111" t="s">
        <v>25</v>
      </c>
      <c r="C270" s="112" t="s">
        <v>199</v>
      </c>
      <c r="D270" s="113" t="s">
        <v>18</v>
      </c>
      <c r="E270" s="114">
        <v>3</v>
      </c>
      <c r="F270" s="29">
        <v>0</v>
      </c>
      <c r="G270" s="115">
        <f t="shared" si="6"/>
        <v>0</v>
      </c>
    </row>
    <row r="271" spans="1:7" ht="45">
      <c r="A271" s="196"/>
      <c r="B271" s="111" t="s">
        <v>26</v>
      </c>
      <c r="C271" s="112" t="s">
        <v>200</v>
      </c>
      <c r="D271" s="113" t="s">
        <v>18</v>
      </c>
      <c r="E271" s="114">
        <v>3</v>
      </c>
      <c r="F271" s="29">
        <v>0</v>
      </c>
      <c r="G271" s="115">
        <f t="shared" si="6"/>
        <v>0</v>
      </c>
    </row>
    <row r="272" spans="1:7" ht="11.25">
      <c r="A272" s="196"/>
      <c r="B272" s="111" t="s">
        <v>27</v>
      </c>
      <c r="C272" s="112" t="s">
        <v>136</v>
      </c>
      <c r="D272" s="113" t="s">
        <v>18</v>
      </c>
      <c r="E272" s="114">
        <v>8</v>
      </c>
      <c r="F272" s="29">
        <v>0</v>
      </c>
      <c r="G272" s="115">
        <f t="shared" si="6"/>
        <v>0</v>
      </c>
    </row>
    <row r="273" spans="1:7" ht="11.25">
      <c r="A273" s="196"/>
      <c r="B273" s="111" t="s">
        <v>28</v>
      </c>
      <c r="C273" s="112" t="s">
        <v>291</v>
      </c>
      <c r="D273" s="113" t="s">
        <v>18</v>
      </c>
      <c r="E273" s="114">
        <v>13</v>
      </c>
      <c r="F273" s="29">
        <v>0</v>
      </c>
      <c r="G273" s="115">
        <f t="shared" si="6"/>
        <v>0</v>
      </c>
    </row>
    <row r="274" spans="1:7" ht="11.25">
      <c r="A274" s="196"/>
      <c r="B274" s="111" t="s">
        <v>32</v>
      </c>
      <c r="C274" s="112" t="s">
        <v>292</v>
      </c>
      <c r="D274" s="113" t="s">
        <v>18</v>
      </c>
      <c r="E274" s="114">
        <v>11</v>
      </c>
      <c r="F274" s="29">
        <v>0</v>
      </c>
      <c r="G274" s="115">
        <f t="shared" si="6"/>
        <v>0</v>
      </c>
    </row>
    <row r="275" spans="1:7" ht="11.25">
      <c r="A275" s="196"/>
      <c r="B275" s="111" t="s">
        <v>33</v>
      </c>
      <c r="C275" s="112" t="s">
        <v>293</v>
      </c>
      <c r="D275" s="113" t="s">
        <v>18</v>
      </c>
      <c r="E275" s="114">
        <v>5</v>
      </c>
      <c r="F275" s="29">
        <v>0</v>
      </c>
      <c r="G275" s="115">
        <f t="shared" si="6"/>
        <v>0</v>
      </c>
    </row>
    <row r="276" spans="1:7" ht="22.5">
      <c r="A276" s="196"/>
      <c r="B276" s="111" t="s">
        <v>35</v>
      </c>
      <c r="C276" s="112" t="s">
        <v>244</v>
      </c>
      <c r="D276" s="113" t="s">
        <v>18</v>
      </c>
      <c r="E276" s="114">
        <v>13</v>
      </c>
      <c r="F276" s="29">
        <v>0</v>
      </c>
      <c r="G276" s="115">
        <f t="shared" si="6"/>
        <v>0</v>
      </c>
    </row>
    <row r="277" spans="1:7" ht="11.25">
      <c r="A277" s="196"/>
      <c r="B277" s="111" t="s">
        <v>47</v>
      </c>
      <c r="C277" s="112" t="s">
        <v>294</v>
      </c>
      <c r="D277" s="113" t="s">
        <v>18</v>
      </c>
      <c r="E277" s="114">
        <v>13</v>
      </c>
      <c r="F277" s="29">
        <v>0</v>
      </c>
      <c r="G277" s="115">
        <f t="shared" si="6"/>
        <v>0</v>
      </c>
    </row>
    <row r="278" spans="1:7" ht="45">
      <c r="A278" s="196"/>
      <c r="B278" s="111" t="s">
        <v>48</v>
      </c>
      <c r="C278" s="112" t="s">
        <v>245</v>
      </c>
      <c r="D278" s="113" t="s">
        <v>18</v>
      </c>
      <c r="E278" s="114">
        <v>4</v>
      </c>
      <c r="F278" s="29">
        <v>0</v>
      </c>
      <c r="G278" s="115">
        <f t="shared" si="6"/>
        <v>0</v>
      </c>
    </row>
    <row r="279" spans="1:7" ht="33.75">
      <c r="A279" s="196"/>
      <c r="B279" s="111" t="s">
        <v>49</v>
      </c>
      <c r="C279" s="112" t="s">
        <v>201</v>
      </c>
      <c r="D279" s="113" t="s">
        <v>18</v>
      </c>
      <c r="E279" s="114">
        <v>1</v>
      </c>
      <c r="F279" s="29">
        <v>0</v>
      </c>
      <c r="G279" s="115">
        <f t="shared" si="6"/>
        <v>0</v>
      </c>
    </row>
    <row r="280" spans="1:7" ht="45">
      <c r="A280" s="196"/>
      <c r="B280" s="111" t="s">
        <v>50</v>
      </c>
      <c r="C280" s="112" t="s">
        <v>202</v>
      </c>
      <c r="D280" s="113" t="s">
        <v>18</v>
      </c>
      <c r="E280" s="114">
        <v>3</v>
      </c>
      <c r="F280" s="29">
        <v>0</v>
      </c>
      <c r="G280" s="115">
        <f t="shared" si="6"/>
        <v>0</v>
      </c>
    </row>
    <row r="281" spans="1:7" ht="56.25">
      <c r="A281" s="196"/>
      <c r="B281" s="111" t="s">
        <v>52</v>
      </c>
      <c r="C281" s="112" t="s">
        <v>246</v>
      </c>
      <c r="D281" s="113" t="s">
        <v>18</v>
      </c>
      <c r="E281" s="114">
        <v>1</v>
      </c>
      <c r="F281" s="29">
        <v>0</v>
      </c>
      <c r="G281" s="115">
        <f t="shared" si="6"/>
        <v>0</v>
      </c>
    </row>
    <row r="282" spans="1:7" ht="90">
      <c r="A282" s="196"/>
      <c r="B282" s="111" t="s">
        <v>54</v>
      </c>
      <c r="C282" s="112" t="s">
        <v>250</v>
      </c>
      <c r="D282" s="113" t="s">
        <v>18</v>
      </c>
      <c r="E282" s="114">
        <v>3</v>
      </c>
      <c r="F282" s="29">
        <v>0</v>
      </c>
      <c r="G282" s="115">
        <f t="shared" si="6"/>
        <v>0</v>
      </c>
    </row>
    <row r="283" spans="1:7" ht="79.5" thickBot="1">
      <c r="A283" s="196"/>
      <c r="B283" s="111" t="s">
        <v>55</v>
      </c>
      <c r="C283" s="112" t="s">
        <v>254</v>
      </c>
      <c r="D283" s="113" t="s">
        <v>18</v>
      </c>
      <c r="E283" s="114">
        <v>2</v>
      </c>
      <c r="F283" s="29">
        <v>0</v>
      </c>
      <c r="G283" s="115">
        <f t="shared" si="6"/>
        <v>0</v>
      </c>
    </row>
    <row r="284" spans="1:7" ht="68.25" thickBot="1">
      <c r="A284" s="196"/>
      <c r="B284" s="111" t="s">
        <v>56</v>
      </c>
      <c r="C284" s="129" t="s">
        <v>251</v>
      </c>
      <c r="D284" s="113" t="s">
        <v>70</v>
      </c>
      <c r="E284" s="114">
        <v>300</v>
      </c>
      <c r="F284" s="29">
        <v>0</v>
      </c>
      <c r="G284" s="115">
        <f t="shared" si="6"/>
        <v>0</v>
      </c>
    </row>
    <row r="285" spans="1:7" s="47" customFormat="1" ht="51">
      <c r="A285" s="197"/>
      <c r="B285" s="98"/>
      <c r="C285" s="130" t="s">
        <v>377</v>
      </c>
      <c r="D285" s="75"/>
      <c r="E285" s="76"/>
      <c r="F285" s="16"/>
      <c r="G285" s="77">
        <f>SUM(G263:G284)</f>
        <v>0</v>
      </c>
    </row>
    <row r="286" spans="1:7" s="154" customFormat="1" ht="12.75">
      <c r="A286" s="200" t="s">
        <v>135</v>
      </c>
      <c r="B286" s="131"/>
      <c r="C286" s="79" t="s">
        <v>134</v>
      </c>
      <c r="D286" s="88"/>
      <c r="E286" s="89"/>
      <c r="F286" s="26"/>
      <c r="G286" s="90"/>
    </row>
    <row r="287" spans="1:7" s="154" customFormat="1" ht="22.5">
      <c r="A287" s="199"/>
      <c r="B287" s="94" t="s">
        <v>10</v>
      </c>
      <c r="C287" s="95" t="s">
        <v>203</v>
      </c>
      <c r="D287" s="66"/>
      <c r="E287" s="67"/>
      <c r="F287" s="4"/>
      <c r="G287" s="68"/>
    </row>
    <row r="288" spans="1:7" ht="125.25">
      <c r="A288" s="196"/>
      <c r="B288" s="111" t="s">
        <v>75</v>
      </c>
      <c r="C288" s="132" t="s">
        <v>204</v>
      </c>
      <c r="D288" s="113"/>
      <c r="E288" s="114"/>
      <c r="F288" s="11"/>
      <c r="G288" s="115"/>
    </row>
    <row r="289" spans="1:7" s="154" customFormat="1" ht="33.75">
      <c r="A289" s="199"/>
      <c r="B289" s="94" t="s">
        <v>76</v>
      </c>
      <c r="C289" s="132" t="s">
        <v>221</v>
      </c>
      <c r="D289" s="66"/>
      <c r="E289" s="67"/>
      <c r="F289" s="4"/>
      <c r="G289" s="68"/>
    </row>
    <row r="290" spans="1:7" s="154" customFormat="1" ht="33.75">
      <c r="A290" s="199"/>
      <c r="B290" s="94"/>
      <c r="C290" s="133" t="s">
        <v>205</v>
      </c>
      <c r="D290" s="66"/>
      <c r="E290" s="67"/>
      <c r="F290" s="4"/>
      <c r="G290" s="68"/>
    </row>
    <row r="291" spans="1:7" s="154" customFormat="1" ht="121.5" customHeight="1">
      <c r="A291" s="199"/>
      <c r="B291" s="94" t="s">
        <v>77</v>
      </c>
      <c r="C291" s="132" t="s">
        <v>252</v>
      </c>
      <c r="D291" s="66"/>
      <c r="E291" s="67"/>
      <c r="F291" s="4"/>
      <c r="G291" s="68"/>
    </row>
    <row r="292" spans="1:7" s="154" customFormat="1" ht="106.5" customHeight="1">
      <c r="A292" s="199"/>
      <c r="B292" s="94" t="s">
        <v>78</v>
      </c>
      <c r="C292" s="132" t="s">
        <v>223</v>
      </c>
      <c r="D292" s="66"/>
      <c r="E292" s="67"/>
      <c r="F292" s="4"/>
      <c r="G292" s="68"/>
    </row>
    <row r="293" spans="1:7" s="154" customFormat="1" ht="36.75" customHeight="1">
      <c r="A293" s="199"/>
      <c r="B293" s="94"/>
      <c r="C293" s="133" t="s">
        <v>222</v>
      </c>
      <c r="D293" s="66"/>
      <c r="E293" s="67"/>
      <c r="F293" s="4"/>
      <c r="G293" s="68"/>
    </row>
    <row r="294" spans="1:7" s="154" customFormat="1" ht="33.75">
      <c r="A294" s="199"/>
      <c r="B294" s="94" t="s">
        <v>79</v>
      </c>
      <c r="C294" s="132" t="s">
        <v>253</v>
      </c>
      <c r="D294" s="66"/>
      <c r="E294" s="67"/>
      <c r="F294" s="4"/>
      <c r="G294" s="68"/>
    </row>
    <row r="295" spans="1:7" s="154" customFormat="1" ht="11.25">
      <c r="A295" s="199"/>
      <c r="B295" s="94"/>
      <c r="C295" s="132" t="s">
        <v>74</v>
      </c>
      <c r="D295" s="66" t="s">
        <v>392</v>
      </c>
      <c r="E295" s="67">
        <v>1</v>
      </c>
      <c r="F295" s="27">
        <v>0</v>
      </c>
      <c r="G295" s="68">
        <f>SUM(E295*F295)</f>
        <v>0</v>
      </c>
    </row>
    <row r="296" spans="1:7" s="154" customFormat="1" ht="33.75">
      <c r="A296" s="199"/>
      <c r="B296" s="94" t="s">
        <v>12</v>
      </c>
      <c r="C296" s="132" t="s">
        <v>81</v>
      </c>
      <c r="D296" s="66"/>
      <c r="E296" s="67"/>
      <c r="F296" s="4"/>
      <c r="G296" s="68"/>
    </row>
    <row r="297" spans="1:7" s="154" customFormat="1" ht="45">
      <c r="A297" s="199"/>
      <c r="B297" s="94"/>
      <c r="C297" s="132" t="s">
        <v>255</v>
      </c>
      <c r="D297" s="66"/>
      <c r="E297" s="67"/>
      <c r="F297" s="4"/>
      <c r="G297" s="68"/>
    </row>
    <row r="298" spans="1:7" s="154" customFormat="1" ht="22.5">
      <c r="A298" s="199"/>
      <c r="B298" s="94"/>
      <c r="C298" s="132" t="s">
        <v>80</v>
      </c>
      <c r="D298" s="66"/>
      <c r="E298" s="67"/>
      <c r="F298" s="4"/>
      <c r="G298" s="68"/>
    </row>
    <row r="299" spans="1:7" s="154" customFormat="1" ht="22.5">
      <c r="A299" s="199"/>
      <c r="B299" s="94"/>
      <c r="C299" s="132" t="s">
        <v>82</v>
      </c>
      <c r="D299" s="66"/>
      <c r="E299" s="67"/>
      <c r="F299" s="4"/>
      <c r="G299" s="68"/>
    </row>
    <row r="300" spans="1:7" s="154" customFormat="1" ht="56.25">
      <c r="A300" s="199"/>
      <c r="B300" s="94"/>
      <c r="C300" s="134" t="s">
        <v>256</v>
      </c>
      <c r="D300" s="66"/>
      <c r="E300" s="67"/>
      <c r="F300" s="4"/>
      <c r="G300" s="68"/>
    </row>
    <row r="301" spans="1:7" s="154" customFormat="1" ht="22.5">
      <c r="A301" s="199"/>
      <c r="B301" s="94"/>
      <c r="C301" s="134" t="s">
        <v>257</v>
      </c>
      <c r="D301" s="66"/>
      <c r="E301" s="67"/>
      <c r="F301" s="4"/>
      <c r="G301" s="68"/>
    </row>
    <row r="302" spans="1:7" s="154" customFormat="1" ht="22.5">
      <c r="A302" s="199"/>
      <c r="B302" s="94"/>
      <c r="C302" s="134" t="s">
        <v>83</v>
      </c>
      <c r="D302" s="66"/>
      <c r="E302" s="67"/>
      <c r="F302" s="4"/>
      <c r="G302" s="68"/>
    </row>
    <row r="303" spans="1:7" s="154" customFormat="1" ht="11.25">
      <c r="A303" s="199"/>
      <c r="B303" s="94"/>
      <c r="C303" s="134" t="s">
        <v>282</v>
      </c>
      <c r="D303" s="66" t="s">
        <v>392</v>
      </c>
      <c r="E303" s="67">
        <v>1</v>
      </c>
      <c r="F303" s="27">
        <v>0</v>
      </c>
      <c r="G303" s="68">
        <f>SUM(E303*F303)</f>
        <v>0</v>
      </c>
    </row>
    <row r="304" spans="1:7" s="158" customFormat="1" ht="25.5">
      <c r="A304" s="197"/>
      <c r="B304" s="98"/>
      <c r="C304" s="135" t="s">
        <v>283</v>
      </c>
      <c r="D304" s="75"/>
      <c r="E304" s="76"/>
      <c r="F304" s="16"/>
      <c r="G304" s="77">
        <f>SUM(G295+G303)</f>
        <v>0</v>
      </c>
    </row>
    <row r="305" spans="1:7" s="158" customFormat="1" ht="12.75">
      <c r="A305" s="200" t="s">
        <v>371</v>
      </c>
      <c r="B305" s="131"/>
      <c r="C305" s="136" t="s">
        <v>372</v>
      </c>
      <c r="D305" s="88"/>
      <c r="E305" s="89"/>
      <c r="F305" s="26"/>
      <c r="G305" s="90"/>
    </row>
    <row r="306" spans="1:7" s="159" customFormat="1" ht="40.5" customHeight="1">
      <c r="A306" s="65"/>
      <c r="B306" s="64"/>
      <c r="C306" s="132" t="s">
        <v>341</v>
      </c>
      <c r="D306" s="137"/>
      <c r="E306" s="138"/>
      <c r="F306" s="31"/>
      <c r="G306" s="139"/>
    </row>
    <row r="307" spans="1:7" s="159" customFormat="1" ht="22.5">
      <c r="A307" s="65"/>
      <c r="B307" s="64"/>
      <c r="C307" s="132" t="s">
        <v>284</v>
      </c>
      <c r="D307" s="137"/>
      <c r="E307" s="138"/>
      <c r="F307" s="31"/>
      <c r="G307" s="139"/>
    </row>
    <row r="308" spans="1:7" s="160" customFormat="1" ht="11.25">
      <c r="A308" s="69"/>
      <c r="B308" s="140" t="s">
        <v>10</v>
      </c>
      <c r="C308" s="132" t="s">
        <v>374</v>
      </c>
      <c r="D308" s="141" t="s">
        <v>70</v>
      </c>
      <c r="E308" s="142">
        <v>2</v>
      </c>
      <c r="F308" s="32">
        <v>0</v>
      </c>
      <c r="G308" s="143">
        <f aca="true" t="shared" si="7" ref="G308:G322">SUM(E308*F308)</f>
        <v>0</v>
      </c>
    </row>
    <row r="309" spans="1:7" s="160" customFormat="1" ht="22.5">
      <c r="A309" s="69"/>
      <c r="B309" s="140" t="s">
        <v>12</v>
      </c>
      <c r="C309" s="132" t="s">
        <v>36</v>
      </c>
      <c r="D309" s="141" t="s">
        <v>70</v>
      </c>
      <c r="E309" s="142">
        <v>1</v>
      </c>
      <c r="F309" s="32">
        <v>0</v>
      </c>
      <c r="G309" s="143">
        <f t="shared" si="7"/>
        <v>0</v>
      </c>
    </row>
    <row r="310" spans="1:7" s="160" customFormat="1" ht="22.5">
      <c r="A310" s="69"/>
      <c r="B310" s="140" t="s">
        <v>14</v>
      </c>
      <c r="C310" s="132" t="s">
        <v>37</v>
      </c>
      <c r="D310" s="141" t="s">
        <v>70</v>
      </c>
      <c r="E310" s="142">
        <v>1</v>
      </c>
      <c r="F310" s="32">
        <v>0</v>
      </c>
      <c r="G310" s="143">
        <f t="shared" si="7"/>
        <v>0</v>
      </c>
    </row>
    <row r="311" spans="1:7" s="154" customFormat="1" ht="11.25">
      <c r="A311" s="199"/>
      <c r="B311" s="140" t="s">
        <v>19</v>
      </c>
      <c r="C311" s="132" t="s">
        <v>258</v>
      </c>
      <c r="D311" s="141" t="s">
        <v>70</v>
      </c>
      <c r="E311" s="67">
        <v>3</v>
      </c>
      <c r="F311" s="27">
        <v>0</v>
      </c>
      <c r="G311" s="143">
        <f t="shared" si="7"/>
        <v>0</v>
      </c>
    </row>
    <row r="312" spans="1:7" s="154" customFormat="1" ht="22.5">
      <c r="A312" s="199"/>
      <c r="B312" s="140" t="s">
        <v>20</v>
      </c>
      <c r="C312" s="132" t="s">
        <v>373</v>
      </c>
      <c r="D312" s="141" t="s">
        <v>70</v>
      </c>
      <c r="E312" s="67">
        <v>1</v>
      </c>
      <c r="F312" s="27">
        <v>0</v>
      </c>
      <c r="G312" s="143">
        <f t="shared" si="7"/>
        <v>0</v>
      </c>
    </row>
    <row r="313" spans="1:7" s="154" customFormat="1" ht="22.5">
      <c r="A313" s="199"/>
      <c r="B313" s="140" t="s">
        <v>21</v>
      </c>
      <c r="C313" s="132" t="s">
        <v>38</v>
      </c>
      <c r="D313" s="141" t="s">
        <v>70</v>
      </c>
      <c r="E313" s="67">
        <v>1</v>
      </c>
      <c r="F313" s="27">
        <v>0</v>
      </c>
      <c r="G313" s="143">
        <f t="shared" si="7"/>
        <v>0</v>
      </c>
    </row>
    <row r="314" spans="1:7" s="154" customFormat="1" ht="11.25">
      <c r="A314" s="199"/>
      <c r="B314" s="140" t="s">
        <v>22</v>
      </c>
      <c r="C314" s="132" t="s">
        <v>39</v>
      </c>
      <c r="D314" s="141" t="s">
        <v>70</v>
      </c>
      <c r="E314" s="67">
        <v>1</v>
      </c>
      <c r="F314" s="27">
        <v>0</v>
      </c>
      <c r="G314" s="143">
        <f t="shared" si="7"/>
        <v>0</v>
      </c>
    </row>
    <row r="315" spans="1:7" s="154" customFormat="1" ht="11.25">
      <c r="A315" s="199"/>
      <c r="B315" s="140" t="s">
        <v>25</v>
      </c>
      <c r="C315" s="132" t="s">
        <v>40</v>
      </c>
      <c r="D315" s="141" t="s">
        <v>70</v>
      </c>
      <c r="E315" s="67">
        <v>1</v>
      </c>
      <c r="F315" s="27">
        <v>0</v>
      </c>
      <c r="G315" s="143">
        <f t="shared" si="7"/>
        <v>0</v>
      </c>
    </row>
    <row r="316" spans="1:7" s="155" customFormat="1" ht="12.75">
      <c r="A316" s="201"/>
      <c r="B316" s="140" t="s">
        <v>26</v>
      </c>
      <c r="C316" s="132" t="s">
        <v>41</v>
      </c>
      <c r="D316" s="141" t="s">
        <v>70</v>
      </c>
      <c r="E316" s="67">
        <v>1</v>
      </c>
      <c r="F316" s="27">
        <v>0</v>
      </c>
      <c r="G316" s="143">
        <f t="shared" si="7"/>
        <v>0</v>
      </c>
    </row>
    <row r="317" spans="1:7" s="155" customFormat="1" ht="22.5">
      <c r="A317" s="201"/>
      <c r="B317" s="140" t="s">
        <v>27</v>
      </c>
      <c r="C317" s="132" t="s">
        <v>375</v>
      </c>
      <c r="D317" s="141" t="s">
        <v>70</v>
      </c>
      <c r="E317" s="67">
        <v>1</v>
      </c>
      <c r="F317" s="27">
        <v>0</v>
      </c>
      <c r="G317" s="143">
        <f t="shared" si="7"/>
        <v>0</v>
      </c>
    </row>
    <row r="318" spans="1:7" s="155" customFormat="1" ht="12.75">
      <c r="A318" s="201"/>
      <c r="B318" s="140" t="s">
        <v>28</v>
      </c>
      <c r="C318" s="132" t="s">
        <v>42</v>
      </c>
      <c r="D318" s="141" t="s">
        <v>70</v>
      </c>
      <c r="E318" s="67">
        <v>1</v>
      </c>
      <c r="F318" s="27">
        <v>0</v>
      </c>
      <c r="G318" s="143">
        <f t="shared" si="7"/>
        <v>0</v>
      </c>
    </row>
    <row r="319" spans="1:7" s="155" customFormat="1" ht="22.5">
      <c r="A319" s="201"/>
      <c r="B319" s="140" t="s">
        <v>32</v>
      </c>
      <c r="C319" s="132" t="s">
        <v>43</v>
      </c>
      <c r="D319" s="141" t="s">
        <v>70</v>
      </c>
      <c r="E319" s="67">
        <v>1</v>
      </c>
      <c r="F319" s="27">
        <v>0</v>
      </c>
      <c r="G319" s="143">
        <f t="shared" si="7"/>
        <v>0</v>
      </c>
    </row>
    <row r="320" spans="1:7" s="155" customFormat="1" ht="12.75">
      <c r="A320" s="201"/>
      <c r="B320" s="140" t="s">
        <v>33</v>
      </c>
      <c r="C320" s="132" t="s">
        <v>44</v>
      </c>
      <c r="D320" s="141" t="s">
        <v>70</v>
      </c>
      <c r="E320" s="67">
        <v>16</v>
      </c>
      <c r="F320" s="27">
        <v>0</v>
      </c>
      <c r="G320" s="143">
        <f t="shared" si="7"/>
        <v>0</v>
      </c>
    </row>
    <row r="321" spans="1:7" s="155" customFormat="1" ht="22.5">
      <c r="A321" s="201"/>
      <c r="B321" s="140" t="s">
        <v>35</v>
      </c>
      <c r="C321" s="132" t="s">
        <v>342</v>
      </c>
      <c r="D321" s="141" t="s">
        <v>70</v>
      </c>
      <c r="E321" s="67">
        <v>1</v>
      </c>
      <c r="F321" s="27">
        <v>0</v>
      </c>
      <c r="G321" s="143">
        <f t="shared" si="7"/>
        <v>0</v>
      </c>
    </row>
    <row r="322" spans="1:7" s="155" customFormat="1" ht="22.5">
      <c r="A322" s="201"/>
      <c r="B322" s="140" t="s">
        <v>47</v>
      </c>
      <c r="C322" s="132" t="s">
        <v>45</v>
      </c>
      <c r="D322" s="66" t="s">
        <v>70</v>
      </c>
      <c r="E322" s="67">
        <v>1</v>
      </c>
      <c r="F322" s="27">
        <v>0</v>
      </c>
      <c r="G322" s="143">
        <f t="shared" si="7"/>
        <v>0</v>
      </c>
    </row>
    <row r="323" spans="1:7" s="158" customFormat="1" ht="12.75">
      <c r="A323" s="197"/>
      <c r="B323" s="98"/>
      <c r="C323" s="135" t="s">
        <v>376</v>
      </c>
      <c r="D323" s="75"/>
      <c r="E323" s="76"/>
      <c r="F323" s="16"/>
      <c r="G323" s="145">
        <f>SUM(G308:G322)</f>
        <v>0</v>
      </c>
    </row>
    <row r="324" spans="1:7" s="154" customFormat="1" ht="11.25">
      <c r="A324" s="157"/>
      <c r="B324" s="146"/>
      <c r="C324" s="147"/>
      <c r="D324" s="53"/>
      <c r="E324" s="54"/>
      <c r="F324" s="30"/>
      <c r="G324" s="55"/>
    </row>
    <row r="325" spans="1:7" s="154" customFormat="1" ht="11.25">
      <c r="A325" s="157"/>
      <c r="B325" s="146"/>
      <c r="C325" s="147"/>
      <c r="D325" s="53"/>
      <c r="E325" s="54"/>
      <c r="F325" s="30"/>
      <c r="G325" s="55"/>
    </row>
    <row r="326" spans="2:7" s="157" customFormat="1" ht="11.25">
      <c r="B326" s="146"/>
      <c r="C326" s="148"/>
      <c r="D326" s="53"/>
      <c r="E326" s="54"/>
      <c r="F326" s="30"/>
      <c r="G326" s="55"/>
    </row>
    <row r="327" spans="2:7" s="156" customFormat="1" ht="11.25">
      <c r="B327" s="1"/>
      <c r="C327" s="149"/>
      <c r="D327" s="53"/>
      <c r="E327" s="54"/>
      <c r="F327" s="30"/>
      <c r="G327" s="55"/>
    </row>
  </sheetData>
  <sheetProtection password="DF73" sheet="1"/>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23">
      <selection activeCell="E36" sqref="E36:E37"/>
    </sheetView>
  </sheetViews>
  <sheetFormatPr defaultColWidth="9.140625" defaultRowHeight="12.75"/>
  <cols>
    <col min="1" max="1" width="20.28125" style="161" customWidth="1"/>
    <col min="2" max="2" width="22.00390625" style="161" customWidth="1"/>
    <col min="3" max="3" width="18.28125" style="161" customWidth="1"/>
    <col min="4" max="6" width="10.57421875" style="161" customWidth="1"/>
  </cols>
  <sheetData>
    <row r="1" spans="1:2" ht="12.75" customHeight="1">
      <c r="A1" s="202" t="s">
        <v>155</v>
      </c>
      <c r="B1" s="202"/>
    </row>
    <row r="2" spans="1:2" ht="12.75">
      <c r="A2" s="202"/>
      <c r="B2" s="202"/>
    </row>
    <row r="3" spans="6:7" ht="16.5" customHeight="1" thickBot="1">
      <c r="F3" s="162"/>
      <c r="G3" s="35"/>
    </row>
    <row r="4" spans="1:7" ht="15.75">
      <c r="A4" s="163" t="s">
        <v>156</v>
      </c>
      <c r="B4" s="164"/>
      <c r="C4" s="165"/>
      <c r="D4" s="166"/>
      <c r="E4" s="167"/>
      <c r="F4" s="168"/>
      <c r="G4" s="35"/>
    </row>
    <row r="5" spans="1:10" ht="25.5">
      <c r="A5" s="169" t="s">
        <v>416</v>
      </c>
      <c r="B5" s="170" t="s">
        <v>417</v>
      </c>
      <c r="C5" s="171" t="s">
        <v>418</v>
      </c>
      <c r="D5" s="171" t="s">
        <v>387</v>
      </c>
      <c r="E5" s="172" t="s">
        <v>385</v>
      </c>
      <c r="F5" s="162"/>
      <c r="G5" s="35"/>
      <c r="I5" s="40"/>
      <c r="J5" s="40"/>
    </row>
    <row r="6" spans="1:5" ht="24.75" customHeight="1">
      <c r="A6" s="173" t="s">
        <v>365</v>
      </c>
      <c r="B6" s="174" t="s">
        <v>392</v>
      </c>
      <c r="C6" s="174">
        <v>1</v>
      </c>
      <c r="D6" s="175">
        <f>+'Popis del'!G38</f>
        <v>0</v>
      </c>
      <c r="E6" s="175">
        <f>C6*D6</f>
        <v>0</v>
      </c>
    </row>
    <row r="7" spans="1:8" ht="12.75">
      <c r="A7" s="176" t="s">
        <v>385</v>
      </c>
      <c r="B7" s="177"/>
      <c r="C7" s="178"/>
      <c r="D7" s="178"/>
      <c r="E7" s="179">
        <f>E6</f>
        <v>0</v>
      </c>
      <c r="G7" s="35"/>
      <c r="H7" s="35"/>
    </row>
    <row r="8" spans="1:8" ht="15.75">
      <c r="A8" s="176" t="s">
        <v>331</v>
      </c>
      <c r="B8" s="177"/>
      <c r="C8" s="153">
        <v>0</v>
      </c>
      <c r="D8" s="178"/>
      <c r="E8" s="179">
        <f>E7*C8</f>
        <v>0</v>
      </c>
      <c r="G8" s="36"/>
      <c r="H8" s="35"/>
    </row>
    <row r="9" spans="1:8" ht="12.75">
      <c r="A9" s="176" t="s">
        <v>332</v>
      </c>
      <c r="B9" s="177"/>
      <c r="C9" s="178"/>
      <c r="D9" s="178"/>
      <c r="E9" s="179">
        <f>E7-E8</f>
        <v>0</v>
      </c>
      <c r="G9" s="37"/>
      <c r="H9" s="35"/>
    </row>
    <row r="10" spans="1:8" ht="12.75">
      <c r="A10" s="176" t="s">
        <v>393</v>
      </c>
      <c r="B10" s="177"/>
      <c r="C10" s="180">
        <v>0.2</v>
      </c>
      <c r="D10" s="178"/>
      <c r="E10" s="179">
        <f>E9*C10</f>
        <v>0</v>
      </c>
      <c r="G10" s="37"/>
      <c r="H10" s="35"/>
    </row>
    <row r="11" spans="1:8" ht="13.5" thickBot="1">
      <c r="A11" s="181" t="s">
        <v>394</v>
      </c>
      <c r="B11" s="182"/>
      <c r="C11" s="183"/>
      <c r="D11" s="183"/>
      <c r="E11" s="179">
        <f>E10+E9</f>
        <v>0</v>
      </c>
      <c r="G11" s="38"/>
      <c r="H11" s="35"/>
    </row>
    <row r="12" spans="7:8" ht="12.75">
      <c r="G12" s="38"/>
      <c r="H12" s="35"/>
    </row>
    <row r="13" spans="7:8" ht="13.5" thickBot="1">
      <c r="G13" s="38"/>
      <c r="H13" s="35"/>
    </row>
    <row r="14" spans="1:8" ht="15.75">
      <c r="A14" s="163" t="s">
        <v>157</v>
      </c>
      <c r="B14" s="164"/>
      <c r="C14" s="165"/>
      <c r="D14" s="166"/>
      <c r="E14" s="167"/>
      <c r="F14" s="168"/>
      <c r="G14" s="38"/>
      <c r="H14" s="35"/>
    </row>
    <row r="15" spans="1:8" ht="25.5">
      <c r="A15" s="184" t="s">
        <v>416</v>
      </c>
      <c r="B15" s="171" t="s">
        <v>417</v>
      </c>
      <c r="C15" s="171" t="s">
        <v>418</v>
      </c>
      <c r="D15" s="171" t="s">
        <v>387</v>
      </c>
      <c r="E15" s="172" t="s">
        <v>385</v>
      </c>
      <c r="F15" s="162"/>
      <c r="G15" s="38"/>
      <c r="H15" s="35"/>
    </row>
    <row r="16" spans="1:8" ht="24.75" customHeight="1">
      <c r="A16" s="173" t="s">
        <v>304</v>
      </c>
      <c r="B16" s="174" t="s">
        <v>392</v>
      </c>
      <c r="C16" s="174">
        <v>1</v>
      </c>
      <c r="D16" s="175">
        <f>+'Popis del'!G79</f>
        <v>0</v>
      </c>
      <c r="E16" s="175">
        <f>C16*D16</f>
        <v>0</v>
      </c>
      <c r="F16" s="162"/>
      <c r="G16" s="38"/>
      <c r="H16" s="35"/>
    </row>
    <row r="17" spans="1:8" ht="12.75">
      <c r="A17" s="185" t="s">
        <v>385</v>
      </c>
      <c r="B17" s="177"/>
      <c r="C17" s="178"/>
      <c r="D17" s="178"/>
      <c r="E17" s="179">
        <f>+E16</f>
        <v>0</v>
      </c>
      <c r="F17" s="162"/>
      <c r="G17" s="38"/>
      <c r="H17" s="35"/>
    </row>
    <row r="18" spans="1:8" ht="12.75">
      <c r="A18" s="185" t="s">
        <v>331</v>
      </c>
      <c r="B18" s="177"/>
      <c r="C18" s="153">
        <v>0</v>
      </c>
      <c r="D18" s="178"/>
      <c r="E18" s="179">
        <f>E17*C18</f>
        <v>0</v>
      </c>
      <c r="F18" s="162"/>
      <c r="G18" s="38"/>
      <c r="H18" s="35"/>
    </row>
    <row r="19" spans="1:8" ht="12.75">
      <c r="A19" s="185" t="s">
        <v>332</v>
      </c>
      <c r="B19" s="177"/>
      <c r="C19" s="178"/>
      <c r="D19" s="178"/>
      <c r="E19" s="179">
        <f>E17-E18</f>
        <v>0</v>
      </c>
      <c r="F19" s="162"/>
      <c r="G19" s="38"/>
      <c r="H19" s="35"/>
    </row>
    <row r="20" spans="1:8" ht="12.75">
      <c r="A20" s="185" t="s">
        <v>393</v>
      </c>
      <c r="B20" s="177"/>
      <c r="C20" s="180">
        <v>0.2</v>
      </c>
      <c r="D20" s="178"/>
      <c r="E20" s="179">
        <f>C20*E19</f>
        <v>0</v>
      </c>
      <c r="F20" s="162"/>
      <c r="G20" s="38"/>
      <c r="H20" s="35"/>
    </row>
    <row r="21" spans="1:8" ht="13.5" thickBot="1">
      <c r="A21" s="186" t="s">
        <v>394</v>
      </c>
      <c r="B21" s="182"/>
      <c r="C21" s="183"/>
      <c r="D21" s="183"/>
      <c r="E21" s="179">
        <f>E19+E20</f>
        <v>0</v>
      </c>
      <c r="F21" s="162"/>
      <c r="G21" s="38"/>
      <c r="H21" s="35"/>
    </row>
    <row r="22" spans="1:8" ht="12.75">
      <c r="A22" s="187"/>
      <c r="B22" s="188"/>
      <c r="C22" s="189"/>
      <c r="D22" s="188"/>
      <c r="E22" s="187"/>
      <c r="F22" s="187"/>
      <c r="G22" s="38"/>
      <c r="H22" s="35"/>
    </row>
    <row r="23" spans="1:8" ht="13.5" thickBot="1">
      <c r="A23" s="190"/>
      <c r="B23" s="190"/>
      <c r="C23" s="191"/>
      <c r="D23" s="190"/>
      <c r="E23" s="192"/>
      <c r="F23" s="192"/>
      <c r="G23" s="39"/>
      <c r="H23" s="35"/>
    </row>
    <row r="24" spans="1:5" ht="15.75">
      <c r="A24" s="163" t="s">
        <v>280</v>
      </c>
      <c r="B24" s="164"/>
      <c r="C24" s="165"/>
      <c r="D24" s="166"/>
      <c r="E24" s="167"/>
    </row>
    <row r="25" spans="1:5" ht="25.5">
      <c r="A25" s="184" t="s">
        <v>416</v>
      </c>
      <c r="B25" s="171" t="s">
        <v>417</v>
      </c>
      <c r="C25" s="171" t="s">
        <v>418</v>
      </c>
      <c r="D25" s="171" t="s">
        <v>387</v>
      </c>
      <c r="E25" s="172" t="s">
        <v>385</v>
      </c>
    </row>
    <row r="26" spans="1:7" ht="15.75">
      <c r="A26" s="173" t="s">
        <v>366</v>
      </c>
      <c r="B26" s="174" t="s">
        <v>392</v>
      </c>
      <c r="C26" s="174">
        <v>1</v>
      </c>
      <c r="D26" s="175">
        <f>+'Popis del'!G86</f>
        <v>0</v>
      </c>
      <c r="E26" s="175">
        <f>SUM(C26*D26)</f>
        <v>0</v>
      </c>
      <c r="F26" s="168"/>
      <c r="G26" s="41"/>
    </row>
    <row r="27" spans="1:6" ht="12.75">
      <c r="A27" s="173" t="s">
        <v>130</v>
      </c>
      <c r="B27" s="174" t="s">
        <v>392</v>
      </c>
      <c r="C27" s="174">
        <v>1</v>
      </c>
      <c r="D27" s="175">
        <f>+'Popis del'!G97</f>
        <v>0</v>
      </c>
      <c r="E27" s="175">
        <f aca="true" t="shared" si="0" ref="E27:E35">SUM(C27*D27)</f>
        <v>0</v>
      </c>
      <c r="F27" s="162"/>
    </row>
    <row r="28" spans="1:6" ht="24.75" customHeight="1">
      <c r="A28" s="173" t="s">
        <v>388</v>
      </c>
      <c r="B28" s="174" t="s">
        <v>392</v>
      </c>
      <c r="C28" s="174">
        <v>1</v>
      </c>
      <c r="D28" s="175">
        <f>+'Popis del'!G125</f>
        <v>0</v>
      </c>
      <c r="E28" s="175">
        <f t="shared" si="0"/>
        <v>0</v>
      </c>
      <c r="F28" s="162"/>
    </row>
    <row r="29" spans="1:6" ht="24.75" customHeight="1">
      <c r="A29" s="173" t="s">
        <v>389</v>
      </c>
      <c r="B29" s="174" t="s">
        <v>392</v>
      </c>
      <c r="C29" s="174">
        <v>1</v>
      </c>
      <c r="D29" s="175">
        <f>+'Popis del'!G155</f>
        <v>0</v>
      </c>
      <c r="E29" s="175">
        <f t="shared" si="0"/>
        <v>0</v>
      </c>
      <c r="F29" s="162"/>
    </row>
    <row r="30" spans="1:6" ht="24.75" customHeight="1">
      <c r="A30" s="173" t="s">
        <v>88</v>
      </c>
      <c r="B30" s="174" t="s">
        <v>392</v>
      </c>
      <c r="C30" s="174">
        <v>1</v>
      </c>
      <c r="D30" s="175">
        <f>+'Popis del'!G166</f>
        <v>0</v>
      </c>
      <c r="E30" s="175">
        <f t="shared" si="0"/>
        <v>0</v>
      </c>
      <c r="F30" s="162"/>
    </row>
    <row r="31" spans="1:6" ht="24.75" customHeight="1">
      <c r="A31" s="173" t="s">
        <v>24</v>
      </c>
      <c r="B31" s="174" t="s">
        <v>392</v>
      </c>
      <c r="C31" s="174">
        <v>1</v>
      </c>
      <c r="D31" s="175">
        <f>+'Popis del'!G180</f>
        <v>0</v>
      </c>
      <c r="E31" s="175">
        <f t="shared" si="0"/>
        <v>0</v>
      </c>
      <c r="F31" s="162"/>
    </row>
    <row r="32" spans="1:6" ht="37.5" customHeight="1">
      <c r="A32" s="173" t="s">
        <v>390</v>
      </c>
      <c r="B32" s="174" t="s">
        <v>392</v>
      </c>
      <c r="C32" s="174">
        <v>1</v>
      </c>
      <c r="D32" s="175">
        <f>+'Popis del'!G261</f>
        <v>0</v>
      </c>
      <c r="E32" s="175">
        <f t="shared" si="0"/>
        <v>0</v>
      </c>
      <c r="F32" s="162"/>
    </row>
    <row r="33" spans="1:6" ht="24.75" customHeight="1">
      <c r="A33" s="173" t="s">
        <v>391</v>
      </c>
      <c r="B33" s="174" t="s">
        <v>392</v>
      </c>
      <c r="C33" s="174">
        <v>1</v>
      </c>
      <c r="D33" s="175">
        <f>+'Popis del'!G285</f>
        <v>0</v>
      </c>
      <c r="E33" s="175">
        <f t="shared" si="0"/>
        <v>0</v>
      </c>
      <c r="F33" s="162"/>
    </row>
    <row r="34" spans="1:6" ht="22.5">
      <c r="A34" s="173" t="s">
        <v>84</v>
      </c>
      <c r="B34" s="174" t="s">
        <v>392</v>
      </c>
      <c r="C34" s="174">
        <v>1</v>
      </c>
      <c r="D34" s="175">
        <f>+'Popis del'!G304</f>
        <v>0</v>
      </c>
      <c r="E34" s="175">
        <f t="shared" si="0"/>
        <v>0</v>
      </c>
      <c r="F34" s="162"/>
    </row>
    <row r="35" spans="1:6" ht="22.5">
      <c r="A35" s="173" t="s">
        <v>372</v>
      </c>
      <c r="B35" s="174" t="s">
        <v>392</v>
      </c>
      <c r="C35" s="174">
        <v>1</v>
      </c>
      <c r="D35" s="175">
        <f>+'Popis del'!G323</f>
        <v>0</v>
      </c>
      <c r="E35" s="175">
        <f t="shared" si="0"/>
        <v>0</v>
      </c>
      <c r="F35" s="162"/>
    </row>
    <row r="36" spans="1:6" ht="13.5" thickBot="1">
      <c r="A36" s="185" t="s">
        <v>385</v>
      </c>
      <c r="B36" s="177"/>
      <c r="C36" s="178"/>
      <c r="D36" s="178"/>
      <c r="E36" s="193">
        <f>SUM(E26:E35)</f>
        <v>0</v>
      </c>
      <c r="F36" s="162"/>
    </row>
    <row r="37" spans="1:6" ht="13.5" thickBot="1">
      <c r="A37" s="185" t="s">
        <v>331</v>
      </c>
      <c r="B37" s="177"/>
      <c r="C37" s="153">
        <v>0</v>
      </c>
      <c r="D37" s="178"/>
      <c r="E37" s="193">
        <f>C37*E36</f>
        <v>0</v>
      </c>
      <c r="F37" s="162"/>
    </row>
    <row r="38" spans="1:6" ht="13.5" thickBot="1">
      <c r="A38" s="185" t="s">
        <v>332</v>
      </c>
      <c r="B38" s="177"/>
      <c r="C38" s="178"/>
      <c r="D38" s="178"/>
      <c r="E38" s="193">
        <f>E36-E37</f>
        <v>0</v>
      </c>
      <c r="F38" s="162"/>
    </row>
    <row r="39" spans="1:6" ht="13.5" thickBot="1">
      <c r="A39" s="185" t="s">
        <v>393</v>
      </c>
      <c r="B39" s="177"/>
      <c r="C39" s="180">
        <v>0.2</v>
      </c>
      <c r="D39" s="178"/>
      <c r="E39" s="193">
        <f>C39*E38</f>
        <v>0</v>
      </c>
      <c r="F39" s="162"/>
    </row>
    <row r="40" spans="1:6" ht="13.5" thickBot="1">
      <c r="A40" s="186" t="s">
        <v>394</v>
      </c>
      <c r="B40" s="182"/>
      <c r="C40" s="183"/>
      <c r="D40" s="183"/>
      <c r="E40" s="193">
        <f>E38+E39</f>
        <v>0</v>
      </c>
      <c r="F40" s="162"/>
    </row>
  </sheetData>
  <sheetProtection password="DF73" sheet="1"/>
  <mergeCells count="1">
    <mergeCell ref="A1:B2"/>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Tomaž Žolgar</dc:creator>
  <cp:keywords/>
  <dc:description/>
  <cp:lastModifiedBy>Petra Marn</cp:lastModifiedBy>
  <cp:lastPrinted>2011-11-21T09:26:49Z</cp:lastPrinted>
  <dcterms:created xsi:type="dcterms:W3CDTF">2009-01-12T20:20:26Z</dcterms:created>
  <dcterms:modified xsi:type="dcterms:W3CDTF">2012-02-01T14:44:21Z</dcterms:modified>
  <cp:category/>
  <cp:version/>
  <cp:contentType/>
  <cp:contentStatus/>
</cp:coreProperties>
</file>