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155" yWindow="-90" windowWidth="19995" windowHeight="12015"/>
  </bookViews>
  <sheets>
    <sheet name="rekapitulacija" sheetId="1" r:id="rId1"/>
    <sheet name="goi dela" sheetId="2" r:id="rId2"/>
    <sheet name="odvodnjavanje" sheetId="3" r:id="rId3"/>
    <sheet name="JR" sheetId="4" r:id="rId4"/>
  </sheets>
  <calcPr calcId="125725"/>
</workbook>
</file>

<file path=xl/calcChain.xml><?xml version="1.0" encoding="utf-8"?>
<calcChain xmlns="http://schemas.openxmlformats.org/spreadsheetml/2006/main">
  <c r="G260" i="2"/>
  <c r="G258"/>
  <c r="F84" i="4"/>
  <c r="F68"/>
  <c r="F66"/>
  <c r="F64"/>
  <c r="F62"/>
  <c r="F60"/>
  <c r="F58"/>
  <c r="F56"/>
  <c r="F54"/>
  <c r="F41"/>
  <c r="F39"/>
  <c r="F37"/>
  <c r="F35"/>
  <c r="F33"/>
  <c r="F31"/>
  <c r="F29"/>
  <c r="F27"/>
  <c r="F25"/>
  <c r="F23"/>
  <c r="F21"/>
  <c r="F20"/>
  <c r="F17"/>
  <c r="F15"/>
  <c r="F13"/>
  <c r="F11"/>
  <c r="F9"/>
  <c r="F7"/>
  <c r="F45" s="1"/>
  <c r="B152" i="3"/>
  <c r="G149"/>
  <c r="G147"/>
  <c r="G145"/>
  <c r="G152" s="1"/>
  <c r="G17" s="1"/>
  <c r="G143"/>
  <c r="B132"/>
  <c r="G129"/>
  <c r="E129"/>
  <c r="G127"/>
  <c r="G125"/>
  <c r="G123"/>
  <c r="G121"/>
  <c r="G118"/>
  <c r="G132" s="1"/>
  <c r="G15" s="1"/>
  <c r="B108"/>
  <c r="G105"/>
  <c r="G103"/>
  <c r="G100"/>
  <c r="G98"/>
  <c r="G96"/>
  <c r="G93"/>
  <c r="G90"/>
  <c r="G108" s="1"/>
  <c r="G13" s="1"/>
  <c r="G87"/>
  <c r="G84"/>
  <c r="B75"/>
  <c r="G72"/>
  <c r="G70"/>
  <c r="G68"/>
  <c r="G66"/>
  <c r="G64"/>
  <c r="G62"/>
  <c r="G60"/>
  <c r="G58"/>
  <c r="G56"/>
  <c r="G54"/>
  <c r="G52"/>
  <c r="G50"/>
  <c r="G75" s="1"/>
  <c r="G11" s="1"/>
  <c r="B41"/>
  <c r="E38"/>
  <c r="G38" s="1"/>
  <c r="G36"/>
  <c r="G34"/>
  <c r="G32"/>
  <c r="B17"/>
  <c r="B15"/>
  <c r="B13"/>
  <c r="B11"/>
  <c r="B9"/>
  <c r="F47" i="4" l="1"/>
  <c r="F81" s="1"/>
  <c r="F43"/>
  <c r="F72"/>
  <c r="F70"/>
  <c r="F74" s="1"/>
  <c r="F82" s="1"/>
  <c r="G41" i="3"/>
  <c r="G9" s="1"/>
  <c r="G19" s="1"/>
  <c r="F85" i="4" l="1"/>
  <c r="F87" s="1"/>
  <c r="F90" l="1"/>
  <c r="F88"/>
  <c r="G272" i="2" l="1"/>
  <c r="A270"/>
  <c r="G263"/>
  <c r="G30" s="1"/>
  <c r="G254"/>
  <c r="G244"/>
  <c r="G242"/>
  <c r="G240"/>
  <c r="G238"/>
  <c r="G234"/>
  <c r="G232"/>
  <c r="G230"/>
  <c r="G228"/>
  <c r="G226"/>
  <c r="G224"/>
  <c r="G214"/>
  <c r="G212"/>
  <c r="G210"/>
  <c r="G206"/>
  <c r="G204"/>
  <c r="G202"/>
  <c r="G193"/>
  <c r="G191"/>
  <c r="G189"/>
  <c r="G185"/>
  <c r="G183"/>
  <c r="G181"/>
  <c r="G179"/>
  <c r="G172"/>
  <c r="G174" s="1"/>
  <c r="G24" s="1"/>
  <c r="G162"/>
  <c r="G158"/>
  <c r="G156"/>
  <c r="G154"/>
  <c r="G150"/>
  <c r="G144"/>
  <c r="G140"/>
  <c r="G138"/>
  <c r="A138"/>
  <c r="G126"/>
  <c r="G124"/>
  <c r="G122"/>
  <c r="G120"/>
  <c r="G116"/>
  <c r="G112"/>
  <c r="G108"/>
  <c r="G104"/>
  <c r="G100"/>
  <c r="G98"/>
  <c r="G96"/>
  <c r="A96"/>
  <c r="G94"/>
  <c r="A94"/>
  <c r="G84"/>
  <c r="G82"/>
  <c r="G80"/>
  <c r="G78"/>
  <c r="G76"/>
  <c r="G74"/>
  <c r="G72"/>
  <c r="A72"/>
  <c r="G70"/>
  <c r="G68"/>
  <c r="G64"/>
  <c r="G62"/>
  <c r="G60"/>
  <c r="G58"/>
  <c r="A58"/>
  <c r="F42" i="1"/>
  <c r="F43" s="1"/>
  <c r="F30"/>
  <c r="F31" s="1"/>
  <c r="F32" s="1"/>
  <c r="F18"/>
  <c r="G246" i="2" l="1"/>
  <c r="G28" s="1"/>
  <c r="G216"/>
  <c r="G26" s="1"/>
  <c r="G164"/>
  <c r="G22" s="1"/>
  <c r="G128"/>
  <c r="G20" s="1"/>
  <c r="G86"/>
  <c r="G18" s="1"/>
  <c r="F46" i="1"/>
  <c r="F44"/>
  <c r="F19"/>
  <c r="F20" s="1"/>
  <c r="F270" i="2" l="1"/>
  <c r="G270" s="1"/>
  <c r="F47" i="1"/>
  <c r="F48" s="1"/>
  <c r="F274" i="2" l="1"/>
  <c r="G274" s="1"/>
  <c r="G276" s="1"/>
  <c r="G32" l="1"/>
  <c r="G35" s="1"/>
  <c r="G37" s="1"/>
  <c r="G40" s="1"/>
</calcChain>
</file>

<file path=xl/sharedStrings.xml><?xml version="1.0" encoding="utf-8"?>
<sst xmlns="http://schemas.openxmlformats.org/spreadsheetml/2006/main" count="614" uniqueCount="360">
  <si>
    <t>1.</t>
  </si>
  <si>
    <t>2.</t>
  </si>
  <si>
    <t>3.</t>
  </si>
  <si>
    <t>4.</t>
  </si>
  <si>
    <t>5.</t>
  </si>
  <si>
    <t>SKUPAJ</t>
  </si>
  <si>
    <t>6.</t>
  </si>
  <si>
    <t>SKUPAJ Z DDV-jem</t>
  </si>
  <si>
    <t>KOLESARSKA POT MED ZASELKOM MLINI V ŠEMPETRU PRI GORCI</t>
  </si>
  <si>
    <t>SK U P N A  R E K A P I T U L A C I J A</t>
  </si>
  <si>
    <t>REKAPITULACIJA GRADBENA DELA</t>
  </si>
  <si>
    <t>GRADBENO OBRTNIŠKA DELA</t>
  </si>
  <si>
    <t>PREDDELA IN RUŠITVENA DELA</t>
  </si>
  <si>
    <t>ZEMELJSKA DELA IN TEMELJENJE</t>
  </si>
  <si>
    <t>VOZIŠČNA KONSTRUKCIJA</t>
  </si>
  <si>
    <t>7.</t>
  </si>
  <si>
    <t>OPREMA CEST</t>
  </si>
  <si>
    <r>
      <t xml:space="preserve">SKUPAJ </t>
    </r>
    <r>
      <rPr>
        <b/>
        <sz val="10"/>
        <rFont val="Arial"/>
        <family val="2"/>
        <charset val="238"/>
      </rPr>
      <t>z DDVjem</t>
    </r>
  </si>
  <si>
    <t>PREDDELA</t>
  </si>
  <si>
    <t>ZEMELJSKA DELA</t>
  </si>
  <si>
    <t>GRADBENA DELA</t>
  </si>
  <si>
    <t>MONTAŽNA DELA</t>
  </si>
  <si>
    <t>ZAKLJUČNA DELA</t>
  </si>
  <si>
    <t>REKAPITULACIJA  - JAVNA RAZSVETLJAVA</t>
  </si>
  <si>
    <t>SKUPAJ VSA DELA</t>
  </si>
  <si>
    <t>TUJA  DELA (PID, proj.nadzor)</t>
  </si>
  <si>
    <t>ELEKTROMONTAŽNA DELA</t>
  </si>
  <si>
    <t>IZDELAVA PID-a (4 izvodi)</t>
  </si>
  <si>
    <t>PROJEKTANTSKI NADZOR EL.INST.</t>
  </si>
  <si>
    <t xml:space="preserve">NEPREDVIDENA DELA </t>
  </si>
  <si>
    <t>REKAPITULACIJA  - ODVODNJAVANJE</t>
  </si>
  <si>
    <t>8.</t>
  </si>
  <si>
    <t>URBANA OPREMA</t>
  </si>
  <si>
    <t>ODVODNJAVANJE (mulda)</t>
  </si>
  <si>
    <t xml:space="preserve">IN DRŽAVNO MEJO </t>
  </si>
  <si>
    <t xml:space="preserve">PREDRAČUN </t>
  </si>
  <si>
    <t>IN DRŽAVNO MEJO</t>
  </si>
  <si>
    <t>R E K A P I T U L A C I J A</t>
  </si>
  <si>
    <t>1. PREDDELA IN RUŠITVENA DELA</t>
  </si>
  <si>
    <t>2. ZEMELJSKA DELA IN TEMELJENJE</t>
  </si>
  <si>
    <t>3. VOZIŠČNA KONSTRUKCIJA</t>
  </si>
  <si>
    <t>4. ODVODNJAVANJE</t>
  </si>
  <si>
    <t>5. GRADBENO OBRTNIŠKA DELA</t>
  </si>
  <si>
    <t>6. OPREMA CEST</t>
  </si>
  <si>
    <t>7. URBANA OPREMA</t>
  </si>
  <si>
    <t>8. TUJA  DELA (PID, nadzor)</t>
  </si>
  <si>
    <t>=============================================================================</t>
  </si>
  <si>
    <t xml:space="preserve">SKUPAJ  </t>
  </si>
  <si>
    <t>DDV 22%</t>
  </si>
  <si>
    <t>SKUPAJ CESTE</t>
  </si>
  <si>
    <t xml:space="preserve">1. PREDDELA </t>
  </si>
  <si>
    <t>Z.št.</t>
  </si>
  <si>
    <t>Šifra</t>
  </si>
  <si>
    <t>Opis del</t>
  </si>
  <si>
    <t>Količina</t>
  </si>
  <si>
    <t>Enota</t>
  </si>
  <si>
    <t>Cena/enoto</t>
  </si>
  <si>
    <t>Znesek</t>
  </si>
  <si>
    <t>1.1 GEODETSKA DELA</t>
  </si>
  <si>
    <t>11 121</t>
  </si>
  <si>
    <t>Zakoličba in zavarovanje zakoličbe trase</t>
  </si>
  <si>
    <t>km</t>
  </si>
  <si>
    <t>Določitev in preverjanje položajev, višin in smeri pri gradnji objekta s površino do 200m2</t>
  </si>
  <si>
    <t>kos</t>
  </si>
  <si>
    <t>11 131</t>
  </si>
  <si>
    <t>Zakoličba obstoječih komunalnih vodov (NN, NV, vodovod, telekom, kanalizacija, plin )</t>
  </si>
  <si>
    <t>kd</t>
  </si>
  <si>
    <t>Postavitev in zavarovanje prečnih profilov</t>
  </si>
  <si>
    <t>1.2 ČIŠČENJE TERENA</t>
  </si>
  <si>
    <t>12 111</t>
  </si>
  <si>
    <t>Odstranitev grmovja na redko poraslii površini (do 50% pokritega tlorisa) - strojno</t>
  </si>
  <si>
    <t>m2</t>
  </si>
  <si>
    <t>12 132</t>
  </si>
  <si>
    <t>Odstranitev grmovja in dreves z debli premera do 10 cm ter vej na redko porasli površini - strojno</t>
  </si>
  <si>
    <t>12 151</t>
  </si>
  <si>
    <t>Posek in odstranitev drevesa z deblom premera 11 do 30cm ter odstranitev vej</t>
  </si>
  <si>
    <t>Posek in odstranitev drevesa z deblom premera 31 do 50cm ter odstranitev vej</t>
  </si>
  <si>
    <t>12 163</t>
  </si>
  <si>
    <t>Odstranitev panja s premerom 11 do 30cm z odvozom na deponijo na razdaljo nad 1000m</t>
  </si>
  <si>
    <t>12 166</t>
  </si>
  <si>
    <t>Odstranitev panja s premerom 31 do 50cm z odvozom na deponijo na razdaljo nad 1000m</t>
  </si>
  <si>
    <t>12 311</t>
  </si>
  <si>
    <t>Porušitev in odstranitev makadamskega vozišča v debelini do 20cm</t>
  </si>
  <si>
    <t>m3</t>
  </si>
  <si>
    <t>odstranitev ograje z betonskega stopnišča  do mostu</t>
  </si>
  <si>
    <t>Porušitev in odstranitev betonskega stopnišča z ograjo do mostu (z druge strani)</t>
  </si>
  <si>
    <t xml:space="preserve">SKUPAJ PREDDELA </t>
  </si>
  <si>
    <t>2.1 IZKOPI</t>
  </si>
  <si>
    <t>21 111</t>
  </si>
  <si>
    <t>Površinski izkop plodne zemljine (humusa)</t>
  </si>
  <si>
    <t>21 213</t>
  </si>
  <si>
    <t>Široki izkopi vezljive zemljine</t>
  </si>
  <si>
    <t>21 353</t>
  </si>
  <si>
    <t>Izkop vezlive zemljine  - 3.kategorije za temelje, širine 1,1 do 2m in globine do 1m - strojno, planiranje dna ročno (parcelni zid)</t>
  </si>
  <si>
    <t>Izkop vezlive zemljine  - 3.kategorije za temelje, širine 1,1 do 2m in globine do 1m - strojno, planiranje dna ročno (krivljen zid tlakovane rampe)</t>
  </si>
  <si>
    <t>2.2 PLANUM TEMELJNIH TAL</t>
  </si>
  <si>
    <t>22 112</t>
  </si>
  <si>
    <t>Planum naravnih temeljnih tal v vezljivi zemljini</t>
  </si>
  <si>
    <t>2.3 LOČILNE DRENAŽNE IN FILTRSKE PLASTI TER DELOVNI PLATO</t>
  </si>
  <si>
    <t>Dobava in vgraditev geotekstilije za ločilno plast (po načrtu), natezna trdnost  do 12kN/m (tkana geotekstilija)</t>
  </si>
  <si>
    <t>2.4 NASIPI, ZASIPI, POSTELJICA IN GLINASTI NABOJ</t>
  </si>
  <si>
    <t>24 111</t>
  </si>
  <si>
    <t>Vgrajevanje nasipov iz vezljive zemljine - 3.kategorije</t>
  </si>
  <si>
    <t>2.5 BREŽINE IN ZELENICE</t>
  </si>
  <si>
    <t>25 122</t>
  </si>
  <si>
    <t>Humusiranje in zatravitev zelenic z valjanjem</t>
  </si>
  <si>
    <t>2.9 PREVOZI, RAZPROSTIRANJE ODVEČNEGA MATERIALA</t>
  </si>
  <si>
    <t>29 116</t>
  </si>
  <si>
    <t>Prevoz materiala na razdaljo 3000 do 5000 m</t>
  </si>
  <si>
    <t>t</t>
  </si>
  <si>
    <t>29 131</t>
  </si>
  <si>
    <t>Razprostiranje odvečne plodne zemljine</t>
  </si>
  <si>
    <t>29 133</t>
  </si>
  <si>
    <t>Razprostiranje odvečne vezljive zemljine - 3.kategorije</t>
  </si>
  <si>
    <t>29 138</t>
  </si>
  <si>
    <t>Razprostiranje odvečnega drugega materiala</t>
  </si>
  <si>
    <t>SKUPAJ ZEMELJSKA DELA IN TEMELJENJE</t>
  </si>
  <si>
    <t>3.1 NOSILNE PLASTI</t>
  </si>
  <si>
    <t>3.1.1 NEVEZANE NOSILNE PLASTI</t>
  </si>
  <si>
    <t>31 131</t>
  </si>
  <si>
    <t>Izdelava nevezane nosilne plasti enakomerno zrnatega drobljenca iz kamnine v debelini do 20 cm (travna mreža)</t>
  </si>
  <si>
    <t>31 132</t>
  </si>
  <si>
    <t>Izdelava nevezane nosilne plasti enakomerno zrnatega drobljenca iz kamnine v debelini 21 do 30 cm</t>
  </si>
  <si>
    <t>3.1.3 VEZANE ZGORNJE NOSILNE PLASTI</t>
  </si>
  <si>
    <t>31 331</t>
  </si>
  <si>
    <t xml:space="preserve">Izdelava zgornje nosilne plasti bituminiziranega drobljenca zrnavosti 0/16 mm (AC 16 base  B 50/70, A4) v debelini 4 cm </t>
  </si>
  <si>
    <t>3.2 OBRABNE IN ZAPORNE PLASTI</t>
  </si>
  <si>
    <t>3.2.2 VEZANE OBRABNE IN ZAPORNE PLASTI - BITUMENSKI BETONI</t>
  </si>
  <si>
    <t>32 232</t>
  </si>
  <si>
    <t xml:space="preserve">Izdelava obrabnozaporne plasti bitumenskega betona iz zmesi zrn 0/8 mm iz  karbonatnih kamnin (AC 8 surf B70/100, A4) v debelini 3 cm </t>
  </si>
  <si>
    <t>3.4 TLAKOVANE OBRABNE PLASTI</t>
  </si>
  <si>
    <t>34 171</t>
  </si>
  <si>
    <t>Izdelava obrabne plasti iz malih tlakovcev iz silikatne kamnine velikosti 50 mm / 50mm / 50mm, stiki zapolnjeni s peskom (tlakovana rampa in tlak med travnimi mrežami)</t>
  </si>
  <si>
    <t>34 913</t>
  </si>
  <si>
    <t>Izdelava podložne plasti  za tlakovano obrabno plast iz nevezane zmesi zrn (peska) v debelini 3cm (tlakovana rampa in tlak med travnimi mrežami)</t>
  </si>
  <si>
    <t>Izdelava podložne plasti  za tlakovano obrabno plast iz nevezane zmesi zrn (peska) v debelini 3cm (travna mreža)</t>
  </si>
  <si>
    <t>3.5 ROBNI ELEMENTI VOZIŠČ</t>
  </si>
  <si>
    <t>Izdelava obrobe iz malih tlakovcev iz naravnega kamna velikosti5 cm/ 5 cm/ 5 cm, stiki zaliti s cementno malto na podložni plasti - temelju iz cementenga betona C 12/15 debeline 12cm, široke 25cm</t>
  </si>
  <si>
    <t>SKUPAJ VOZIŠČNA KONSTRUKCIJA</t>
  </si>
  <si>
    <t>4.1 POVRŠINSKO ODVODNJAVANJE</t>
  </si>
  <si>
    <t>Izdelava mulde s tlakom iz kamnitih kock iz silikatne kamnine velikosti 50 mm / 50mm / 50mm, stiki zapolnjeni s cementno malto, na podložni plasti iz cementnega betona C 12/15, v skupni debelini 20cm, široke 40cm</t>
  </si>
  <si>
    <t>SKUPAJ ODVODNJAVANJE</t>
  </si>
  <si>
    <t>5. GRADBENA IN OBRTNIŠKA DELA</t>
  </si>
  <si>
    <t>5.1 TESARSKA DELA</t>
  </si>
  <si>
    <t>51 221</t>
  </si>
  <si>
    <t>Izdelava dvostranskega vezanega opaža za raven temelj (parcelni zid)</t>
  </si>
  <si>
    <t>51 222</t>
  </si>
  <si>
    <t>Izdelava dvostranskega vezanega opaža za ukrivljen temelj (krivljen zid tlakovane rampe)</t>
  </si>
  <si>
    <t>51 311</t>
  </si>
  <si>
    <t>Izdelava dvostranskega vezanega opaža za ravne zidove višine do 2m</t>
  </si>
  <si>
    <t>51 341</t>
  </si>
  <si>
    <t>Izdelava dvostranskega vezanega opaža za ukrivljen zid, visok do 2m (krivljen zid tlakovane rampe)</t>
  </si>
  <si>
    <t>5.2 DELA Z JEKLOM ZA OJAČITEV</t>
  </si>
  <si>
    <t>52 222</t>
  </si>
  <si>
    <t xml:space="preserve">Priprava in postavitev rebrastih žic iz visokovrednega naravno trdega jekla Č 0551 - RA 400/500-2 s premerom do 12 mm za enostavno ojačitev </t>
  </si>
  <si>
    <t>kg</t>
  </si>
  <si>
    <t>52 313</t>
  </si>
  <si>
    <t xml:space="preserve">Dobava in postavitev mreže iz vlečene jeklene žice B500A, s premerom &gt; od 4 in &lt; od 12 mm, masa 3,1 do 4 kg/m2   </t>
  </si>
  <si>
    <t>52 314</t>
  </si>
  <si>
    <t xml:space="preserve">Dobava in postavitev mreže iz vlečene jeklene žice B500A, s premerom &gt; od 4 in &lt; od 12 mm, masa 4,1 do 6 kg/m2   </t>
  </si>
  <si>
    <t>Dobava in vgrajevanje betonskega železa BSt500, enostavne izvedbe, fi do 14mm.</t>
  </si>
  <si>
    <t>5.3 DELA S CEMENTNIM BETONOM</t>
  </si>
  <si>
    <t>Dela v nearmiranem, armiranem in prednapetem betonu se morajo izvajati po določilih tehničnih predpisov in normativov v soglasju z obveznimi standardi.</t>
  </si>
  <si>
    <t xml:space="preserve"> </t>
  </si>
  <si>
    <t>Odpornost betona, uporabljenega za izdelavo nosilne konstrukcije, razen temeljev, mora proti učinkom mraza izpolnjevati predpisane pogoje.</t>
  </si>
  <si>
    <t>Pusti beton kot podložni beton ploščo in gredo. Postavka vsebuje nabavo, izdelavo in vgradnjo z zgostitvijo in poravnavanjem. C12/16</t>
  </si>
  <si>
    <t>Armirani beton za temelje in nastavke zidu. Vključno nabava, izdelava in vgradnja z zgostitvijo. Poraba nad 0.20-0.30 m3/m2. (C25/30)</t>
  </si>
  <si>
    <t>Armirani beton trupa zidu. Vključno nabava, izdelava in vgradnja z zgostitvijo. Poraba nad 0.20-0.30 m3/m2. C25/30 (Površina krone zidu metličena, Odporen beton po projektu.</t>
  </si>
  <si>
    <t>5.8 KLJUČAVNIČARSKA DELA</t>
  </si>
  <si>
    <t xml:space="preserve">Dobava in montaža nove panelne jeklene, vročecinkane in plastificirane  ograje, h=1,03 m, skupaj s stebrički, objemkami, podstavki in montažo na nov parcelni zid </t>
  </si>
  <si>
    <t>m1</t>
  </si>
  <si>
    <t>Dobava in vgraditev ograje na obstoječi in nadbetoniran betonski zid iz jeklenih cevnih profilov z vertikalnimi polnili iz 3 kovinskih okvirjev in mreže (po detajlu projektanta), visoke 110cm,</t>
  </si>
  <si>
    <t>Dobava in vgraditev ograje za pešce iz jeklenih cevnih profilov z vertikalnimi polnili, visoke 110cm,</t>
  </si>
  <si>
    <t>SKUPAJ GRADBENA IN OBRTNIŠKA DELA</t>
  </si>
  <si>
    <t>6.1 POKONČNA OPREMA CEST</t>
  </si>
  <si>
    <t>61 141</t>
  </si>
  <si>
    <t>Izdelava temelja iz cementnega betona C 12/15, dolžina 40 cm fi 30 cm</t>
  </si>
  <si>
    <t>61 143</t>
  </si>
  <si>
    <t>Izdelava temelja iz cementnega betona C 12/15, dolžina 80 cm fi 40 cm</t>
  </si>
  <si>
    <t>61 247</t>
  </si>
  <si>
    <t>Dobava in vgraditev stebriča za prometni znak iz vročecinkane jeklene cevi preseka 64 mm, dolžina cevi 3500 mm</t>
  </si>
  <si>
    <t>61 642</t>
  </si>
  <si>
    <t>Dobava in pritrditev okroglega prometnega znaka iz aluminijaste pločevine, z odsevno folijo 1. vrste, preseka 600 mm (2x (II-43), 2x (III-25.1))</t>
  </si>
  <si>
    <r>
      <t xml:space="preserve">Dobava in postavitev odstranljivega jeklenega stebriča  </t>
    </r>
    <r>
      <rPr>
        <sz val="11"/>
        <rFont val="Symbol"/>
        <family val="1"/>
        <charset val="2"/>
      </rPr>
      <t>F</t>
    </r>
    <r>
      <rPr>
        <sz val="11"/>
        <rFont val="Arial"/>
        <family val="2"/>
        <charset val="238"/>
      </rPr>
      <t>100, h=995cm</t>
    </r>
  </si>
  <si>
    <r>
      <t xml:space="preserve">Dobava in postavitev kolesarske ovire v obliki naslona za kolo iz cevnih profilov </t>
    </r>
    <r>
      <rPr>
        <sz val="11"/>
        <rFont val="Symbol"/>
        <family val="1"/>
        <charset val="2"/>
      </rPr>
      <t>F</t>
    </r>
    <r>
      <rPr>
        <sz val="11"/>
        <rFont val="Arial"/>
        <family val="2"/>
        <charset val="238"/>
      </rPr>
      <t>60mm; h=125cm; š=100cm</t>
    </r>
  </si>
  <si>
    <t>6.2  OZNAČBE NA VOZIŠČU</t>
  </si>
  <si>
    <t>62 121</t>
  </si>
  <si>
    <t>Izdelava tankoslojne vzdolžne označbe na vozišču z enokomponentno belo barvo, strojno deb. plasti suhe snovi 250 mikrometrov, perle 250 g/m2, širine 10 cm (prekinjena črta 1-1-1m)</t>
  </si>
  <si>
    <t>62 162</t>
  </si>
  <si>
    <t>Izdelava tankoslojne prečne  označbe z enokomponentno belo barvo, strojno deb. plasti suhe snovi 250 mikrometrov, perle 250 g/m2, širine 20 cm (V-10) -kolesarska steza</t>
  </si>
  <si>
    <t>62 821</t>
  </si>
  <si>
    <t>Izdelava druge tankoslojne označbe na vozišču z enokomponentno belo barvo, ročno deb. plasti suhe snovi 250 mikrometrov, perle 250 g/m2, napisi in simboli na vozišču - trikotnik na kolesarski stezi (1x)</t>
  </si>
  <si>
    <t>Izdelava druge tankoslojne označbe na vozišču z enokomponentno belo barvo, ročno deb. plasti suhe snovi 250 mikrometrov, perle 250 g/m2, napisi in simboli na vozišču - piktogram kolo s puščico (6x)</t>
  </si>
  <si>
    <t>SKUPAJ OPREMA CEST</t>
  </si>
  <si>
    <t>POSTAVITEV URBANE OPREME</t>
  </si>
  <si>
    <t>Dobava in montaža košev za smeti (izgled po priloženi sliki, izbor potrdi projektant), skupaj s pripravo podlage ter ustreznega pritrdilnega materiala</t>
  </si>
  <si>
    <t>SKUPAJ OSTALE STORITVE</t>
  </si>
  <si>
    <t>7.8 NADZOR</t>
  </si>
  <si>
    <t>78 111</t>
  </si>
  <si>
    <t>Projektantski nadzor</t>
  </si>
  <si>
    <t>%</t>
  </si>
  <si>
    <t>78 141</t>
  </si>
  <si>
    <t>Nadzor upravljalcev komunalnih vodov</t>
  </si>
  <si>
    <t>ur</t>
  </si>
  <si>
    <t>PID dokumentacija</t>
  </si>
  <si>
    <t>SKUPAJ TUJE STORITVE</t>
  </si>
  <si>
    <t>KOLESARSKA POT MED ZASELKOM MLINI V ŠEMPETRU PRI GORICI IN DRŽAVNO MEJO - meteorna kanalizacija</t>
  </si>
  <si>
    <t xml:space="preserve">                                  R E K A P I T U L A C I J A </t>
  </si>
  <si>
    <t>1.1.</t>
  </si>
  <si>
    <t>1.2.</t>
  </si>
  <si>
    <t>1.3.</t>
  </si>
  <si>
    <t>1.4.</t>
  </si>
  <si>
    <t>1.5.</t>
  </si>
  <si>
    <t>SKUPAJ:</t>
  </si>
  <si>
    <t>št.</t>
  </si>
  <si>
    <t>količina</t>
  </si>
  <si>
    <t>enota</t>
  </si>
  <si>
    <t>centa/enoto</t>
  </si>
  <si>
    <t>znesek</t>
  </si>
  <si>
    <t>1.1.1.</t>
  </si>
  <si>
    <t>Zakoličenje osi kanalizacije, z zavarovanjem osi, oznako revizijskih jaškov, vris v kataster in izdelava geodetskega posnetka.</t>
  </si>
  <si>
    <t>m</t>
  </si>
  <si>
    <t>1.1.2.</t>
  </si>
  <si>
    <t>Postavitev gradbenih profilov na vzpostavljeno os trase cevovoda, ter določitev nivoja za merjenje globine izkopa in polaganje cevovoda.</t>
  </si>
  <si>
    <t>1.1.3.</t>
  </si>
  <si>
    <t>Nadzor pri gradnji kanala pristojnih služb ostalih komunalnih vodov na območju: elektro, plinovod, vodovod, javna razsvetljava in kanalizacije.</t>
  </si>
  <si>
    <t>1.1.4.</t>
  </si>
  <si>
    <t>Ostala dodatna in nepredvidena dela. Obračun po dejanskih stroških porabe časa in materiala po vpisu v gradbeni dnevnik. Ocena stroškov 3% od vrednosti del.</t>
  </si>
  <si>
    <r>
      <t xml:space="preserve">Opomba; </t>
    </r>
    <r>
      <rPr>
        <sz val="10"/>
        <rFont val="Arial"/>
        <family val="2"/>
        <charset val="238"/>
      </rPr>
      <t>dela izvršiti skladno s tehnično specifikacijo za javne ceste TSC 08.512 : 2005</t>
    </r>
  </si>
  <si>
    <t>1.2.1.</t>
  </si>
  <si>
    <t xml:space="preserve">Strojni in deloma ročni izkop jarkov za  kanalizacijo v materilalu III.-IV. ktg, širine do 1.0m, globine od 1 do 1.5m, naklon brežin 75°, z odvozom materiala na krajevno deponijo oddaljeno do 10km, komplet z ravnanjen materiala v deponiji.  </t>
  </si>
  <si>
    <r>
      <t>m</t>
    </r>
    <r>
      <rPr>
        <vertAlign val="superscript"/>
        <sz val="10"/>
        <rFont val="Arial"/>
        <family val="2"/>
        <charset val="238"/>
      </rPr>
      <t>3</t>
    </r>
  </si>
  <si>
    <t>1.2.3.</t>
  </si>
  <si>
    <t>Strojni in deloma ročni izkop za merilni jašk v materilalu III.-IV. ktg, globine do 2m, naklon brežin 75° z odmetom 1,0m od roba izkopa.</t>
  </si>
  <si>
    <t>1.2.4.</t>
  </si>
  <si>
    <t>Črpanje vode iz gradbene jame med izkopom in montažo (Obračun po dejansko porabljenem času).</t>
  </si>
  <si>
    <t>1.2.5.</t>
  </si>
  <si>
    <t>Ročni izkop zemljine III. in IV. ktg. na križanjih z ostalimi komunalnimi vodi  z odmetom na rob gradbene jame.</t>
  </si>
  <si>
    <t>1.2.6.</t>
  </si>
  <si>
    <t>Planiranje dna kanalskega jarka s točnostjo +/- 3 cm po projektiranem padcu.</t>
  </si>
  <si>
    <r>
      <t>m</t>
    </r>
    <r>
      <rPr>
        <vertAlign val="superscript"/>
        <sz val="10"/>
        <rFont val="Arial"/>
        <family val="2"/>
        <charset val="238"/>
      </rPr>
      <t>2</t>
    </r>
  </si>
  <si>
    <t>1.2.7.</t>
  </si>
  <si>
    <t>Dobava in vgradnja drobljenca 0/4 mm za posteljico in obsip kanalizacijskih cevi do višine 30 cm nad temenom cevi, s planiranjem in strojnim utrjevanjem do 95 % po standardnem Prokterjevem postopku. Natančnost izdelave posteljice je +/- 1 cm.</t>
  </si>
  <si>
    <t>1.2.8.</t>
  </si>
  <si>
    <t xml:space="preserve">Zasip jarka  kanalizacije  z tamponskim drobljencem iz kamnine 0/32mm, ter komprimiranje v plasteh po 20cm. </t>
  </si>
  <si>
    <t>1.2.9.</t>
  </si>
  <si>
    <t>Zasip jarka  kanalizacije  z tamponskim drobljencem iz kamnine 0/75mm, ter komprimiranje v plasteh po 20cm-pri drenažni cevi (drenažna cev).</t>
  </si>
  <si>
    <t>1.2.10.</t>
  </si>
  <si>
    <t>Zasip jarka  kanalizacije  z kamenjem granulacije 0/100mm, ter komprimiranje v plasteh po 20cm-pri drenažni cevi (drenažna cev).</t>
  </si>
  <si>
    <t>1.2.11.</t>
  </si>
  <si>
    <t>Zasipavanje kanalskega jarka z izkopanim materialom, skupaj z dovozom materiala iz začasne deponije, s komprimiranjem v slojih po 20 cm.</t>
  </si>
  <si>
    <t>1.2.12.</t>
  </si>
  <si>
    <t>Nakladanje odvečnega materilala in odvoz na krajevno deponijo oddaljeno do 10km, komplet z plačilom takse.</t>
  </si>
  <si>
    <t>1.2.13.</t>
  </si>
  <si>
    <t>Ostala dodatna in nepredvidena dela. Obračun po dejanskih stroških porabe časa in materiala po vpisu v gradbeni dnevnik. Ocena stroškov 3% od vrednosti del. Obračun po potrditvi s strani nadzornika.</t>
  </si>
  <si>
    <t>1.3.1.</t>
  </si>
  <si>
    <t>Naprava priključka kanalizacije DN200 na zbiralnik deževnice z napravo odprtine ter obdelavo odprtine.</t>
  </si>
  <si>
    <t>kd.</t>
  </si>
  <si>
    <t>1.3.2.</t>
  </si>
  <si>
    <r>
      <t xml:space="preserve">Dobava in vgradnja vodotesnega zbiralnika vode iz betona C25/30 notranjih dimenziji 460cm x 300cm x 220cm, komplet z vsemi pomožnimi deli (opaž, armatura, beton), komplet z izdelavo mulde, zatesnitvijo delovnih stikov in predorov cevi s tesnilnim trakom iz betonita in kavčuka. Dobava in montaža dvojnega pokrova iz nodularne litine 120x60cm, nosilnosti 250kN z zaklepom, nosilnosti 125 kN. Dobava in montaža vstopnih </t>
    </r>
    <r>
      <rPr>
        <b/>
        <sz val="10"/>
        <rFont val="Arial"/>
        <family val="2"/>
        <charset val="238"/>
      </rPr>
      <t>izvlečnih</t>
    </r>
    <r>
      <rPr>
        <sz val="10"/>
        <rFont val="Arial"/>
        <family val="2"/>
        <charset val="238"/>
      </rPr>
      <t xml:space="preserve"> lestev iz nerjavečega jekla (INOX), minimalna dolžina podaljška je 75cm. Dolžina lestev 1x 230cm, 1x200cm. Komplet z izdelavo poglobitve za črpanje 50cm x 50cm x 50cm. Debelina sten 20cm. </t>
    </r>
  </si>
  <si>
    <t>H = 3m1</t>
  </si>
  <si>
    <t>1.3.3.</t>
  </si>
  <si>
    <t>Dobava in vgradnja revizijskega jaška (za meteorno kanalizacijo) iz polietilenskih cevi  Ø600mm, na betonsko podlago, spolietilensko muldo in z priključkom DN200. Dobava in montaža okroglega LTŽ pokrova DN600 nosilnosti 250kN, s protihrupnim polietilenskim vložkom, komplet z izdelavo AB venca.</t>
  </si>
  <si>
    <t>H = 1,2 m1</t>
  </si>
  <si>
    <t>1.3.4.</t>
  </si>
  <si>
    <r>
      <t xml:space="preserve">Dobava in vgradnja ponikovalnice iz perforirane betonske cevi (za meteorno kanalizacijo) </t>
    </r>
    <r>
      <rPr>
        <sz val="10"/>
        <rFont val="Calibri"/>
        <family val="2"/>
        <charset val="238"/>
      </rPr>
      <t>Ø</t>
    </r>
    <r>
      <rPr>
        <sz val="10"/>
        <rFont val="Arial"/>
        <family val="2"/>
        <charset val="238"/>
      </rPr>
      <t>1000mm, na betonsko podlago, z EKS spojko DN200, z žabjim pokrovom DN200,  z priključkom  na PVC cev DN200. Dobava in montaža okroglega LTŽ pokrova DN600 nosilnosti 250kN, s protihrupnim polietilenskim vložkom, komplet z izdelavo AB venca.</t>
    </r>
  </si>
  <si>
    <t>H = 2,6 m1</t>
  </si>
  <si>
    <t>1.3.5.</t>
  </si>
  <si>
    <t>Dobava in montaža cestnega požiralnika iz PE- polietilenskih (npr. tip Zagožen)  DN500 globine min 1,5m, na betonsko podlago, z nastavki za PVC cevi DN160 in LTŽ rešetko z muldo npr.: LTŽ 400 400x400cm, nosilnosti 250kN.</t>
  </si>
  <si>
    <t>H= 0,95+0,8m = 1,75m</t>
  </si>
  <si>
    <t>1.3.6.</t>
  </si>
  <si>
    <t xml:space="preserve">Izdelava AB posteljice iz betona C 25/30,  za obetoniranje cevi v dolžini po L=1m DN400, plast betona pod cevjo 10cm- obbetoniranje cevi 25cm- in 10cm betona nad cevjo v širini 80 cm in debeline 45 cm. </t>
  </si>
  <si>
    <t>1.3.7.</t>
  </si>
  <si>
    <r>
      <t xml:space="preserve">Dobava in montaža podstavka iz betona C20/25 za ročno črpalko, kompletno z rešetko iz nerjavečega jekla dim. : 40cm x 40cm, komplet z vsemi pomožnimi deli (opaž, armatura, beton), z revizijskimi vratci iz nerjavečega jekla dim: 50cm x 40cm, komplet z talnim sifonom </t>
    </r>
    <r>
      <rPr>
        <sz val="10"/>
        <rFont val="Calibri"/>
        <family val="2"/>
        <charset val="238"/>
      </rPr>
      <t>Ø</t>
    </r>
    <r>
      <rPr>
        <sz val="10"/>
        <rFont val="Arial"/>
        <family val="2"/>
        <charset val="238"/>
      </rPr>
      <t>75, debelina sten 10cm.</t>
    </r>
  </si>
  <si>
    <t>1.3.8.</t>
  </si>
  <si>
    <t>Prečrpavanje odpadne vode v času gradnje kanalizacije in meilnega jaška.</t>
  </si>
  <si>
    <t xml:space="preserve">- potopna črpalka za prečrpavanje pri gradnji </t>
  </si>
  <si>
    <t>1.3.9.</t>
  </si>
  <si>
    <t>MONTERSKA DELA - kanalizacija</t>
  </si>
  <si>
    <t>1.4.1.</t>
  </si>
  <si>
    <r>
      <t>Dobava in polaganje</t>
    </r>
    <r>
      <rPr>
        <b/>
        <sz val="10"/>
        <rFont val="Arial"/>
        <family val="2"/>
        <charset val="238"/>
      </rPr>
      <t xml:space="preserve"> </t>
    </r>
    <r>
      <rPr>
        <sz val="10"/>
        <rFont val="Arial"/>
        <family val="2"/>
        <charset val="238"/>
      </rPr>
      <t>kanalizacijskih
cevi za meteoro kanalizacijo iz polietilena SN8kN/m2, kompletno z gumi tesnili in priključitvijo na jaške oz. na cevi DN200 z sedlastimi elementi.</t>
    </r>
  </si>
  <si>
    <t>DN200</t>
  </si>
  <si>
    <t>1.4.2.</t>
  </si>
  <si>
    <r>
      <t>Dobava in polaganje PVC dvoslojnih drenažnih</t>
    </r>
    <r>
      <rPr>
        <b/>
        <sz val="10"/>
        <rFont val="Arial"/>
        <family val="2"/>
        <charset val="238"/>
      </rPr>
      <t xml:space="preserve"> </t>
    </r>
    <r>
      <rPr>
        <sz val="10"/>
        <rFont val="Arial"/>
        <family val="2"/>
        <charset val="238"/>
      </rPr>
      <t>kanalizacijskih
cevi, kompletno z gumi tesnili in spojkami.</t>
    </r>
  </si>
  <si>
    <t>1.4.3.</t>
  </si>
  <si>
    <r>
      <t>Dobava in montaža kanalizaeijskih cevi PVC za peskolove, DN 160 mm,</t>
    </r>
    <r>
      <rPr>
        <b/>
        <sz val="10"/>
        <rFont val="Arial"/>
        <family val="2"/>
        <charset val="238"/>
      </rPr>
      <t xml:space="preserve"> na
betonsko podlago z obbetoniranjem 10cm nad temenom cevi</t>
    </r>
    <r>
      <rPr>
        <sz val="10"/>
        <rFont val="Arial"/>
        <family val="2"/>
        <charset val="238"/>
      </rPr>
      <t>, kompletno z gumi tesnili in priključitvijo na jaške oz. na cevi DN200.</t>
    </r>
  </si>
  <si>
    <t>1.4.4.</t>
  </si>
  <si>
    <r>
      <t>Dobava in montaža kanalizaeijskih cevi PVC za peskolove, DN 75 mm za odtok vode iz ročne črpalke,</t>
    </r>
    <r>
      <rPr>
        <b/>
        <sz val="10"/>
        <rFont val="Arial"/>
        <family val="2"/>
        <charset val="238"/>
      </rPr>
      <t xml:space="preserve"> na betonsko podlago z obbetoniranjem 10cm nad temenom cevi</t>
    </r>
    <r>
      <rPr>
        <sz val="10"/>
        <rFont val="Arial"/>
        <family val="2"/>
        <charset val="238"/>
      </rPr>
      <t>, kompletno z gumi tesnili in priključitvijo na na cevi DN200.</t>
    </r>
  </si>
  <si>
    <t>1.4.5.</t>
  </si>
  <si>
    <t>Dobava in montaža ročne črpalke za vodnjeke, z krogličnim ventilom DN50, navojnim sesalnim košem DN50, z vodnjaško cevjo DN50 L= 3m, z nepovratnim ventilom DN50, kompletno z vsem pomožnim materialom, tesnili in vijaki za pritrjevanje.</t>
  </si>
  <si>
    <t>1.4.6.</t>
  </si>
  <si>
    <t>1.5.1.</t>
  </si>
  <si>
    <t xml:space="preserve">Izdelava PID tehnične dokumentacije (4 izvodi), komplet s projektom za obratovanje in vzdrževanje </t>
  </si>
  <si>
    <t>(2,5%) investicisjke vrednosti</t>
  </si>
  <si>
    <t>1.5.2.</t>
  </si>
  <si>
    <t>Projektantski nadzor.</t>
  </si>
  <si>
    <t>1.5.3.</t>
  </si>
  <si>
    <t xml:space="preserve">Opravljanje nadzora s strani upravljalca komunalnih vodov obračun po dejanskih stroških </t>
  </si>
  <si>
    <t>1.5.4.</t>
  </si>
  <si>
    <t>PROJEKTANTSKI POPIS:</t>
  </si>
  <si>
    <t>KOLESARSKA POT MED ZASELKOM MLINI V ŠEMPETRU PRI GORICI IN DRŽAVNO MEJO</t>
  </si>
  <si>
    <t>1. GRADBENA DELA</t>
  </si>
  <si>
    <t>E</t>
  </si>
  <si>
    <t>KOL</t>
  </si>
  <si>
    <t>CENA</t>
  </si>
  <si>
    <t>VREDNOST</t>
  </si>
  <si>
    <t>Strojni in deloma ročni izkop kabelskega kanala v terenu (zelenici), globine 1m, širine 0,3m, dolžine 120m</t>
  </si>
  <si>
    <t>Izkop in komplet izdelava betonskega temelja za JR drog h=5,0m od tal, temelj za vsadni tip kandelabra dimenzije 0,9x0,8x0,8m (izkop 1,5m3), komplet armatura, v sredini temelja 2x cev fi 63mm</t>
  </si>
  <si>
    <t>Dobava in vgradnja finega peska - tamponskega peska granulacije 3-7mm za zaščito kabelske cevi javne razsvetljave</t>
  </si>
  <si>
    <t>Zasipanje kabelskega jarka z izkopanim materialom ter nabijanje po slojih 10cm, planiranje terena nad kabelsko kanalizacijo</t>
  </si>
  <si>
    <t>Odvoz odvečnega materiala, strojno nakladanje, prevoz na razdalj do 15km</t>
  </si>
  <si>
    <t>Strojni in deloma ročni izkop in komplet vgradnja tipskega betonskega kabelskega jaška 60x60cm, globine 80cm, komplet LTŽ pokrovom 125kN, zaključitev cevi stigmaflex fi 63mm, planiranje terena po končanih delih</t>
  </si>
  <si>
    <t>kpl</t>
  </si>
  <si>
    <t>Dobava, polaganje in spajanje stigmaflex cevi fi 63mm, komplet spojni material</t>
  </si>
  <si>
    <t>- cev fi 63mm</t>
  </si>
  <si>
    <t>- cev fi 40mm</t>
  </si>
  <si>
    <t>Dobava in montaža kovinske pocinkane cevi fi 50mm, komplet pritrdilni in obešalni material za montažo na obstoječi most (prečkanje Vrtojbice), varjenje cevi in tesnenje, komplet koleno 90 stopinj na začetku in koncu mosta (prehod v kabelski jašek), ozemljitev cevi na pocinakni valjanec</t>
  </si>
  <si>
    <t>9.</t>
  </si>
  <si>
    <t>Dobava in polaganje opozorilnega PVC traka "pozor elektrika"</t>
  </si>
  <si>
    <t>10.</t>
  </si>
  <si>
    <t>Dobava, polaganje in priklop pocinkanega valjanca Fe/Zn 25x4mm, komplet križne sponke</t>
  </si>
  <si>
    <t>11.</t>
  </si>
  <si>
    <t>Izvedba križanj JR  kabelske kanalizacije z obstoječimi komunalnimi vodi (po priporočilih EIMV Ljubljana št. 1260)</t>
  </si>
  <si>
    <t>12.</t>
  </si>
  <si>
    <t>Strojni in deloma ročni izkop v okolici obstoječega JR kandelabra (mesto priklopa na obstoječo JR linijo), prekinitev cevi zaključitev v predvideni jašek, odklop in ponovni priklop JR kabla, izvedba spojke Raychem in podaljšanje kabla, komplet ureditev terena po konačnih delih, priklop valjanca na obstoječe ozemljilo, komplet pritrdilni, spojni, priključni in gradbeni material</t>
  </si>
  <si>
    <t>13.</t>
  </si>
  <si>
    <t>Zakoličba nove trase JR kabelske kanalizacije, zakoličba temeljev za kandelabre</t>
  </si>
  <si>
    <t>14.</t>
  </si>
  <si>
    <t>Izdelava posnetka pred zasutjem kabelskega jarka, vnos v kataster komunalnih vodov</t>
  </si>
  <si>
    <t>15.</t>
  </si>
  <si>
    <t>Zaščita gradbišča pri izkopu in elektromontažnih delih - po dejanskih stroških</t>
  </si>
  <si>
    <t>16.</t>
  </si>
  <si>
    <t>Stroški nadzora Elektro Primorska (obračun po dejanskih stroških - ocena ur)</t>
  </si>
  <si>
    <t>17.</t>
  </si>
  <si>
    <t>Stroški nadzora upravljalca kanalizacije in vodovoda (obračun po dejanskih stroških - ocena ur)</t>
  </si>
  <si>
    <t>18.</t>
  </si>
  <si>
    <t>Pripravljalna in zaključna dela</t>
  </si>
  <si>
    <t>19.</t>
  </si>
  <si>
    <t>Manipulativni stroški, drobni material</t>
  </si>
  <si>
    <t>SKUPAJ GRADBENA DELA</t>
  </si>
  <si>
    <t>2. ELEKTROMONTAŽNI DEL</t>
  </si>
  <si>
    <t>Dobava, montaža, priklop, ..</t>
  </si>
  <si>
    <t>Dobava in postavitev vročecinkanega kandelabra h=5,5m, konusni tip, dimenzioniran za pritisk p=1100N/m2 (153km/h) - cona 3, vročecinkan, barvan v peskano antracitno barvo (preveriti pri arhitektu), komplet z ožičenjem in priključno sponko, postavljanje z avtodvigalom (fiksiranje kandelabra z vijačenjem), komplet atesti in izjave (kot npr.: Campion CC550/4 konusne izvedbe, fi115/60mm, montaža z avtodvigalom</t>
  </si>
  <si>
    <t>Dobava in montaža svetilke za kolesarske steze tip Disano MUSA 1795 FLC26D G24d-3, 1127lm, CNR-L, koda: 423420-00, za natik na fi60mm, odstotek svetlobnega toka nad horizontalo 0% (skladno z uredbo), stopnja zaščite IP65, komplet atesti in preizkus delovanja, montaža z avtodvigalom</t>
  </si>
  <si>
    <t>Dobava, polaganje in priklop  kabla NAYY-J 4x16+2,5mm2, komplet priključni material, priklop kabla na obstoječo JR linijo</t>
  </si>
  <si>
    <t>Dobava, polaganje in priklop kabla FG70R 3x1,5mm2 za napajanje krmilne omarice za merilno napravo (dežemer) - sama napravi ni predmet tega načrta), komplet vodotesni tesnilni pribor za omenjeni kabel, kabel zavit v kabelskem jašku za kasnejši priklop</t>
  </si>
  <si>
    <t>Dobava in montaža priključnih sponk za v kandelaber, komplet z varovalkami in vrstnimi sponkami za priključni kabel 16mm2, komplet pritrdilni in izolirni material</t>
  </si>
  <si>
    <t>Komplet dobava in montaža priključne sponke in varovalk za priklop na obstoječi kandelaber (JR svetilko) ob mostu, komplet priključni in montažni material</t>
  </si>
  <si>
    <t>Meritve NN kabla, označitev kabla z napisnimi tablicami</t>
  </si>
  <si>
    <t>Preizkus delovanja javne razsvetljave</t>
  </si>
  <si>
    <t>ELEKTROMONTAŽNI DEL</t>
  </si>
  <si>
    <t>REKAPITULACIJA</t>
  </si>
  <si>
    <t>2. ELEKTROMONTAŽNA DELA</t>
  </si>
  <si>
    <t>3. IZDELAVA PID-a (4 izvodi)</t>
  </si>
  <si>
    <t>4. Projektantski nadzor električnih inštalacij</t>
  </si>
  <si>
    <t>5. NEPREDVIDENA DELA (z vpisom v gradbeni dnevnik po dejanskih stroških)</t>
  </si>
  <si>
    <t>SKUPAJ BREZ DDV</t>
  </si>
  <si>
    <t>SKUPAJ Z DDV</t>
  </si>
  <si>
    <t xml:space="preserve">Dobava in montaža EU spominske table, komplet z vsemi deli in pritrdilnim  materialom in pripravo podlage (izgled po navodilih investitorja), </t>
  </si>
  <si>
    <t xml:space="preserve">Dobava in montaža EU gradbiščne table, komplet z vsemi deli in pritrdilnim  materialom in pripravo podlage (izgled po navodilih investitorja), </t>
  </si>
</sst>
</file>

<file path=xl/styles.xml><?xml version="1.0" encoding="utf-8"?>
<styleSheet xmlns="http://schemas.openxmlformats.org/spreadsheetml/2006/main">
  <numFmts count="15">
    <numFmt numFmtId="44" formatCode="_-* #,##0.00\ &quot;€&quot;_-;\-* #,##0.00\ &quot;€&quot;_-;_-* &quot;-&quot;??\ &quot;€&quot;_-;_-@_-"/>
    <numFmt numFmtId="43" formatCode="_-* #,##0.00\ _€_-;\-* #,##0.00\ _€_-;_-* &quot;-&quot;??\ _€_-;_-@_-"/>
    <numFmt numFmtId="164" formatCode="_-* #,##0.00\ &quot;SIT&quot;_-;\-* #,##0.00\ &quot;SIT&quot;_-;_-* &quot;-&quot;??\ &quot;SIT&quot;_-;_-@_-"/>
    <numFmt numFmtId="165" formatCode="_-* #,##0.00\ _S_I_T_-;\-* #,##0.00\ _S_I_T_-;_-* &quot;-&quot;??\ _S_I_T_-;_-@_-"/>
    <numFmt numFmtId="166" formatCode="_ * #,##0.00_-\ &quot;SLT&quot;_ ;_ * #,##0.00\-\ &quot;SLT&quot;_ ;_ * &quot;-&quot;??_-\ &quot;SLT&quot;_ ;_ @_ "/>
    <numFmt numFmtId="167" formatCode="_ * #,##0.00_-\ _S_L_T_ ;_ * #,##0.00\-\ _S_L_T_ ;_ * &quot;-&quot;??_-\ _S_L_T_ ;_ @_ "/>
    <numFmt numFmtId="168" formatCode="_(&quot;$&quot;* #,##0_);_(&quot;$&quot;* \(#,##0\);_(&quot;$&quot;* &quot;-&quot;_);_(@_)"/>
    <numFmt numFmtId="169" formatCode="_(&quot;$&quot;* #,##0.00_);_(&quot;$&quot;* \(#,##0.00\);_(&quot;$&quot;* &quot;-&quot;??_);_(@_)"/>
    <numFmt numFmtId="170" formatCode="General_)"/>
    <numFmt numFmtId="171" formatCode="_-* #,##0.00\ [$€]_-;\-* #,##0.00\ [$€]_-;_-* &quot;-&quot;??\ [$€]_-;_-@_-"/>
    <numFmt numFmtId="172" formatCode="_-* #,##0.00_-;\-* #,##0.00_-;_-* &quot;-&quot;??_-;_-@_-"/>
    <numFmt numFmtId="173" formatCode="_(* #,##0.00_);_(* \(#,##0.00\);_(* &quot;-&quot;??_);_(@_)"/>
    <numFmt numFmtId="174" formatCode="_-* #,##0.00\ [$€-1]_-;\-* #,##0.00\ [$€-1]_-;_-* &quot;-&quot;??\ [$€-1]_-;_-@_-"/>
    <numFmt numFmtId="175" formatCode="#,##0.0"/>
    <numFmt numFmtId="176" formatCode="#,##0.00\ &quot;€&quot;"/>
  </numFmts>
  <fonts count="103">
    <font>
      <sz val="11"/>
      <color theme="1"/>
      <name val="Calibri"/>
      <family val="2"/>
      <charset val="238"/>
      <scheme val="minor"/>
    </font>
    <font>
      <sz val="11"/>
      <color theme="1"/>
      <name val="Calibri"/>
      <family val="2"/>
      <charset val="238"/>
      <scheme val="minor"/>
    </font>
    <font>
      <sz val="10"/>
      <color rgb="FF000000"/>
      <name val="Arial"/>
      <family val="2"/>
      <charset val="238"/>
    </font>
    <font>
      <sz val="10"/>
      <name val="Arial"/>
      <family val="2"/>
      <charset val="238"/>
    </font>
    <font>
      <b/>
      <sz val="10"/>
      <name val="Arial"/>
      <family val="2"/>
      <charset val="238"/>
    </font>
    <font>
      <sz val="10"/>
      <name val="Arial CE"/>
      <charset val="238"/>
    </font>
    <font>
      <sz val="10"/>
      <name val="SL Dutch"/>
      <charset val="238"/>
    </font>
    <font>
      <sz val="10"/>
      <name val="Times New Roman"/>
      <family val="1"/>
      <charset val="238"/>
    </font>
    <font>
      <sz val="10"/>
      <name val="Arial CE"/>
      <family val="2"/>
      <charset val="238"/>
    </font>
    <font>
      <sz val="11"/>
      <color indexed="8"/>
      <name val="Calibri"/>
      <family val="2"/>
      <charset val="238"/>
    </font>
    <font>
      <sz val="10"/>
      <name val="Courier"/>
      <family val="1"/>
      <charset val="238"/>
    </font>
    <font>
      <sz val="9"/>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Helv"/>
      <charset val="204"/>
    </font>
    <font>
      <sz val="12"/>
      <name val="Times New Roman"/>
      <family val="1"/>
    </font>
    <font>
      <sz val="11"/>
      <color theme="1"/>
      <name val="Calibri"/>
      <family val="2"/>
      <scheme val="minor"/>
    </font>
    <font>
      <b/>
      <sz val="9"/>
      <name val="Arial"/>
      <family val="2"/>
      <charset val="238"/>
    </font>
    <font>
      <sz val="10"/>
      <name val="Arial CE"/>
    </font>
    <font>
      <i/>
      <sz val="10"/>
      <name val="SL Dutch"/>
    </font>
    <font>
      <sz val="12"/>
      <color theme="1"/>
      <name val="Calibri"/>
      <family val="2"/>
      <scheme val="minor"/>
    </font>
    <font>
      <b/>
      <sz val="11"/>
      <name val="Arial"/>
      <family val="2"/>
      <charset val="238"/>
    </font>
    <font>
      <sz val="11"/>
      <name val="Arial"/>
      <family val="2"/>
      <charset val="238"/>
    </font>
    <font>
      <i/>
      <sz val="10"/>
      <name val="Times New Roman CE"/>
      <family val="1"/>
      <charset val="238"/>
    </font>
    <font>
      <sz val="10"/>
      <color indexed="10"/>
      <name val="Arial"/>
      <family val="2"/>
      <charset val="238"/>
    </font>
    <font>
      <b/>
      <sz val="12"/>
      <color theme="1"/>
      <name val="Arial Narrow"/>
      <family val="2"/>
      <charset val="238"/>
    </font>
    <font>
      <sz val="9"/>
      <color rgb="FFFF0000"/>
      <name val="Arial"/>
      <family val="2"/>
      <charset val="238"/>
    </font>
    <font>
      <sz val="11"/>
      <name val="Arial CE"/>
      <family val="2"/>
      <charset val="238"/>
    </font>
    <font>
      <i/>
      <sz val="12"/>
      <name val="Times New Roman CE"/>
      <family val="1"/>
      <charset val="238"/>
    </font>
    <font>
      <i/>
      <sz val="10"/>
      <color indexed="17"/>
      <name val="Times New Roman CE"/>
      <family val="1"/>
      <charset val="238"/>
    </font>
    <font>
      <b/>
      <i/>
      <sz val="10"/>
      <name val="Times New Roman CE"/>
      <family val="1"/>
      <charset val="238"/>
    </font>
    <font>
      <sz val="10"/>
      <name val="Times New Roman CE"/>
      <family val="1"/>
      <charset val="238"/>
    </font>
    <font>
      <i/>
      <sz val="10"/>
      <color rgb="FFFF0000"/>
      <name val="Times New Roman CE"/>
      <family val="1"/>
      <charset val="238"/>
    </font>
    <font>
      <i/>
      <sz val="10"/>
      <name val="SL Dutch"/>
      <charset val="238"/>
    </font>
    <font>
      <i/>
      <sz val="10"/>
      <color rgb="FFFF0000"/>
      <name val="SL Dutch"/>
      <charset val="238"/>
    </font>
    <font>
      <sz val="10"/>
      <color rgb="FFFF0000"/>
      <name val="Arial"/>
      <family val="2"/>
      <charset val="238"/>
    </font>
    <font>
      <i/>
      <sz val="11"/>
      <name val="Arial"/>
      <family val="2"/>
      <charset val="238"/>
    </font>
    <font>
      <i/>
      <sz val="11"/>
      <name val="Times New Roman CE"/>
      <family val="1"/>
      <charset val="238"/>
    </font>
    <font>
      <sz val="10"/>
      <color rgb="FFFF0000"/>
      <name val="Times New Roman CE"/>
      <family val="1"/>
      <charset val="238"/>
    </font>
    <font>
      <sz val="11"/>
      <name val="Arial"/>
      <family val="2"/>
    </font>
    <font>
      <sz val="10"/>
      <color indexed="57"/>
      <name val="Arial"/>
      <family val="2"/>
    </font>
    <font>
      <i/>
      <sz val="10"/>
      <color indexed="17"/>
      <name val="SL Dutch"/>
    </font>
    <font>
      <i/>
      <sz val="10"/>
      <color rgb="FFFF0000"/>
      <name val="SL Dutch"/>
    </font>
    <font>
      <b/>
      <sz val="11"/>
      <name val="Arial"/>
      <family val="2"/>
    </font>
    <font>
      <sz val="9"/>
      <name val="Arial Narrow"/>
      <family val="2"/>
      <charset val="238"/>
    </font>
    <font>
      <sz val="11"/>
      <name val="Symbol"/>
      <family val="1"/>
      <charset val="2"/>
    </font>
    <font>
      <b/>
      <i/>
      <sz val="14"/>
      <name val="Times New Roman CE"/>
      <family val="1"/>
      <charset val="238"/>
    </font>
    <font>
      <b/>
      <i/>
      <sz val="12"/>
      <name val="Times New Roman CE"/>
      <family val="1"/>
      <charset val="238"/>
    </font>
    <font>
      <b/>
      <i/>
      <sz val="11"/>
      <name val="Times New Roman CE"/>
      <family val="1"/>
      <charset val="238"/>
    </font>
    <font>
      <sz val="12"/>
      <name val="Arial Narrow"/>
      <family val="2"/>
      <charset val="238"/>
    </font>
    <font>
      <vertAlign val="superscript"/>
      <sz val="10"/>
      <name val="Arial"/>
      <family val="2"/>
      <charset val="238"/>
    </font>
    <font>
      <sz val="10"/>
      <name val="Century Gothic CE"/>
      <charset val="238"/>
    </font>
    <font>
      <sz val="10"/>
      <name val="Calibri"/>
      <family val="2"/>
      <charset val="238"/>
    </font>
    <font>
      <b/>
      <sz val="14"/>
      <color indexed="8"/>
      <name val="Calibri"/>
      <family val="2"/>
      <charset val="238"/>
      <scheme val="minor"/>
    </font>
    <font>
      <b/>
      <sz val="14"/>
      <color indexed="8"/>
      <name val="Arial Narrow"/>
      <family val="2"/>
      <charset val="238"/>
    </font>
    <font>
      <sz val="10"/>
      <color indexed="8"/>
      <name val="Calibri"/>
      <family val="2"/>
      <charset val="238"/>
      <scheme val="minor"/>
    </font>
    <font>
      <sz val="10"/>
      <color theme="1"/>
      <name val="Calibri"/>
      <family val="2"/>
      <charset val="238"/>
      <scheme val="minor"/>
    </font>
    <font>
      <b/>
      <sz val="11"/>
      <color indexed="8"/>
      <name val="Arial Narrow"/>
      <family val="2"/>
      <charset val="238"/>
    </font>
    <font>
      <sz val="11"/>
      <color theme="1"/>
      <name val="Arial Narrow"/>
      <family val="2"/>
      <charset val="238"/>
    </font>
    <font>
      <b/>
      <sz val="13"/>
      <color indexed="8"/>
      <name val="Arial Narrow"/>
      <family val="2"/>
      <charset val="238"/>
    </font>
    <font>
      <b/>
      <sz val="12"/>
      <color indexed="8"/>
      <name val="Arial Narrow"/>
      <family val="2"/>
      <charset val="238"/>
    </font>
    <font>
      <sz val="10"/>
      <color indexed="8"/>
      <name val="Arial Narrow"/>
      <family val="2"/>
      <charset val="238"/>
    </font>
    <font>
      <b/>
      <sz val="10"/>
      <color indexed="8"/>
      <name val="Arial Narrow"/>
      <family val="2"/>
      <charset val="238"/>
    </font>
    <font>
      <sz val="10"/>
      <color rgb="FFFF0000"/>
      <name val="Calibri"/>
      <family val="2"/>
      <charset val="238"/>
      <scheme val="minor"/>
    </font>
    <font>
      <sz val="10"/>
      <name val="Calibri"/>
      <family val="2"/>
      <charset val="238"/>
      <scheme val="minor"/>
    </font>
    <font>
      <sz val="10"/>
      <color rgb="FFFF0000"/>
      <name val="Arial Narrow"/>
      <family val="2"/>
      <charset val="238"/>
    </font>
    <font>
      <sz val="10"/>
      <name val="Arial Narrow"/>
      <family val="2"/>
      <charset val="238"/>
    </font>
    <font>
      <b/>
      <sz val="12"/>
      <name val="Arial Narrow"/>
      <family val="2"/>
      <charset val="238"/>
    </font>
    <font>
      <sz val="10"/>
      <color theme="1"/>
      <name val="Arial Narrow"/>
      <family val="2"/>
      <charset val="238"/>
    </font>
    <font>
      <b/>
      <sz val="14"/>
      <color theme="1"/>
      <name val="Arial Narrow"/>
      <family val="2"/>
      <charset val="238"/>
    </font>
    <font>
      <sz val="12"/>
      <color theme="1"/>
      <name val="Arial Narrow"/>
      <family val="2"/>
      <charset val="238"/>
    </font>
    <font>
      <b/>
      <sz val="11"/>
      <color theme="1"/>
      <name val="Arial Narrow"/>
      <family val="2"/>
      <charset val="238"/>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31"/>
        <bgColor indexed="64"/>
      </patternFill>
    </fill>
    <fill>
      <patternFill patternType="solid">
        <fgColor theme="0" tint="-4.9989318521683403E-2"/>
        <bgColor indexed="64"/>
      </patternFill>
    </fill>
    <fill>
      <patternFill patternType="solid">
        <fgColor indexed="4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hair">
        <color indexed="64"/>
      </top>
      <bottom style="hair">
        <color indexed="64"/>
      </bottom>
      <diagonal/>
    </border>
    <border>
      <left/>
      <right/>
      <top style="hair">
        <color indexed="8"/>
      </top>
      <bottom style="hair">
        <color indexed="8"/>
      </bottom>
      <diagonal/>
    </border>
    <border>
      <left/>
      <right/>
      <top style="hair">
        <color indexed="64"/>
      </top>
      <bottom/>
      <diagonal/>
    </border>
    <border>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8"/>
      </bottom>
      <diagonal/>
    </border>
    <border>
      <left/>
      <right style="thin">
        <color indexed="64"/>
      </right>
      <top style="thin">
        <color indexed="64"/>
      </top>
      <bottom style="double">
        <color indexed="64"/>
      </bottom>
      <diagonal/>
    </border>
    <border>
      <left/>
      <right/>
      <top/>
      <bottom style="double">
        <color indexed="64"/>
      </bottom>
      <diagonal/>
    </border>
    <border>
      <left/>
      <right/>
      <top/>
      <bottom style="medium">
        <color indexed="64"/>
      </bottom>
      <diagonal/>
    </border>
  </borders>
  <cellStyleXfs count="249">
    <xf numFmtId="0" fontId="0" fillId="0" borderId="0"/>
    <xf numFmtId="0" fontId="2" fillId="0" borderId="0"/>
    <xf numFmtId="0" fontId="5" fillId="0" borderId="0"/>
    <xf numFmtId="0" fontId="3" fillId="0" borderId="0" applyNumberFormat="0" applyFill="0" applyBorder="0" applyAlignment="0" applyProtection="0"/>
    <xf numFmtId="0" fontId="6" fillId="0" borderId="0"/>
    <xf numFmtId="0" fontId="6" fillId="0" borderId="0"/>
    <xf numFmtId="164" fontId="5" fillId="0" borderId="0" applyFont="0" applyFill="0" applyBorder="0" applyAlignment="0" applyProtection="0"/>
    <xf numFmtId="0" fontId="1" fillId="0" borderId="0"/>
    <xf numFmtId="0" fontId="3" fillId="0" borderId="0"/>
    <xf numFmtId="168" fontId="3" fillId="0" borderId="0" applyFont="0" applyFill="0" applyBorder="0" applyAlignment="0" applyProtection="0"/>
    <xf numFmtId="169" fontId="3" fillId="0" borderId="0" applyFont="0" applyFill="0" applyBorder="0" applyAlignment="0" applyProtection="0"/>
    <xf numFmtId="170" fontId="10" fillId="0" borderId="0"/>
    <xf numFmtId="170" fontId="10" fillId="0" borderId="0"/>
    <xf numFmtId="0" fontId="9" fillId="0" borderId="0"/>
    <xf numFmtId="0" fontId="9" fillId="0" borderId="0"/>
    <xf numFmtId="0" fontId="3" fillId="0" borderId="0"/>
    <xf numFmtId="166" fontId="3" fillId="0" borderId="0" applyFont="0" applyFill="0" applyBorder="0" applyAlignment="0" applyProtection="0"/>
    <xf numFmtId="167" fontId="3" fillId="0" borderId="0" applyFont="0" applyFill="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8" fillId="0" borderId="0"/>
    <xf numFmtId="0" fontId="7" fillId="0" borderId="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4" applyNumberFormat="0" applyAlignment="0" applyProtection="0"/>
    <xf numFmtId="0" fontId="16" fillId="21" borderId="5" applyNumberFormat="0" applyAlignment="0" applyProtection="0"/>
    <xf numFmtId="44" fontId="9" fillId="0" borderId="0" applyFont="0" applyFill="0" applyBorder="0" applyAlignment="0" applyProtection="0"/>
    <xf numFmtId="169" fontId="12" fillId="0" borderId="0" applyFon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6" applyNumberFormat="0" applyFill="0" applyAlignment="0" applyProtection="0"/>
    <xf numFmtId="0" fontId="20" fillId="0" borderId="7" applyNumberFormat="0" applyFill="0" applyAlignment="0" applyProtection="0"/>
    <xf numFmtId="0" fontId="21" fillId="0" borderId="8" applyNumberFormat="0" applyFill="0" applyAlignment="0" applyProtection="0"/>
    <xf numFmtId="0" fontId="21" fillId="0" borderId="0" applyNumberFormat="0" applyFill="0" applyBorder="0" applyAlignment="0" applyProtection="0"/>
    <xf numFmtId="0" fontId="22" fillId="7" borderId="4" applyNumberFormat="0" applyAlignment="0" applyProtection="0"/>
    <xf numFmtId="0" fontId="23" fillId="0" borderId="9" applyNumberFormat="0" applyFill="0" applyAlignment="0" applyProtection="0"/>
    <xf numFmtId="0" fontId="24" fillId="22" borderId="0" applyNumberFormat="0" applyBorder="0" applyAlignment="0" applyProtection="0"/>
    <xf numFmtId="0" fontId="12" fillId="0" borderId="0"/>
    <xf numFmtId="0" fontId="12" fillId="0" borderId="0"/>
    <xf numFmtId="0" fontId="9" fillId="0" borderId="0"/>
    <xf numFmtId="0" fontId="12" fillId="23" borderId="10" applyNumberFormat="0" applyFont="0" applyAlignment="0" applyProtection="0"/>
    <xf numFmtId="0" fontId="25" fillId="20" borderId="11" applyNumberFormat="0" applyAlignment="0" applyProtection="0"/>
    <xf numFmtId="0" fontId="26" fillId="0" borderId="0" applyNumberFormat="0" applyFill="0" applyBorder="0" applyAlignment="0" applyProtection="0"/>
    <xf numFmtId="0" fontId="27" fillId="0" borderId="12" applyNumberFormat="0" applyFill="0" applyAlignment="0" applyProtection="0"/>
    <xf numFmtId="164" fontId="7" fillId="0" borderId="0" applyFont="0" applyFill="0" applyBorder="0" applyAlignment="0" applyProtection="0"/>
    <xf numFmtId="0" fontId="28" fillId="0" borderId="0" applyNumberFormat="0" applyFill="0" applyBorder="0" applyAlignment="0" applyProtection="0"/>
    <xf numFmtId="0" fontId="45"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0" fillId="4" borderId="0" applyNumberFormat="0" applyBorder="0" applyAlignment="0" applyProtection="0"/>
    <xf numFmtId="171" fontId="5" fillId="0" borderId="0" applyFont="0" applyFill="0" applyBorder="0" applyAlignment="0" applyProtection="0"/>
    <xf numFmtId="0" fontId="31" fillId="20" borderId="11" applyNumberFormat="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22" borderId="0" applyNumberFormat="0" applyBorder="0" applyAlignment="0" applyProtection="0"/>
    <xf numFmtId="9" fontId="3" fillId="0" borderId="0" applyFont="0" applyFill="0" applyBorder="0" applyAlignment="0" applyProtection="0"/>
    <xf numFmtId="0" fontId="5" fillId="23" borderId="10" applyNumberFormat="0" applyFon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9" fillId="0" borderId="9" applyNumberFormat="0" applyFill="0" applyAlignment="0" applyProtection="0"/>
    <xf numFmtId="0" fontId="40" fillId="21" borderId="5" applyNumberFormat="0" applyAlignment="0" applyProtection="0"/>
    <xf numFmtId="0" fontId="41" fillId="20" borderId="4" applyNumberFormat="0" applyAlignment="0" applyProtection="0"/>
    <xf numFmtId="0" fontId="42" fillId="3" borderId="0" applyNumberFormat="0" applyBorder="0" applyAlignment="0" applyProtection="0"/>
    <xf numFmtId="165" fontId="3" fillId="0" borderId="0" applyFont="0" applyFill="0" applyBorder="0" applyAlignment="0" applyProtection="0"/>
    <xf numFmtId="0" fontId="43" fillId="7" borderId="4" applyNumberFormat="0" applyAlignment="0" applyProtection="0"/>
    <xf numFmtId="0" fontId="44" fillId="0" borderId="12" applyNumberFormat="0" applyFill="0" applyAlignment="0" applyProtection="0"/>
    <xf numFmtId="0" fontId="46" fillId="0" borderId="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29" fillId="34"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41" borderId="0" applyNumberFormat="0" applyBorder="0" applyAlignment="0" applyProtection="0"/>
    <xf numFmtId="0" fontId="42" fillId="25" borderId="0" applyNumberFormat="0" applyBorder="0" applyAlignment="0" applyProtection="0"/>
    <xf numFmtId="0" fontId="41" fillId="42" borderId="4" applyNumberFormat="0" applyAlignment="0" applyProtection="0"/>
    <xf numFmtId="0" fontId="40" fillId="43" borderId="5" applyNumberFormat="0" applyAlignment="0" applyProtection="0"/>
    <xf numFmtId="0" fontId="38" fillId="0" borderId="0" applyNumberFormat="0" applyFill="0" applyBorder="0" applyAlignment="0" applyProtection="0"/>
    <xf numFmtId="0" fontId="30" fillId="26" borderId="0" applyNumberFormat="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43" fillId="29" borderId="4" applyNumberFormat="0" applyAlignment="0" applyProtection="0"/>
    <xf numFmtId="0" fontId="39" fillId="0" borderId="9" applyNumberFormat="0" applyFill="0" applyAlignment="0" applyProtection="0"/>
    <xf numFmtId="0" fontId="36" fillId="44" borderId="0" applyNumberFormat="0" applyBorder="0" applyAlignment="0" applyProtection="0"/>
    <xf numFmtId="0" fontId="9" fillId="45" borderId="10" applyNumberFormat="0" applyAlignment="0" applyProtection="0"/>
    <xf numFmtId="0" fontId="31" fillId="42" borderId="11" applyNumberFormat="0" applyAlignment="0" applyProtection="0"/>
    <xf numFmtId="0" fontId="8" fillId="0" borderId="0"/>
    <xf numFmtId="0" fontId="32" fillId="0" borderId="0" applyNumberFormat="0" applyFill="0" applyBorder="0" applyAlignment="0" applyProtection="0"/>
    <xf numFmtId="0" fontId="44" fillId="0" borderId="12" applyNumberFormat="0" applyFill="0" applyAlignment="0" applyProtection="0"/>
    <xf numFmtId="165" fontId="5" fillId="0" borderId="0" applyFont="0" applyFill="0" applyBorder="0" applyAlignment="0" applyProtection="0"/>
    <xf numFmtId="0" fontId="37" fillId="0" borderId="0" applyNumberFormat="0" applyFill="0" applyBorder="0" applyAlignment="0" applyProtection="0"/>
    <xf numFmtId="0" fontId="12" fillId="0" borderId="0"/>
    <xf numFmtId="0" fontId="1" fillId="0" borderId="0"/>
    <xf numFmtId="0" fontId="47" fillId="0" borderId="0"/>
    <xf numFmtId="0" fontId="47" fillId="0" borderId="0"/>
    <xf numFmtId="0" fontId="1" fillId="0" borderId="0"/>
    <xf numFmtId="169" fontId="12" fillId="0" borderId="0" applyFont="0" applyFill="0" applyBorder="0" applyAlignment="0" applyProtection="0"/>
    <xf numFmtId="0" fontId="9" fillId="0" borderId="0"/>
    <xf numFmtId="0" fontId="1" fillId="0" borderId="0"/>
    <xf numFmtId="0" fontId="8" fillId="0" borderId="0"/>
    <xf numFmtId="172" fontId="3" fillId="0" borderId="0" applyFill="0" applyBorder="0" applyAlignment="0" applyProtection="0"/>
    <xf numFmtId="0" fontId="1" fillId="0" borderId="0"/>
    <xf numFmtId="0" fontId="49" fillId="0" borderId="0"/>
    <xf numFmtId="0" fontId="1" fillId="0" borderId="0"/>
    <xf numFmtId="1" fontId="50" fillId="0" borderId="0"/>
    <xf numFmtId="164"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173" fontId="51" fillId="0" borderId="0" applyFont="0" applyFill="0" applyBorder="0" applyAlignment="0" applyProtection="0"/>
    <xf numFmtId="0" fontId="1" fillId="0" borderId="0"/>
    <xf numFmtId="0" fontId="15" fillId="20" borderId="4" applyNumberFormat="0" applyAlignment="0" applyProtection="0"/>
    <xf numFmtId="0" fontId="22" fillId="7" borderId="4" applyNumberFormat="0" applyAlignment="0" applyProtection="0"/>
    <xf numFmtId="0" fontId="12" fillId="23" borderId="10" applyNumberFormat="0" applyFont="0" applyAlignment="0" applyProtection="0"/>
    <xf numFmtId="0" fontId="25" fillId="20" borderId="11" applyNumberFormat="0" applyAlignment="0" applyProtection="0"/>
    <xf numFmtId="0" fontId="27" fillId="0" borderId="12" applyNumberFormat="0" applyFill="0" applyAlignment="0" applyProtection="0"/>
    <xf numFmtId="0" fontId="31" fillId="20" borderId="11" applyNumberFormat="0" applyAlignment="0" applyProtection="0"/>
    <xf numFmtId="0" fontId="5" fillId="23" borderId="10" applyNumberFormat="0" applyFont="0" applyAlignment="0" applyProtection="0"/>
    <xf numFmtId="0" fontId="41" fillId="20" borderId="4" applyNumberFormat="0" applyAlignment="0" applyProtection="0"/>
    <xf numFmtId="0" fontId="43" fillId="7" borderId="4" applyNumberFormat="0" applyAlignment="0" applyProtection="0"/>
    <xf numFmtId="0" fontId="44" fillId="0" borderId="12" applyNumberFormat="0" applyFill="0" applyAlignment="0" applyProtection="0"/>
    <xf numFmtId="0" fontId="41" fillId="42" borderId="4" applyNumberFormat="0" applyAlignment="0" applyProtection="0"/>
    <xf numFmtId="0" fontId="43" fillId="29" borderId="4" applyNumberFormat="0" applyAlignment="0" applyProtection="0"/>
    <xf numFmtId="0" fontId="9" fillId="45" borderId="10" applyNumberFormat="0" applyAlignment="0" applyProtection="0"/>
    <xf numFmtId="0" fontId="31" fillId="42" borderId="11" applyNumberFormat="0" applyAlignment="0" applyProtection="0"/>
    <xf numFmtId="0" fontId="44" fillId="0" borderId="12"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42" fillId="3" borderId="0" applyNumberFormat="0" applyBorder="0" applyAlignment="0" applyProtection="0"/>
    <xf numFmtId="0" fontId="41" fillId="20" borderId="4" applyNumberFormat="0" applyAlignment="0" applyProtection="0"/>
    <xf numFmtId="0" fontId="40" fillId="21" borderId="5" applyNumberFormat="0" applyAlignment="0" applyProtection="0"/>
    <xf numFmtId="0" fontId="30" fillId="4" borderId="0" applyNumberFormat="0" applyBorder="0" applyAlignment="0" applyProtection="0"/>
    <xf numFmtId="0" fontId="43" fillId="7" borderId="4" applyNumberFormat="0" applyAlignment="0" applyProtection="0"/>
    <xf numFmtId="0" fontId="3" fillId="0" borderId="0"/>
    <xf numFmtId="0" fontId="36" fillId="22" borderId="0" applyNumberFormat="0" applyBorder="0" applyAlignment="0" applyProtection="0"/>
    <xf numFmtId="0" fontId="3" fillId="23" borderId="10" applyNumberFormat="0" applyFont="0" applyAlignment="0" applyProtection="0"/>
    <xf numFmtId="4" fontId="55" fillId="0" borderId="0">
      <alignment wrapText="1"/>
    </xf>
    <xf numFmtId="0" fontId="31" fillId="20" borderId="11" applyNumberFormat="0" applyAlignment="0" applyProtection="0"/>
    <xf numFmtId="43" fontId="3" fillId="0" borderId="0" applyFont="0" applyFill="0" applyBorder="0" applyAlignment="0" applyProtection="0"/>
    <xf numFmtId="0" fontId="47" fillId="0" borderId="0"/>
    <xf numFmtId="44" fontId="1" fillId="0" borderId="0" applyFont="0" applyFill="0" applyBorder="0" applyAlignment="0" applyProtection="0"/>
    <xf numFmtId="0" fontId="5" fillId="0" borderId="0"/>
    <xf numFmtId="0" fontId="82" fillId="0" borderId="0"/>
  </cellStyleXfs>
  <cellXfs count="540">
    <xf numFmtId="0" fontId="0" fillId="0" borderId="0" xfId="0"/>
    <xf numFmtId="0" fontId="11" fillId="0" borderId="0" xfId="1" applyFont="1" applyBorder="1" applyAlignment="1">
      <alignment horizontal="center"/>
    </xf>
    <xf numFmtId="4" fontId="11" fillId="0" borderId="0" xfId="1" applyNumberFormat="1" applyFont="1" applyBorder="1" applyAlignment="1">
      <alignment horizontal="right"/>
    </xf>
    <xf numFmtId="0" fontId="11" fillId="0" borderId="0" xfId="1" applyFont="1" applyBorder="1" applyAlignment="1">
      <alignment horizontal="justify" wrapText="1"/>
    </xf>
    <xf numFmtId="4" fontId="11" fillId="0" borderId="0" xfId="1" applyNumberFormat="1" applyFont="1" applyBorder="1" applyAlignment="1">
      <alignment horizontal="center"/>
    </xf>
    <xf numFmtId="49" fontId="11" fillId="0" borderId="0" xfId="1" applyNumberFormat="1" applyFont="1" applyFill="1" applyBorder="1" applyAlignment="1">
      <alignment horizontal="center"/>
    </xf>
    <xf numFmtId="0" fontId="0" fillId="0" borderId="0" xfId="0" applyBorder="1"/>
    <xf numFmtId="0" fontId="0" fillId="0" borderId="3" xfId="0" applyBorder="1"/>
    <xf numFmtId="0" fontId="11" fillId="0" borderId="2" xfId="1" applyFont="1" applyBorder="1" applyAlignment="1">
      <alignment horizontal="center"/>
    </xf>
    <xf numFmtId="4" fontId="11" fillId="0" borderId="2" xfId="1" applyNumberFormat="1" applyFont="1" applyBorder="1" applyAlignment="1">
      <alignment horizontal="left"/>
    </xf>
    <xf numFmtId="0" fontId="48" fillId="0" borderId="14" xfId="1" applyFont="1" applyBorder="1" applyAlignment="1">
      <alignment horizontal="justify" wrapText="1"/>
    </xf>
    <xf numFmtId="49" fontId="48" fillId="0" borderId="13" xfId="1" applyNumberFormat="1" applyFont="1" applyFill="1" applyBorder="1" applyAlignment="1">
      <alignment horizontal="center"/>
    </xf>
    <xf numFmtId="0" fontId="48" fillId="0" borderId="14" xfId="1" applyFont="1" applyBorder="1"/>
    <xf numFmtId="4" fontId="48" fillId="0" borderId="14" xfId="1" applyNumberFormat="1" applyFont="1" applyBorder="1" applyAlignment="1">
      <alignment horizontal="center"/>
    </xf>
    <xf numFmtId="4" fontId="48" fillId="0" borderId="15" xfId="1" applyNumberFormat="1" applyFont="1" applyBorder="1" applyAlignment="1">
      <alignment horizontal="right"/>
    </xf>
    <xf numFmtId="49" fontId="48" fillId="0" borderId="1" xfId="1" applyNumberFormat="1" applyFont="1" applyBorder="1" applyAlignment="1">
      <alignment horizontal="left" vertical="center"/>
    </xf>
    <xf numFmtId="0" fontId="0" fillId="0" borderId="2" xfId="0" applyBorder="1"/>
    <xf numFmtId="1" fontId="52" fillId="0" borderId="0" xfId="0" applyNumberFormat="1" applyFont="1" applyFill="1" applyAlignment="1" applyProtection="1">
      <alignment horizontal="left"/>
      <protection locked="0"/>
    </xf>
    <xf numFmtId="1" fontId="52" fillId="0" borderId="0" xfId="0" applyNumberFormat="1" applyFont="1" applyFill="1" applyAlignment="1" applyProtection="1">
      <alignment horizontal="center"/>
      <protection locked="0"/>
    </xf>
    <xf numFmtId="1" fontId="52" fillId="0" borderId="0" xfId="0" applyNumberFormat="1" applyFont="1" applyFill="1" applyAlignment="1" applyProtection="1">
      <alignment horizontal="justify"/>
      <protection locked="0"/>
    </xf>
    <xf numFmtId="2" fontId="52" fillId="0" borderId="0" xfId="0" applyNumberFormat="1" applyFont="1" applyFill="1" applyProtection="1">
      <protection locked="0"/>
    </xf>
    <xf numFmtId="1" fontId="52" fillId="0" borderId="0" xfId="0" applyNumberFormat="1" applyFont="1" applyFill="1" applyProtection="1">
      <protection locked="0"/>
    </xf>
    <xf numFmtId="4" fontId="52" fillId="0" borderId="0" xfId="0" applyNumberFormat="1" applyFont="1" applyFill="1" applyProtection="1">
      <protection locked="0"/>
    </xf>
    <xf numFmtId="0" fontId="0" fillId="0" borderId="0" xfId="0" applyFill="1"/>
    <xf numFmtId="1" fontId="53" fillId="0" borderId="0" xfId="0" applyNumberFormat="1" applyFont="1" applyFill="1" applyBorder="1" applyAlignment="1" applyProtection="1">
      <alignment horizontal="left"/>
      <protection locked="0"/>
    </xf>
    <xf numFmtId="1" fontId="53" fillId="0" borderId="0" xfId="0" applyNumberFormat="1" applyFont="1" applyFill="1" applyBorder="1" applyAlignment="1" applyProtection="1">
      <alignment horizontal="center"/>
      <protection locked="0"/>
    </xf>
    <xf numFmtId="1" fontId="53" fillId="0" borderId="0" xfId="0" applyNumberFormat="1" applyFont="1" applyFill="1" applyBorder="1" applyAlignment="1" applyProtection="1">
      <alignment horizontal="justify"/>
      <protection locked="0"/>
    </xf>
    <xf numFmtId="2" fontId="53" fillId="0" borderId="0" xfId="0" applyNumberFormat="1" applyFont="1" applyFill="1" applyBorder="1" applyProtection="1">
      <protection locked="0"/>
    </xf>
    <xf numFmtId="1" fontId="53" fillId="0" borderId="0" xfId="0" applyNumberFormat="1" applyFont="1" applyFill="1" applyBorder="1" applyProtection="1">
      <protection locked="0"/>
    </xf>
    <xf numFmtId="4" fontId="53" fillId="0" borderId="0" xfId="0" applyNumberFormat="1" applyFont="1" applyFill="1" applyBorder="1" applyProtection="1">
      <protection locked="0"/>
    </xf>
    <xf numFmtId="1" fontId="54" fillId="0" borderId="0" xfId="0" applyNumberFormat="1" applyFont="1"/>
    <xf numFmtId="4" fontId="53" fillId="0" borderId="0" xfId="0" applyNumberFormat="1" applyFont="1" applyProtection="1">
      <protection locked="0"/>
    </xf>
    <xf numFmtId="0" fontId="11" fillId="0" borderId="0" xfId="1" applyFont="1" applyBorder="1" applyAlignment="1">
      <alignment horizontal="left" wrapText="1"/>
    </xf>
    <xf numFmtId="1" fontId="52" fillId="46" borderId="16" xfId="0" applyNumberFormat="1" applyFont="1" applyFill="1" applyBorder="1" applyAlignment="1" applyProtection="1">
      <alignment horizontal="left"/>
      <protection locked="0"/>
    </xf>
    <xf numFmtId="1" fontId="52" fillId="46" borderId="17" xfId="0" applyNumberFormat="1" applyFont="1" applyFill="1" applyBorder="1" applyAlignment="1" applyProtection="1">
      <alignment horizontal="center"/>
      <protection locked="0"/>
    </xf>
    <xf numFmtId="1" fontId="52" fillId="46" borderId="17" xfId="0" applyNumberFormat="1" applyFont="1" applyFill="1" applyBorder="1" applyAlignment="1" applyProtection="1">
      <alignment horizontal="justify"/>
      <protection locked="0"/>
    </xf>
    <xf numFmtId="2" fontId="52" fillId="46" borderId="17" xfId="0" applyNumberFormat="1" applyFont="1" applyFill="1" applyBorder="1" applyProtection="1">
      <protection locked="0"/>
    </xf>
    <xf numFmtId="1" fontId="52" fillId="46" borderId="17" xfId="0" applyNumberFormat="1" applyFont="1" applyFill="1" applyBorder="1" applyProtection="1">
      <protection locked="0"/>
    </xf>
    <xf numFmtId="4" fontId="52" fillId="46" borderId="18" xfId="0" applyNumberFormat="1" applyFont="1" applyFill="1" applyBorder="1" applyProtection="1">
      <protection locked="0"/>
    </xf>
    <xf numFmtId="1" fontId="52" fillId="46" borderId="19" xfId="0" applyNumberFormat="1" applyFont="1" applyFill="1" applyBorder="1" applyAlignment="1" applyProtection="1">
      <alignment horizontal="left"/>
      <protection locked="0"/>
    </xf>
    <xf numFmtId="1" fontId="52" fillId="46" borderId="0" xfId="0" applyNumberFormat="1" applyFont="1" applyFill="1" applyBorder="1" applyAlignment="1" applyProtection="1">
      <alignment horizontal="center"/>
      <protection locked="0"/>
    </xf>
    <xf numFmtId="1" fontId="52" fillId="46" borderId="0" xfId="0" applyNumberFormat="1" applyFont="1" applyFill="1" applyBorder="1" applyAlignment="1" applyProtection="1">
      <alignment horizontal="justify"/>
      <protection locked="0"/>
    </xf>
    <xf numFmtId="2" fontId="52" fillId="46" borderId="0" xfId="0" applyNumberFormat="1" applyFont="1" applyFill="1" applyBorder="1" applyProtection="1">
      <protection locked="0"/>
    </xf>
    <xf numFmtId="1" fontId="52" fillId="46" borderId="0" xfId="0" applyNumberFormat="1" applyFont="1" applyFill="1" applyBorder="1" applyProtection="1">
      <protection locked="0"/>
    </xf>
    <xf numFmtId="4" fontId="52" fillId="46" borderId="20" xfId="0" applyNumberFormat="1" applyFont="1" applyFill="1" applyBorder="1" applyProtection="1">
      <protection locked="0"/>
    </xf>
    <xf numFmtId="1" fontId="52" fillId="46" borderId="21" xfId="0" applyNumberFormat="1" applyFont="1" applyFill="1" applyBorder="1" applyAlignment="1" applyProtection="1">
      <alignment horizontal="left"/>
      <protection locked="0"/>
    </xf>
    <xf numFmtId="1" fontId="52" fillId="46" borderId="22" xfId="0" applyNumberFormat="1" applyFont="1" applyFill="1" applyBorder="1" applyAlignment="1" applyProtection="1">
      <alignment horizontal="center"/>
      <protection locked="0"/>
    </xf>
    <xf numFmtId="1" fontId="52" fillId="46" borderId="22" xfId="0" applyNumberFormat="1" applyFont="1" applyFill="1" applyBorder="1" applyAlignment="1" applyProtection="1">
      <alignment horizontal="justify"/>
      <protection locked="0"/>
    </xf>
    <xf numFmtId="2" fontId="52" fillId="46" borderId="22" xfId="0" applyNumberFormat="1" applyFont="1" applyFill="1" applyBorder="1" applyProtection="1">
      <protection locked="0"/>
    </xf>
    <xf numFmtId="1" fontId="52" fillId="46" borderId="22" xfId="0" applyNumberFormat="1" applyFont="1" applyFill="1" applyBorder="1" applyProtection="1">
      <protection locked="0"/>
    </xf>
    <xf numFmtId="4" fontId="52" fillId="46" borderId="23" xfId="0" applyNumberFormat="1" applyFont="1" applyFill="1" applyBorder="1" applyProtection="1">
      <protection locked="0"/>
    </xf>
    <xf numFmtId="2" fontId="53" fillId="47" borderId="14" xfId="0" applyNumberFormat="1" applyFont="1" applyFill="1" applyBorder="1" applyProtection="1">
      <protection locked="0"/>
    </xf>
    <xf numFmtId="1" fontId="53" fillId="47" borderId="14" xfId="0" applyNumberFormat="1" applyFont="1" applyFill="1" applyBorder="1" applyAlignment="1" applyProtection="1">
      <alignment horizontal="justify"/>
      <protection locked="0"/>
    </xf>
    <xf numFmtId="1" fontId="52" fillId="47" borderId="14" xfId="0" applyNumberFormat="1" applyFont="1" applyFill="1" applyBorder="1" applyAlignment="1" applyProtection="1">
      <alignment horizontal="left"/>
      <protection locked="0"/>
    </xf>
    <xf numFmtId="1" fontId="53" fillId="47" borderId="13" xfId="0" applyNumberFormat="1" applyFont="1" applyFill="1" applyBorder="1" applyAlignment="1" applyProtection="1">
      <alignment horizontal="left"/>
      <protection locked="0"/>
    </xf>
    <xf numFmtId="0" fontId="4" fillId="0" borderId="0" xfId="8" applyFont="1" applyBorder="1" applyAlignment="1">
      <alignment horizontal="center" vertical="top"/>
    </xf>
    <xf numFmtId="0" fontId="4" fillId="0" borderId="0" xfId="8" applyFont="1" applyBorder="1" applyAlignment="1"/>
    <xf numFmtId="0" fontId="4" fillId="0" borderId="0" xfId="8" applyFont="1" applyBorder="1" applyAlignment="1">
      <alignment vertical="distributed" wrapText="1"/>
    </xf>
    <xf numFmtId="4" fontId="4" fillId="0" borderId="0" xfId="244" applyNumberFormat="1" applyFont="1" applyBorder="1" applyAlignment="1">
      <alignment horizontal="center"/>
    </xf>
    <xf numFmtId="4" fontId="4" fillId="47" borderId="15" xfId="1" applyNumberFormat="1" applyFont="1" applyFill="1" applyBorder="1" applyAlignment="1">
      <alignment horizontal="right"/>
    </xf>
    <xf numFmtId="49" fontId="48" fillId="47" borderId="13" xfId="1" applyNumberFormat="1" applyFont="1" applyFill="1" applyBorder="1" applyAlignment="1">
      <alignment horizontal="center"/>
    </xf>
    <xf numFmtId="0" fontId="48" fillId="47" borderId="14" xfId="1" applyFont="1" applyFill="1" applyBorder="1" applyAlignment="1">
      <alignment horizontal="justify" wrapText="1"/>
    </xf>
    <xf numFmtId="0" fontId="48" fillId="47" borderId="14" xfId="1" applyFont="1" applyFill="1" applyBorder="1"/>
    <xf numFmtId="4" fontId="48" fillId="47" borderId="14" xfId="1" applyNumberFormat="1" applyFont="1" applyFill="1" applyBorder="1" applyAlignment="1">
      <alignment horizontal="center"/>
    </xf>
    <xf numFmtId="0" fontId="56" fillId="0" borderId="0" xfId="245" applyFont="1" applyAlignment="1">
      <alignment vertical="top"/>
    </xf>
    <xf numFmtId="0" fontId="56" fillId="0" borderId="0" xfId="245" applyFont="1"/>
    <xf numFmtId="174" fontId="56" fillId="0" borderId="0" xfId="245" applyNumberFormat="1" applyFont="1" applyAlignment="1">
      <alignment horizontal="right"/>
    </xf>
    <xf numFmtId="0" fontId="56" fillId="0" borderId="0" xfId="245" applyFont="1" applyAlignment="1">
      <alignment horizontal="right"/>
    </xf>
    <xf numFmtId="174" fontId="56" fillId="0" borderId="0" xfId="245" applyNumberFormat="1" applyFont="1" applyAlignment="1">
      <alignment horizontal="right" vertical="top"/>
    </xf>
    <xf numFmtId="0" fontId="56" fillId="0" borderId="0" xfId="245" applyFont="1" applyAlignment="1">
      <alignment horizontal="right" vertical="top"/>
    </xf>
    <xf numFmtId="0" fontId="57" fillId="0" borderId="0" xfId="1" applyFont="1" applyBorder="1" applyAlignment="1">
      <alignment horizontal="center"/>
    </xf>
    <xf numFmtId="4" fontId="57" fillId="0" borderId="0" xfId="1" applyNumberFormat="1" applyFont="1" applyBorder="1" applyAlignment="1">
      <alignment horizontal="center"/>
    </xf>
    <xf numFmtId="0" fontId="11" fillId="0" borderId="0" xfId="1" applyFont="1" applyFill="1" applyBorder="1" applyAlignment="1">
      <alignment horizontal="left" wrapText="1"/>
    </xf>
    <xf numFmtId="4" fontId="11" fillId="0" borderId="0" xfId="1" applyNumberFormat="1" applyFont="1" applyFill="1" applyBorder="1" applyAlignment="1">
      <alignment horizontal="right"/>
    </xf>
    <xf numFmtId="2" fontId="53" fillId="0" borderId="0" xfId="0" applyNumberFormat="1" applyFont="1" applyFill="1" applyBorder="1" applyAlignment="1" applyProtection="1">
      <alignment horizontal="center"/>
      <protection locked="0"/>
    </xf>
    <xf numFmtId="4" fontId="53" fillId="0" borderId="0" xfId="0" applyNumberFormat="1" applyFont="1" applyFill="1" applyBorder="1" applyAlignment="1" applyProtection="1">
      <alignment horizontal="center"/>
      <protection locked="0"/>
    </xf>
    <xf numFmtId="2" fontId="53" fillId="0" borderId="0" xfId="0" applyNumberFormat="1" applyFont="1" applyFill="1" applyBorder="1" applyAlignment="1" applyProtection="1">
      <protection locked="0"/>
    </xf>
    <xf numFmtId="4" fontId="53" fillId="0" borderId="0" xfId="0" applyNumberFormat="1" applyFont="1" applyFill="1" applyBorder="1" applyAlignment="1" applyProtection="1">
      <protection locked="0"/>
    </xf>
    <xf numFmtId="1" fontId="52" fillId="46" borderId="0" xfId="0" applyNumberFormat="1" applyFont="1" applyFill="1" applyAlignment="1" applyProtection="1">
      <alignment horizontal="left"/>
      <protection locked="0"/>
    </xf>
    <xf numFmtId="1" fontId="52" fillId="46" borderId="0" xfId="0" applyNumberFormat="1" applyFont="1" applyFill="1" applyAlignment="1" applyProtection="1">
      <alignment horizontal="center"/>
      <protection locked="0"/>
    </xf>
    <xf numFmtId="1" fontId="52" fillId="46" borderId="0" xfId="0" applyNumberFormat="1" applyFont="1" applyFill="1" applyAlignment="1" applyProtection="1">
      <alignment horizontal="justify"/>
      <protection locked="0"/>
    </xf>
    <xf numFmtId="2" fontId="52" fillId="46" borderId="0" xfId="0" applyNumberFormat="1" applyFont="1" applyFill="1" applyProtection="1">
      <protection locked="0"/>
    </xf>
    <xf numFmtId="1" fontId="52" fillId="46" borderId="0" xfId="0" applyNumberFormat="1" applyFont="1" applyFill="1" applyProtection="1">
      <protection locked="0"/>
    </xf>
    <xf numFmtId="4" fontId="52" fillId="46" borderId="0" xfId="0" applyNumberFormat="1" applyFont="1" applyFill="1" applyProtection="1">
      <protection locked="0"/>
    </xf>
    <xf numFmtId="1" fontId="53" fillId="0" borderId="0" xfId="0" applyNumberFormat="1" applyFont="1" applyAlignment="1" applyProtection="1">
      <alignment horizontal="left"/>
      <protection locked="0"/>
    </xf>
    <xf numFmtId="1" fontId="53" fillId="0" borderId="0" xfId="0" applyNumberFormat="1" applyFont="1" applyAlignment="1" applyProtection="1">
      <alignment horizontal="center"/>
      <protection locked="0"/>
    </xf>
    <xf numFmtId="1" fontId="53" fillId="0" borderId="0" xfId="0" applyNumberFormat="1" applyFont="1" applyAlignment="1" applyProtection="1">
      <alignment horizontal="justify"/>
      <protection locked="0"/>
    </xf>
    <xf numFmtId="2" fontId="53" fillId="0" borderId="0" xfId="0" applyNumberFormat="1" applyFont="1" applyProtection="1">
      <protection locked="0"/>
    </xf>
    <xf numFmtId="1" fontId="53" fillId="0" borderId="0" xfId="0" applyNumberFormat="1" applyFont="1" applyProtection="1">
      <protection locked="0"/>
    </xf>
    <xf numFmtId="1" fontId="53" fillId="0" borderId="0" xfId="0" quotePrefix="1" applyNumberFormat="1" applyFont="1" applyFill="1" applyBorder="1" applyAlignment="1" applyProtection="1">
      <alignment horizontal="left"/>
      <protection locked="0"/>
    </xf>
    <xf numFmtId="1" fontId="53" fillId="0" borderId="0" xfId="0" quotePrefix="1" applyNumberFormat="1" applyFont="1" applyAlignment="1" applyProtection="1">
      <alignment horizontal="left"/>
      <protection locked="0"/>
    </xf>
    <xf numFmtId="1" fontId="52" fillId="46" borderId="24" xfId="0" applyNumberFormat="1" applyFont="1" applyFill="1" applyBorder="1" applyAlignment="1" applyProtection="1">
      <alignment horizontal="left"/>
      <protection locked="0"/>
    </xf>
    <xf numFmtId="1" fontId="52" fillId="46" borderId="24" xfId="0" applyNumberFormat="1" applyFont="1" applyFill="1" applyBorder="1" applyAlignment="1" applyProtection="1">
      <alignment horizontal="center"/>
      <protection locked="0"/>
    </xf>
    <xf numFmtId="1" fontId="52" fillId="46" borderId="24" xfId="0" applyNumberFormat="1" applyFont="1" applyFill="1" applyBorder="1" applyAlignment="1" applyProtection="1">
      <alignment horizontal="justify"/>
      <protection locked="0"/>
    </xf>
    <xf numFmtId="2" fontId="52" fillId="46" borderId="24" xfId="0" applyNumberFormat="1" applyFont="1" applyFill="1" applyBorder="1" applyProtection="1">
      <protection locked="0"/>
    </xf>
    <xf numFmtId="1" fontId="52" fillId="46" borderId="24" xfId="0" applyNumberFormat="1" applyFont="1" applyFill="1" applyBorder="1" applyProtection="1">
      <protection locked="0"/>
    </xf>
    <xf numFmtId="4" fontId="52" fillId="46" borderId="24" xfId="0" applyNumberFormat="1" applyFont="1" applyFill="1" applyBorder="1" applyProtection="1">
      <protection locked="0"/>
    </xf>
    <xf numFmtId="1" fontId="54" fillId="0" borderId="0" xfId="0" applyNumberFormat="1" applyFont="1" applyFill="1"/>
    <xf numFmtId="1" fontId="53" fillId="0" borderId="25" xfId="0" applyNumberFormat="1" applyFont="1" applyFill="1" applyBorder="1" applyAlignment="1" applyProtection="1">
      <alignment horizontal="left"/>
      <protection locked="0"/>
    </xf>
    <xf numFmtId="1" fontId="53" fillId="0" borderId="25" xfId="0" applyNumberFormat="1" applyFont="1" applyFill="1" applyBorder="1" applyAlignment="1" applyProtection="1">
      <alignment horizontal="center"/>
      <protection locked="0"/>
    </xf>
    <xf numFmtId="1" fontId="53" fillId="0" borderId="25" xfId="0" applyNumberFormat="1" applyFont="1" applyFill="1" applyBorder="1" applyAlignment="1" applyProtection="1">
      <alignment horizontal="justify"/>
      <protection locked="0"/>
    </xf>
    <xf numFmtId="2" fontId="53" fillId="0" borderId="25" xfId="0" applyNumberFormat="1" applyFont="1" applyFill="1" applyBorder="1" applyAlignment="1" applyProtection="1">
      <alignment horizontal="center"/>
      <protection locked="0"/>
    </xf>
    <xf numFmtId="4" fontId="53" fillId="0" borderId="25" xfId="0" applyNumberFormat="1" applyFont="1" applyFill="1" applyBorder="1" applyAlignment="1" applyProtection="1">
      <alignment horizontal="center"/>
      <protection locked="0"/>
    </xf>
    <xf numFmtId="1" fontId="54" fillId="0" borderId="0" xfId="0" applyNumberFormat="1" applyFont="1" applyFill="1" applyBorder="1"/>
    <xf numFmtId="1" fontId="53" fillId="0" borderId="26" xfId="0" applyNumberFormat="1" applyFont="1" applyFill="1" applyBorder="1" applyAlignment="1" applyProtection="1">
      <alignment horizontal="left" vertical="top" wrapText="1"/>
      <protection locked="0"/>
    </xf>
    <xf numFmtId="1" fontId="53" fillId="0" borderId="26" xfId="0" applyNumberFormat="1" applyFont="1" applyFill="1" applyBorder="1" applyAlignment="1" applyProtection="1">
      <alignment horizontal="center" vertical="top" wrapText="1"/>
      <protection locked="0"/>
    </xf>
    <xf numFmtId="2" fontId="53" fillId="0" borderId="26" xfId="0" applyNumberFormat="1" applyFont="1" applyFill="1" applyBorder="1" applyAlignment="1" applyProtection="1">
      <protection locked="0"/>
    </xf>
    <xf numFmtId="1" fontId="53" fillId="0" borderId="26" xfId="0" applyNumberFormat="1" applyFont="1" applyFill="1" applyBorder="1" applyAlignment="1" applyProtection="1">
      <alignment horizontal="center"/>
      <protection locked="0"/>
    </xf>
    <xf numFmtId="4" fontId="53" fillId="0" borderId="26" xfId="0" applyNumberFormat="1" applyFont="1" applyFill="1" applyBorder="1" applyAlignment="1" applyProtection="1">
      <protection locked="0"/>
    </xf>
    <xf numFmtId="1" fontId="53" fillId="0" borderId="0" xfId="0" applyNumberFormat="1" applyFont="1" applyFill="1" applyBorder="1" applyAlignment="1" applyProtection="1">
      <alignment horizontal="left" vertical="top" wrapText="1"/>
      <protection locked="0"/>
    </xf>
    <xf numFmtId="1" fontId="53" fillId="0" borderId="0" xfId="0" applyNumberFormat="1" applyFont="1" applyFill="1" applyBorder="1" applyAlignment="1" applyProtection="1">
      <alignment horizontal="center" vertical="top" wrapText="1"/>
      <protection locked="0"/>
    </xf>
    <xf numFmtId="0" fontId="58" fillId="0" borderId="0" xfId="247" applyFont="1" applyBorder="1" applyAlignment="1" applyProtection="1">
      <alignment vertical="top" wrapText="1"/>
      <protection locked="0"/>
    </xf>
    <xf numFmtId="1" fontId="53" fillId="0" borderId="0" xfId="0" applyNumberFormat="1" applyFont="1" applyFill="1" applyBorder="1" applyAlignment="1" applyProtection="1">
      <alignment horizontal="justify" vertical="top" wrapText="1"/>
      <protection locked="0"/>
    </xf>
    <xf numFmtId="1" fontId="59" fillId="0" borderId="0" xfId="0" applyNumberFormat="1" applyFont="1"/>
    <xf numFmtId="1" fontId="54" fillId="0" borderId="0" xfId="0" applyNumberFormat="1" applyFont="1" applyAlignment="1">
      <alignment horizontal="left"/>
    </xf>
    <xf numFmtId="1" fontId="54" fillId="0" borderId="0" xfId="0" applyNumberFormat="1" applyFont="1" applyAlignment="1">
      <alignment horizontal="center"/>
    </xf>
    <xf numFmtId="1" fontId="54" fillId="0" borderId="0" xfId="0" applyNumberFormat="1" applyFont="1" applyAlignment="1">
      <alignment horizontal="justify"/>
    </xf>
    <xf numFmtId="2" fontId="54" fillId="0" borderId="0" xfId="0" applyNumberFormat="1" applyFont="1"/>
    <xf numFmtId="4" fontId="54" fillId="0" borderId="0" xfId="0" applyNumberFormat="1" applyFont="1"/>
    <xf numFmtId="4" fontId="54" fillId="0" borderId="0" xfId="0" applyNumberFormat="1" applyFont="1" applyProtection="1">
      <protection locked="0"/>
    </xf>
    <xf numFmtId="1" fontId="53" fillId="46" borderId="24" xfId="0" applyNumberFormat="1" applyFont="1" applyFill="1" applyBorder="1" applyAlignment="1" applyProtection="1">
      <alignment horizontal="left"/>
      <protection locked="0"/>
    </xf>
    <xf numFmtId="1" fontId="53" fillId="46" borderId="24" xfId="0" applyNumberFormat="1" applyFont="1" applyFill="1" applyBorder="1" applyAlignment="1" applyProtection="1">
      <alignment horizontal="center"/>
      <protection locked="0"/>
    </xf>
    <xf numFmtId="1" fontId="53" fillId="46" borderId="24" xfId="0" applyNumberFormat="1" applyFont="1" applyFill="1" applyBorder="1" applyAlignment="1" applyProtection="1">
      <alignment horizontal="justify"/>
      <protection locked="0"/>
    </xf>
    <xf numFmtId="2" fontId="53" fillId="46" borderId="24" xfId="0" applyNumberFormat="1" applyFont="1" applyFill="1" applyBorder="1" applyAlignment="1" applyProtection="1">
      <protection locked="0"/>
    </xf>
    <xf numFmtId="4" fontId="53" fillId="46" borderId="24" xfId="0" applyNumberFormat="1" applyFont="1" applyFill="1" applyBorder="1" applyAlignment="1" applyProtection="1">
      <protection locked="0"/>
    </xf>
    <xf numFmtId="1" fontId="54" fillId="0" borderId="0" xfId="0" applyNumberFormat="1" applyFont="1" applyBorder="1"/>
    <xf numFmtId="1" fontId="60" fillId="0" borderId="0" xfId="0" applyNumberFormat="1" applyFont="1"/>
    <xf numFmtId="2" fontId="53" fillId="0" borderId="26" xfId="0" applyNumberFormat="1" applyFont="1" applyFill="1" applyBorder="1" applyProtection="1">
      <protection locked="0"/>
    </xf>
    <xf numFmtId="4" fontId="53" fillId="0" borderId="26" xfId="0" applyNumberFormat="1" applyFont="1" applyFill="1" applyBorder="1" applyProtection="1">
      <protection locked="0"/>
    </xf>
    <xf numFmtId="1" fontId="61" fillId="0" borderId="0" xfId="0" applyNumberFormat="1" applyFont="1"/>
    <xf numFmtId="1" fontId="62" fillId="0" borderId="0" xfId="0" applyNumberFormat="1" applyFont="1"/>
    <xf numFmtId="4" fontId="53" fillId="0" borderId="0" xfId="0" applyNumberFormat="1" applyFont="1" applyFill="1" applyBorder="1" applyAlignment="1" applyProtection="1"/>
    <xf numFmtId="1" fontId="63" fillId="0" borderId="0" xfId="0" applyNumberFormat="1" applyFont="1"/>
    <xf numFmtId="1" fontId="53" fillId="0" borderId="0" xfId="0" applyNumberFormat="1" applyFont="1" applyBorder="1" applyAlignment="1" applyProtection="1">
      <alignment vertical="top"/>
      <protection locked="0"/>
    </xf>
    <xf numFmtId="3" fontId="53" fillId="0" borderId="0" xfId="0" applyNumberFormat="1" applyFont="1" applyBorder="1" applyAlignment="1" applyProtection="1">
      <alignment vertical="top"/>
      <protection locked="0"/>
    </xf>
    <xf numFmtId="1" fontId="53" fillId="0" borderId="0" xfId="0" applyNumberFormat="1" applyFont="1" applyBorder="1" applyAlignment="1" applyProtection="1">
      <alignment vertical="top" wrapText="1"/>
      <protection locked="0"/>
    </xf>
    <xf numFmtId="1" fontId="53" fillId="0" borderId="0" xfId="0" applyNumberFormat="1" applyFont="1" applyBorder="1" applyAlignment="1" applyProtection="1">
      <protection locked="0"/>
    </xf>
    <xf numFmtId="175" fontId="53" fillId="0" borderId="0" xfId="0" applyNumberFormat="1" applyFont="1" applyBorder="1" applyAlignment="1" applyProtection="1">
      <protection locked="0"/>
    </xf>
    <xf numFmtId="4" fontId="53" fillId="0" borderId="0" xfId="0" applyNumberFormat="1" applyFont="1" applyBorder="1" applyAlignment="1" applyProtection="1">
      <protection locked="0"/>
    </xf>
    <xf numFmtId="1" fontId="64" fillId="0" borderId="0" xfId="0" applyNumberFormat="1" applyFont="1" applyBorder="1" applyProtection="1">
      <protection locked="0"/>
    </xf>
    <xf numFmtId="1" fontId="65" fillId="0" borderId="0" xfId="0" applyNumberFormat="1" applyFont="1" applyBorder="1"/>
    <xf numFmtId="1" fontId="53" fillId="0" borderId="27" xfId="0" applyNumberFormat="1" applyFont="1" applyFill="1" applyBorder="1" applyAlignment="1" applyProtection="1">
      <alignment horizontal="left" vertical="top"/>
    </xf>
    <xf numFmtId="3" fontId="53" fillId="0" borderId="27" xfId="0" applyNumberFormat="1" applyFont="1" applyBorder="1" applyAlignment="1" applyProtection="1">
      <alignment vertical="top"/>
      <protection locked="0"/>
    </xf>
    <xf numFmtId="1" fontId="53" fillId="0" borderId="27" xfId="0" applyNumberFormat="1" applyFont="1" applyBorder="1" applyAlignment="1" applyProtection="1">
      <alignment vertical="top" wrapText="1"/>
      <protection locked="0"/>
    </xf>
    <xf numFmtId="2" fontId="53" fillId="0" borderId="27" xfId="0" applyNumberFormat="1" applyFont="1" applyFill="1" applyBorder="1" applyProtection="1">
      <protection locked="0"/>
    </xf>
    <xf numFmtId="1" fontId="53" fillId="0" borderId="27" xfId="0" applyNumberFormat="1" applyFont="1" applyFill="1" applyBorder="1" applyAlignment="1" applyProtection="1">
      <alignment horizontal="center"/>
      <protection locked="0"/>
    </xf>
    <xf numFmtId="4" fontId="53" fillId="0" borderId="27" xfId="0" applyNumberFormat="1" applyFont="1" applyBorder="1" applyAlignment="1" applyProtection="1">
      <protection locked="0"/>
    </xf>
    <xf numFmtId="4" fontId="53" fillId="0" borderId="27" xfId="0" applyNumberFormat="1" applyFont="1" applyFill="1" applyBorder="1" applyAlignment="1" applyProtection="1"/>
    <xf numFmtId="1" fontId="3" fillId="0" borderId="0" xfId="0" applyNumberFormat="1" applyFont="1" applyBorder="1" applyProtection="1">
      <protection locked="0"/>
    </xf>
    <xf numFmtId="1" fontId="66" fillId="0" borderId="0" xfId="0" applyNumberFormat="1" applyFont="1" applyBorder="1"/>
    <xf numFmtId="4" fontId="67" fillId="0" borderId="0" xfId="0" applyNumberFormat="1" applyFont="1" applyFill="1" applyBorder="1" applyAlignment="1" applyProtection="1">
      <protection locked="0"/>
    </xf>
    <xf numFmtId="1" fontId="53" fillId="0" borderId="26" xfId="0" applyNumberFormat="1" applyFont="1" applyFill="1" applyBorder="1" applyAlignment="1" applyProtection="1">
      <alignment horizontal="justify" vertical="top" wrapText="1"/>
      <protection locked="0"/>
    </xf>
    <xf numFmtId="2" fontId="53" fillId="46" borderId="24" xfId="0" applyNumberFormat="1" applyFont="1" applyFill="1" applyBorder="1" applyProtection="1">
      <protection locked="0"/>
    </xf>
    <xf numFmtId="4" fontId="53" fillId="46" borderId="24" xfId="0" applyNumberFormat="1" applyFont="1" applyFill="1" applyBorder="1" applyProtection="1">
      <protection locked="0"/>
    </xf>
    <xf numFmtId="1" fontId="68" fillId="0" borderId="0" xfId="0" applyNumberFormat="1" applyFont="1" applyBorder="1"/>
    <xf numFmtId="1" fontId="68" fillId="0" borderId="0" xfId="0" applyNumberFormat="1" applyFont="1"/>
    <xf numFmtId="1" fontId="53" fillId="0" borderId="26" xfId="0" applyNumberFormat="1" applyFont="1" applyFill="1" applyBorder="1" applyAlignment="1" applyProtection="1">
      <alignment vertical="top" wrapText="1"/>
      <protection locked="0"/>
    </xf>
    <xf numFmtId="1" fontId="53" fillId="0" borderId="28" xfId="0" applyNumberFormat="1" applyFont="1" applyFill="1" applyBorder="1" applyAlignment="1" applyProtection="1">
      <alignment horizontal="left" vertical="top" wrapText="1"/>
      <protection locked="0"/>
    </xf>
    <xf numFmtId="1" fontId="53" fillId="0" borderId="28" xfId="0" applyNumberFormat="1" applyFont="1" applyFill="1" applyBorder="1" applyAlignment="1" applyProtection="1">
      <alignment horizontal="center" vertical="top" wrapText="1"/>
      <protection locked="0"/>
    </xf>
    <xf numFmtId="2" fontId="53" fillId="0" borderId="28" xfId="0" applyNumberFormat="1" applyFont="1" applyFill="1" applyBorder="1" applyProtection="1">
      <protection locked="0"/>
    </xf>
    <xf numFmtId="1" fontId="53" fillId="0" borderId="28" xfId="0" applyNumberFormat="1" applyFont="1" applyFill="1" applyBorder="1" applyAlignment="1" applyProtection="1">
      <alignment horizontal="center"/>
      <protection locked="0"/>
    </xf>
    <xf numFmtId="4" fontId="53" fillId="0" borderId="28" xfId="0" applyNumberFormat="1" applyFont="1" applyFill="1" applyBorder="1" applyProtection="1">
      <protection locked="0"/>
    </xf>
    <xf numFmtId="1" fontId="69" fillId="0" borderId="0" xfId="0" applyNumberFormat="1" applyFont="1"/>
    <xf numFmtId="1" fontId="67" fillId="0" borderId="0" xfId="0" applyNumberFormat="1" applyFont="1" applyFill="1" applyBorder="1" applyAlignment="1" applyProtection="1">
      <alignment horizontal="left"/>
      <protection locked="0"/>
    </xf>
    <xf numFmtId="1" fontId="67" fillId="0" borderId="0" xfId="0" applyNumberFormat="1" applyFont="1" applyFill="1" applyBorder="1" applyAlignment="1" applyProtection="1">
      <alignment horizontal="center"/>
      <protection locked="0"/>
    </xf>
    <xf numFmtId="1" fontId="67" fillId="0" borderId="0" xfId="0" applyNumberFormat="1" applyFont="1" applyFill="1" applyBorder="1" applyAlignment="1" applyProtection="1">
      <alignment horizontal="justify"/>
      <protection locked="0"/>
    </xf>
    <xf numFmtId="2" fontId="67" fillId="0" borderId="0" xfId="0" applyNumberFormat="1" applyFont="1" applyFill="1" applyBorder="1" applyProtection="1">
      <protection locked="0"/>
    </xf>
    <xf numFmtId="4" fontId="67" fillId="0" borderId="0" xfId="0" applyNumberFormat="1" applyFont="1" applyFill="1" applyBorder="1" applyProtection="1">
      <protection locked="0"/>
    </xf>
    <xf numFmtId="1" fontId="53" fillId="0" borderId="27" xfId="0" applyNumberFormat="1" applyFont="1" applyBorder="1" applyAlignment="1"/>
    <xf numFmtId="175" fontId="53" fillId="0" borderId="27" xfId="0" applyNumberFormat="1" applyFont="1" applyBorder="1" applyAlignment="1"/>
    <xf numFmtId="1" fontId="70" fillId="0" borderId="0" xfId="0" applyNumberFormat="1" applyFont="1" applyBorder="1"/>
    <xf numFmtId="1" fontId="71" fillId="0" borderId="0" xfId="0" applyNumberFormat="1" applyFont="1"/>
    <xf numFmtId="1" fontId="53" fillId="0" borderId="0" xfId="0" applyNumberFormat="1" applyFont="1" applyBorder="1"/>
    <xf numFmtId="1" fontId="0" fillId="0" borderId="26" xfId="0" applyNumberFormat="1" applyBorder="1"/>
    <xf numFmtId="1" fontId="52" fillId="0" borderId="0" xfId="0" applyNumberFormat="1" applyFont="1" applyAlignment="1">
      <alignment horizontal="left" vertical="top"/>
    </xf>
    <xf numFmtId="3" fontId="52" fillId="0" borderId="0" xfId="0" applyNumberFormat="1" applyFont="1" applyAlignment="1">
      <alignment vertical="top"/>
    </xf>
    <xf numFmtId="1" fontId="52" fillId="0" borderId="0" xfId="0" applyNumberFormat="1" applyFont="1" applyAlignment="1">
      <alignment vertical="top" wrapText="1"/>
    </xf>
    <xf numFmtId="1" fontId="53" fillId="0" borderId="0" xfId="0" applyNumberFormat="1" applyFont="1" applyBorder="1" applyAlignment="1"/>
    <xf numFmtId="175" fontId="53" fillId="0" borderId="0" xfId="0" applyNumberFormat="1" applyFont="1" applyBorder="1" applyAlignment="1"/>
    <xf numFmtId="4" fontId="53" fillId="0" borderId="0" xfId="0" applyNumberFormat="1" applyFont="1" applyBorder="1" applyAlignment="1"/>
    <xf numFmtId="1" fontId="71" fillId="0" borderId="26" xfId="0" applyNumberFormat="1" applyFont="1" applyBorder="1"/>
    <xf numFmtId="0" fontId="70" fillId="0" borderId="26" xfId="0" applyNumberFormat="1" applyFont="1" applyBorder="1" applyAlignment="1">
      <alignment horizontal="left" vertical="top"/>
    </xf>
    <xf numFmtId="3" fontId="70" fillId="0" borderId="26" xfId="0" applyNumberFormat="1" applyFont="1" applyBorder="1" applyAlignment="1">
      <alignment vertical="top"/>
    </xf>
    <xf numFmtId="1" fontId="70" fillId="0" borderId="26" xfId="0" applyNumberFormat="1" applyFont="1" applyBorder="1" applyAlignment="1">
      <alignment vertical="top" wrapText="1"/>
    </xf>
    <xf numFmtId="1" fontId="70" fillId="0" borderId="26" xfId="0" applyNumberFormat="1" applyFont="1" applyBorder="1" applyAlignment="1"/>
    <xf numFmtId="175" fontId="70" fillId="0" borderId="26" xfId="0" applyNumberFormat="1" applyFont="1" applyBorder="1" applyAlignment="1"/>
    <xf numFmtId="4" fontId="70" fillId="0" borderId="26" xfId="0" applyNumberFormat="1" applyFont="1" applyBorder="1" applyAlignment="1"/>
    <xf numFmtId="4" fontId="70" fillId="0" borderId="26" xfId="0" applyNumberFormat="1" applyFont="1" applyFill="1" applyBorder="1" applyProtection="1">
      <protection locked="0"/>
    </xf>
    <xf numFmtId="1" fontId="72" fillId="0" borderId="26" xfId="0" applyNumberFormat="1" applyFont="1" applyBorder="1"/>
    <xf numFmtId="1" fontId="73" fillId="0" borderId="26" xfId="0" applyNumberFormat="1" applyFont="1" applyBorder="1"/>
    <xf numFmtId="1" fontId="74" fillId="0" borderId="26" xfId="0" applyNumberFormat="1" applyFont="1" applyBorder="1" applyAlignment="1">
      <alignment horizontal="left" vertical="top"/>
    </xf>
    <xf numFmtId="3" fontId="74" fillId="0" borderId="26" xfId="0" applyNumberFormat="1" applyFont="1" applyBorder="1" applyAlignment="1">
      <alignment vertical="top"/>
    </xf>
    <xf numFmtId="1" fontId="74" fillId="0" borderId="26" xfId="0" applyNumberFormat="1" applyFont="1" applyBorder="1" applyAlignment="1">
      <alignment vertical="top" wrapText="1"/>
    </xf>
    <xf numFmtId="1" fontId="74" fillId="0" borderId="0" xfId="0" applyNumberFormat="1" applyFont="1" applyAlignment="1">
      <alignment horizontal="left" vertical="top"/>
    </xf>
    <xf numFmtId="3" fontId="74" fillId="0" borderId="0" xfId="0" applyNumberFormat="1" applyFont="1" applyAlignment="1">
      <alignment vertical="top"/>
    </xf>
    <xf numFmtId="1" fontId="74" fillId="0" borderId="0" xfId="0" applyNumberFormat="1" applyFont="1" applyAlignment="1">
      <alignment vertical="top" wrapText="1"/>
    </xf>
    <xf numFmtId="1" fontId="70" fillId="0" borderId="0" xfId="0" applyNumberFormat="1" applyFont="1" applyBorder="1" applyAlignment="1"/>
    <xf numFmtId="175" fontId="70" fillId="0" borderId="0" xfId="0" applyNumberFormat="1" applyFont="1" applyBorder="1" applyAlignment="1"/>
    <xf numFmtId="4" fontId="70" fillId="0" borderId="0" xfId="0" applyNumberFormat="1" applyFont="1" applyBorder="1" applyAlignment="1"/>
    <xf numFmtId="1" fontId="70" fillId="0" borderId="0" xfId="0" applyNumberFormat="1" applyFont="1" applyFill="1" applyBorder="1" applyAlignment="1" applyProtection="1">
      <alignment horizontal="left"/>
      <protection locked="0"/>
    </xf>
    <xf numFmtId="1" fontId="70" fillId="0" borderId="0" xfId="0" applyNumberFormat="1" applyFont="1" applyFill="1" applyBorder="1" applyAlignment="1" applyProtection="1">
      <alignment horizontal="center"/>
      <protection locked="0"/>
    </xf>
    <xf numFmtId="1" fontId="70" fillId="0" borderId="0" xfId="0" applyNumberFormat="1" applyFont="1" applyFill="1" applyBorder="1" applyAlignment="1" applyProtection="1">
      <alignment horizontal="justify"/>
      <protection locked="0"/>
    </xf>
    <xf numFmtId="2" fontId="70" fillId="0" borderId="0" xfId="0" applyNumberFormat="1" applyFont="1" applyFill="1" applyBorder="1" applyProtection="1">
      <protection locked="0"/>
    </xf>
    <xf numFmtId="4" fontId="70" fillId="0" borderId="0" xfId="0" applyNumberFormat="1" applyFont="1" applyFill="1" applyBorder="1" applyProtection="1">
      <protection locked="0"/>
    </xf>
    <xf numFmtId="1" fontId="3" fillId="0" borderId="0" xfId="0" applyNumberFormat="1" applyFont="1" applyBorder="1"/>
    <xf numFmtId="1" fontId="70" fillId="0" borderId="26" xfId="0" applyNumberFormat="1" applyFont="1" applyBorder="1" applyAlignment="1">
      <alignment horizontal="left" vertical="top"/>
    </xf>
    <xf numFmtId="1" fontId="70" fillId="0" borderId="26" xfId="0" applyNumberFormat="1" applyFont="1" applyBorder="1"/>
    <xf numFmtId="1" fontId="70" fillId="0" borderId="26" xfId="0" applyNumberFormat="1" applyFont="1" applyFill="1" applyBorder="1" applyAlignment="1">
      <alignment vertical="top" wrapText="1"/>
    </xf>
    <xf numFmtId="1" fontId="70" fillId="0" borderId="26" xfId="0" applyNumberFormat="1" applyFont="1" applyFill="1" applyBorder="1"/>
    <xf numFmtId="175" fontId="70" fillId="0" borderId="26" xfId="0" applyNumberFormat="1" applyFont="1" applyFill="1" applyBorder="1" applyAlignment="1"/>
    <xf numFmtId="4" fontId="70" fillId="0" borderId="26" xfId="0" applyNumberFormat="1" applyFont="1" applyFill="1" applyBorder="1" applyAlignment="1"/>
    <xf numFmtId="1" fontId="0" fillId="0" borderId="0" xfId="0" applyNumberFormat="1"/>
    <xf numFmtId="1" fontId="53" fillId="0" borderId="0" xfId="0" applyNumberFormat="1" applyFont="1" applyBorder="1" applyAlignment="1">
      <alignment horizontal="left" vertical="top"/>
    </xf>
    <xf numFmtId="3" fontId="53" fillId="0" borderId="0" xfId="0" applyNumberFormat="1" applyFont="1" applyBorder="1" applyAlignment="1">
      <alignment vertical="top"/>
    </xf>
    <xf numFmtId="1" fontId="53" fillId="0" borderId="0" xfId="0" applyNumberFormat="1" applyFont="1" applyBorder="1" applyAlignment="1">
      <alignment vertical="top" wrapText="1"/>
    </xf>
    <xf numFmtId="1" fontId="3" fillId="0" borderId="0" xfId="0" applyNumberFormat="1" applyFont="1"/>
    <xf numFmtId="1" fontId="0" fillId="0" borderId="0" xfId="0" applyNumberFormat="1" applyFont="1" applyBorder="1"/>
    <xf numFmtId="1" fontId="0" fillId="0" borderId="0" xfId="0" applyNumberFormat="1" applyBorder="1"/>
    <xf numFmtId="0" fontId="70" fillId="0" borderId="0" xfId="0" applyNumberFormat="1" applyFont="1" applyBorder="1" applyAlignment="1">
      <alignment horizontal="left" vertical="top"/>
    </xf>
    <xf numFmtId="3" fontId="70" fillId="0" borderId="0" xfId="0" applyNumberFormat="1" applyFont="1" applyBorder="1" applyAlignment="1">
      <alignment vertical="top"/>
    </xf>
    <xf numFmtId="1" fontId="70" fillId="0" borderId="0" xfId="0" applyNumberFormat="1" applyFont="1" applyBorder="1" applyAlignment="1">
      <alignment vertical="top" wrapText="1"/>
    </xf>
    <xf numFmtId="1" fontId="75" fillId="0" borderId="0" xfId="0" applyNumberFormat="1" applyFont="1" applyBorder="1" applyAlignment="1" applyProtection="1">
      <alignment horizontal="left" vertical="center"/>
      <protection locked="0"/>
    </xf>
    <xf numFmtId="1" fontId="54" fillId="0" borderId="0" xfId="0" applyNumberFormat="1" applyFont="1" applyBorder="1" applyAlignment="1">
      <alignment horizontal="center"/>
    </xf>
    <xf numFmtId="49" fontId="53" fillId="0" borderId="0" xfId="0" applyNumberFormat="1" applyFont="1" applyFill="1" applyBorder="1" applyAlignment="1" applyProtection="1">
      <alignment vertical="top" wrapText="1"/>
      <protection locked="0"/>
    </xf>
    <xf numFmtId="4" fontId="75" fillId="0" borderId="0" xfId="0" applyNumberFormat="1" applyFont="1" applyBorder="1"/>
    <xf numFmtId="1" fontId="53" fillId="0" borderId="0" xfId="0" applyNumberFormat="1" applyFont="1" applyBorder="1" applyAlignment="1">
      <alignment horizontal="center"/>
    </xf>
    <xf numFmtId="0" fontId="53" fillId="0" borderId="0" xfId="0" applyNumberFormat="1" applyFont="1" applyFill="1" applyBorder="1" applyAlignment="1" applyProtection="1">
      <alignment vertical="top" wrapText="1"/>
      <protection locked="0"/>
    </xf>
    <xf numFmtId="4" fontId="53" fillId="0" borderId="0" xfId="0" applyNumberFormat="1" applyFont="1" applyBorder="1"/>
    <xf numFmtId="1" fontId="75" fillId="0" borderId="0" xfId="0" applyNumberFormat="1" applyFont="1" applyAlignment="1" applyProtection="1">
      <alignment horizontal="left" vertical="center"/>
      <protection locked="0"/>
    </xf>
    <xf numFmtId="0" fontId="53" fillId="0" borderId="0" xfId="0" applyNumberFormat="1" applyFont="1" applyAlignment="1" applyProtection="1">
      <alignment vertical="top" wrapText="1"/>
      <protection locked="0"/>
    </xf>
    <xf numFmtId="0" fontId="53" fillId="0" borderId="0" xfId="0" applyNumberFormat="1" applyFont="1" applyFill="1" applyAlignment="1" applyProtection="1">
      <alignment vertical="top" wrapText="1"/>
      <protection locked="0"/>
    </xf>
    <xf numFmtId="4" fontId="53" fillId="0" borderId="0" xfId="0" applyNumberFormat="1" applyFont="1"/>
    <xf numFmtId="1" fontId="53" fillId="0" borderId="0" xfId="0" applyNumberFormat="1" applyFont="1"/>
    <xf numFmtId="1" fontId="53" fillId="0" borderId="26" xfId="0" applyNumberFormat="1" applyFont="1" applyBorder="1" applyAlignment="1">
      <alignment horizontal="left" vertical="top"/>
    </xf>
    <xf numFmtId="49" fontId="53" fillId="0" borderId="26" xfId="0" applyNumberFormat="1" applyFont="1" applyBorder="1" applyAlignment="1">
      <alignment vertical="top" wrapText="1"/>
    </xf>
    <xf numFmtId="49" fontId="53" fillId="0" borderId="26" xfId="0" applyNumberFormat="1" applyFont="1" applyFill="1" applyBorder="1" applyAlignment="1" applyProtection="1">
      <alignment vertical="top" wrapText="1"/>
      <protection locked="0"/>
    </xf>
    <xf numFmtId="4" fontId="53" fillId="0" borderId="26" xfId="0" applyNumberFormat="1" applyFont="1" applyFill="1" applyBorder="1"/>
    <xf numFmtId="1" fontId="53" fillId="0" borderId="26" xfId="0" applyNumberFormat="1" applyFont="1" applyFill="1" applyBorder="1"/>
    <xf numFmtId="1" fontId="53" fillId="0" borderId="26" xfId="0" applyNumberFormat="1" applyFont="1" applyBorder="1" applyAlignment="1">
      <alignment horizontal="center" vertical="top"/>
    </xf>
    <xf numFmtId="49" fontId="53" fillId="0" borderId="26" xfId="0" applyNumberFormat="1" applyFont="1" applyFill="1" applyBorder="1" applyAlignment="1">
      <alignment vertical="top" wrapText="1"/>
    </xf>
    <xf numFmtId="1" fontId="53" fillId="0" borderId="26" xfId="0" applyNumberFormat="1" applyFont="1" applyBorder="1" applyAlignment="1" applyProtection="1">
      <alignment horizontal="left" vertical="top"/>
      <protection locked="0"/>
    </xf>
    <xf numFmtId="2" fontId="53" fillId="0" borderId="26" xfId="0" applyNumberFormat="1" applyFont="1" applyFill="1" applyBorder="1"/>
    <xf numFmtId="1" fontId="54" fillId="0" borderId="26" xfId="0" applyNumberFormat="1" applyFont="1" applyBorder="1"/>
    <xf numFmtId="1" fontId="53" fillId="0" borderId="28" xfId="0" applyNumberFormat="1" applyFont="1" applyFill="1" applyBorder="1" applyAlignment="1" applyProtection="1">
      <alignment horizontal="left"/>
      <protection locked="0"/>
    </xf>
    <xf numFmtId="1" fontId="53" fillId="0" borderId="28" xfId="0" applyNumberFormat="1" applyFont="1" applyFill="1" applyBorder="1" applyAlignment="1" applyProtection="1">
      <alignment horizontal="justify"/>
      <protection locked="0"/>
    </xf>
    <xf numFmtId="1" fontId="54" fillId="0" borderId="26" xfId="0" applyNumberFormat="1" applyFont="1" applyFill="1" applyBorder="1"/>
    <xf numFmtId="1" fontId="53" fillId="0" borderId="29" xfId="0" applyNumberFormat="1" applyFont="1" applyFill="1" applyBorder="1" applyAlignment="1" applyProtection="1">
      <alignment horizontal="left"/>
      <protection locked="0"/>
    </xf>
    <xf numFmtId="1" fontId="53" fillId="0" borderId="29" xfId="0" applyNumberFormat="1" applyFont="1" applyFill="1" applyBorder="1" applyAlignment="1" applyProtection="1">
      <alignment horizontal="center"/>
      <protection locked="0"/>
    </xf>
    <xf numFmtId="1" fontId="53" fillId="0" borderId="29" xfId="0" applyNumberFormat="1" applyFont="1" applyFill="1" applyBorder="1" applyAlignment="1" applyProtection="1">
      <alignment horizontal="justify"/>
      <protection locked="0"/>
    </xf>
    <xf numFmtId="2" fontId="53" fillId="0" borderId="29" xfId="0" applyNumberFormat="1" applyFont="1" applyFill="1" applyBorder="1" applyProtection="1">
      <protection locked="0"/>
    </xf>
    <xf numFmtId="4" fontId="53" fillId="0" borderId="29" xfId="0" applyNumberFormat="1" applyFont="1" applyFill="1" applyBorder="1" applyProtection="1">
      <protection locked="0"/>
    </xf>
    <xf numFmtId="3" fontId="53" fillId="0" borderId="26" xfId="0" applyNumberFormat="1" applyFont="1" applyFill="1" applyBorder="1" applyAlignment="1">
      <alignment vertical="top"/>
    </xf>
    <xf numFmtId="1" fontId="53" fillId="0" borderId="26" xfId="0" applyNumberFormat="1" applyFont="1" applyFill="1" applyBorder="1" applyAlignment="1">
      <alignment vertical="top" wrapText="1"/>
    </xf>
    <xf numFmtId="1" fontId="53" fillId="0" borderId="26" xfId="0" applyNumberFormat="1" applyFont="1" applyFill="1" applyBorder="1" applyAlignment="1"/>
    <xf numFmtId="175" fontId="53" fillId="0" borderId="26" xfId="0" applyNumberFormat="1" applyFont="1" applyFill="1" applyBorder="1" applyAlignment="1"/>
    <xf numFmtId="4" fontId="53" fillId="0" borderId="26" xfId="0" applyNumberFormat="1" applyFont="1" applyFill="1" applyBorder="1" applyAlignment="1"/>
    <xf numFmtId="3" fontId="53" fillId="0" borderId="0" xfId="0" applyNumberFormat="1" applyFont="1" applyFill="1" applyBorder="1" applyAlignment="1">
      <alignment vertical="top"/>
    </xf>
    <xf numFmtId="1" fontId="53" fillId="0" borderId="0" xfId="0" applyNumberFormat="1" applyFont="1" applyFill="1" applyBorder="1" applyAlignment="1">
      <alignment vertical="top" wrapText="1"/>
    </xf>
    <xf numFmtId="1" fontId="53" fillId="0" borderId="0" xfId="0" applyNumberFormat="1" applyFont="1" applyFill="1" applyBorder="1" applyAlignment="1"/>
    <xf numFmtId="175" fontId="53" fillId="0" borderId="0" xfId="0" applyNumberFormat="1" applyFont="1" applyFill="1" applyBorder="1" applyAlignment="1"/>
    <xf numFmtId="4" fontId="53" fillId="0" borderId="0" xfId="0" applyNumberFormat="1" applyFont="1" applyFill="1" applyBorder="1" applyAlignment="1"/>
    <xf numFmtId="1" fontId="50" fillId="0" borderId="0" xfId="0" applyNumberFormat="1" applyFont="1"/>
    <xf numFmtId="0" fontId="53" fillId="0" borderId="26" xfId="0" applyNumberFormat="1" applyFont="1" applyBorder="1" applyAlignment="1">
      <alignment horizontal="left" vertical="top"/>
    </xf>
    <xf numFmtId="3" fontId="53" fillId="0" borderId="26" xfId="0" applyNumberFormat="1" applyFont="1" applyBorder="1" applyAlignment="1">
      <alignment vertical="top"/>
    </xf>
    <xf numFmtId="1" fontId="53" fillId="0" borderId="26" xfId="0" applyNumberFormat="1" applyFont="1" applyBorder="1" applyAlignment="1">
      <alignment vertical="top" wrapText="1"/>
    </xf>
    <xf numFmtId="1" fontId="53" fillId="0" borderId="26" xfId="0" applyNumberFormat="1" applyFont="1" applyBorder="1" applyAlignment="1"/>
    <xf numFmtId="4" fontId="53" fillId="0" borderId="26" xfId="0" applyNumberFormat="1" applyFont="1" applyBorder="1" applyAlignment="1"/>
    <xf numFmtId="1" fontId="72" fillId="0" borderId="0" xfId="0" applyNumberFormat="1" applyFont="1"/>
    <xf numFmtId="175" fontId="53" fillId="0" borderId="26" xfId="0" applyNumberFormat="1" applyFont="1" applyBorder="1" applyAlignment="1"/>
    <xf numFmtId="1" fontId="53" fillId="0" borderId="29" xfId="0" applyNumberFormat="1" applyFont="1" applyFill="1" applyBorder="1" applyAlignment="1" applyProtection="1">
      <alignment horizontal="left" vertical="top" wrapText="1"/>
      <protection locked="0"/>
    </xf>
    <xf numFmtId="1" fontId="53" fillId="0" borderId="29" xfId="0" applyNumberFormat="1" applyFont="1" applyFill="1" applyBorder="1" applyAlignment="1" applyProtection="1">
      <alignment horizontal="center" vertical="top" wrapText="1"/>
      <protection locked="0"/>
    </xf>
    <xf numFmtId="4" fontId="53" fillId="0" borderId="28" xfId="0" applyNumberFormat="1" applyFont="1" applyFill="1" applyBorder="1" applyAlignment="1" applyProtection="1">
      <protection locked="0"/>
    </xf>
    <xf numFmtId="4" fontId="53" fillId="0" borderId="29" xfId="0" applyNumberFormat="1" applyFont="1" applyFill="1" applyBorder="1" applyAlignment="1" applyProtection="1">
      <protection locked="0"/>
    </xf>
    <xf numFmtId="1" fontId="53" fillId="0" borderId="26" xfId="0" applyNumberFormat="1" applyFont="1" applyFill="1" applyBorder="1" applyAlignment="1" applyProtection="1">
      <alignment horizontal="left"/>
      <protection locked="0"/>
    </xf>
    <xf numFmtId="1" fontId="53" fillId="0" borderId="26" xfId="0" applyNumberFormat="1" applyFont="1" applyFill="1" applyBorder="1" applyAlignment="1" applyProtection="1">
      <alignment horizontal="justify"/>
      <protection locked="0"/>
    </xf>
    <xf numFmtId="1" fontId="61" fillId="48" borderId="0" xfId="0" applyNumberFormat="1" applyFont="1" applyFill="1" applyBorder="1"/>
    <xf numFmtId="1" fontId="61" fillId="0" borderId="0" xfId="0" applyNumberFormat="1" applyFont="1" applyBorder="1"/>
    <xf numFmtId="1" fontId="77" fillId="0" borderId="0" xfId="0" applyNumberFormat="1" applyFont="1" applyFill="1"/>
    <xf numFmtId="4" fontId="54" fillId="0" borderId="0" xfId="0" applyNumberFormat="1" applyFont="1" applyBorder="1"/>
    <xf numFmtId="4" fontId="54" fillId="0" borderId="0" xfId="0" applyNumberFormat="1" applyFont="1" applyBorder="1" applyProtection="1">
      <protection locked="0"/>
    </xf>
    <xf numFmtId="1" fontId="78" fillId="0" borderId="0" xfId="0" applyNumberFormat="1" applyFont="1" applyFill="1"/>
    <xf numFmtId="1" fontId="54" fillId="0" borderId="0" xfId="170" applyFont="1" applyBorder="1" applyAlignment="1"/>
    <xf numFmtId="1" fontId="54" fillId="0" borderId="0" xfId="0" applyNumberFormat="1" applyFont="1" applyFill="1" applyBorder="1" applyAlignment="1">
      <alignment horizontal="justify"/>
    </xf>
    <xf numFmtId="1" fontId="54" fillId="0" borderId="0" xfId="0" applyNumberFormat="1" applyFont="1" applyFill="1" applyBorder="1" applyAlignment="1">
      <alignment horizontal="center"/>
    </xf>
    <xf numFmtId="4" fontId="61" fillId="48" borderId="0" xfId="0" applyNumberFormat="1" applyFont="1" applyFill="1" applyBorder="1"/>
    <xf numFmtId="4" fontId="61" fillId="48" borderId="0" xfId="0" applyNumberFormat="1" applyFont="1" applyFill="1" applyBorder="1" applyProtection="1">
      <protection locked="0"/>
    </xf>
    <xf numFmtId="1" fontId="61" fillId="48" borderId="0" xfId="170" applyFont="1" applyFill="1" applyBorder="1" applyAlignment="1"/>
    <xf numFmtId="1" fontId="61" fillId="48" borderId="0" xfId="0" applyNumberFormat="1" applyFont="1" applyFill="1" applyBorder="1" applyAlignment="1">
      <alignment horizontal="justify"/>
    </xf>
    <xf numFmtId="1" fontId="61" fillId="48" borderId="0" xfId="0" applyNumberFormat="1" applyFont="1" applyFill="1" applyBorder="1" applyAlignment="1">
      <alignment horizontal="center"/>
    </xf>
    <xf numFmtId="1" fontId="61" fillId="0" borderId="0" xfId="0" applyNumberFormat="1" applyFont="1" applyBorder="1" applyAlignment="1">
      <alignment horizontal="justify"/>
    </xf>
    <xf numFmtId="1" fontId="61" fillId="0" borderId="0" xfId="0" applyNumberFormat="1" applyFont="1" applyBorder="1" applyAlignment="1">
      <alignment horizontal="center"/>
    </xf>
    <xf numFmtId="1" fontId="78" fillId="0" borderId="0" xfId="0" applyNumberFormat="1" applyFont="1"/>
    <xf numFmtId="1" fontId="54" fillId="0" borderId="0" xfId="0" applyNumberFormat="1" applyFont="1" applyBorder="1" applyAlignment="1">
      <alignment horizontal="justify"/>
    </xf>
    <xf numFmtId="4" fontId="77" fillId="0" borderId="0" xfId="0" applyNumberFormat="1" applyFont="1" applyFill="1" applyBorder="1"/>
    <xf numFmtId="4" fontId="77" fillId="0" borderId="0" xfId="0" applyNumberFormat="1" applyFont="1" applyFill="1" applyBorder="1" applyProtection="1">
      <protection locked="0"/>
    </xf>
    <xf numFmtId="1" fontId="77" fillId="0" borderId="0" xfId="0" applyNumberFormat="1" applyFont="1" applyFill="1" applyBorder="1" applyAlignment="1">
      <alignment horizontal="left"/>
    </xf>
    <xf numFmtId="1" fontId="77" fillId="0" borderId="0" xfId="0" applyNumberFormat="1" applyFont="1" applyFill="1" applyBorder="1" applyAlignment="1">
      <alignment horizontal="center"/>
    </xf>
    <xf numFmtId="1" fontId="77" fillId="0" borderId="0" xfId="0" applyNumberFormat="1" applyFont="1" applyFill="1" applyBorder="1" applyAlignment="1">
      <alignment horizontal="justify"/>
    </xf>
    <xf numFmtId="2" fontId="77" fillId="0" borderId="0" xfId="0" applyNumberFormat="1" applyFont="1" applyFill="1" applyBorder="1"/>
    <xf numFmtId="1" fontId="77" fillId="0" borderId="0" xfId="0" applyNumberFormat="1" applyFont="1" applyFill="1" applyBorder="1"/>
    <xf numFmtId="4" fontId="79" fillId="0" borderId="0" xfId="0" applyNumberFormat="1" applyFont="1" applyFill="1" applyBorder="1"/>
    <xf numFmtId="4" fontId="79" fillId="0" borderId="0" xfId="0" applyNumberFormat="1" applyFont="1" applyFill="1" applyBorder="1" applyProtection="1">
      <protection locked="0"/>
    </xf>
    <xf numFmtId="1" fontId="79" fillId="0" borderId="0" xfId="0" applyNumberFormat="1" applyFont="1" applyFill="1" applyBorder="1" applyAlignment="1">
      <alignment horizontal="left"/>
    </xf>
    <xf numFmtId="1" fontId="79" fillId="0" borderId="0" xfId="0" applyNumberFormat="1" applyFont="1" applyFill="1" applyBorder="1" applyAlignment="1">
      <alignment horizontal="center"/>
    </xf>
    <xf numFmtId="1" fontId="79" fillId="0" borderId="0" xfId="0" applyNumberFormat="1" applyFont="1" applyFill="1" applyBorder="1" applyAlignment="1">
      <alignment horizontal="justify"/>
    </xf>
    <xf numFmtId="2" fontId="79" fillId="0" borderId="0" xfId="0" applyNumberFormat="1" applyFont="1" applyFill="1" applyBorder="1"/>
    <xf numFmtId="1" fontId="79" fillId="0" borderId="0" xfId="0" applyNumberFormat="1" applyFont="1" applyFill="1" applyBorder="1"/>
    <xf numFmtId="4" fontId="68" fillId="0" borderId="0" xfId="0" applyNumberFormat="1" applyFont="1" applyBorder="1"/>
    <xf numFmtId="4" fontId="68" fillId="0" borderId="0" xfId="0" applyNumberFormat="1" applyFont="1" applyBorder="1" applyProtection="1">
      <protection locked="0"/>
    </xf>
    <xf numFmtId="1" fontId="68" fillId="0" borderId="0" xfId="0" applyNumberFormat="1" applyFont="1" applyBorder="1" applyAlignment="1">
      <alignment horizontal="left"/>
    </xf>
    <xf numFmtId="1" fontId="68" fillId="0" borderId="0" xfId="0" applyNumberFormat="1" applyFont="1" applyBorder="1" applyAlignment="1">
      <alignment horizontal="center"/>
    </xf>
    <xf numFmtId="1" fontId="68" fillId="0" borderId="0" xfId="0" applyNumberFormat="1" applyFont="1" applyBorder="1" applyAlignment="1">
      <alignment horizontal="justify"/>
    </xf>
    <xf numFmtId="1" fontId="59" fillId="0" borderId="0" xfId="0" applyNumberFormat="1" applyFont="1" applyFill="1"/>
    <xf numFmtId="1" fontId="79" fillId="0" borderId="0" xfId="0" applyNumberFormat="1" applyFont="1" applyBorder="1" applyAlignment="1">
      <alignment horizontal="left"/>
    </xf>
    <xf numFmtId="4" fontId="79" fillId="0" borderId="0" xfId="0" applyNumberFormat="1" applyFont="1" applyBorder="1"/>
    <xf numFmtId="4" fontId="79" fillId="0" borderId="0" xfId="0" applyNumberFormat="1" applyFont="1" applyBorder="1" applyProtection="1">
      <protection locked="0"/>
    </xf>
    <xf numFmtId="1" fontId="79" fillId="0" borderId="0" xfId="0" applyNumberFormat="1" applyFont="1" applyBorder="1" applyAlignment="1">
      <alignment horizontal="center"/>
    </xf>
    <xf numFmtId="1" fontId="79" fillId="0" borderId="0" xfId="0" applyNumberFormat="1" applyFont="1" applyBorder="1" applyAlignment="1">
      <alignment horizontal="justify"/>
    </xf>
    <xf numFmtId="2" fontId="68" fillId="0" borderId="0" xfId="0" applyNumberFormat="1" applyFont="1" applyBorder="1"/>
    <xf numFmtId="4" fontId="68" fillId="0" borderId="0" xfId="0" applyNumberFormat="1" applyFont="1" applyFill="1" applyBorder="1"/>
    <xf numFmtId="4" fontId="68" fillId="0" borderId="0" xfId="0" applyNumberFormat="1" applyFont="1" applyFill="1" applyBorder="1" applyProtection="1">
      <protection locked="0"/>
    </xf>
    <xf numFmtId="1" fontId="68" fillId="0" borderId="0" xfId="0" applyNumberFormat="1" applyFont="1" applyFill="1" applyBorder="1" applyAlignment="1">
      <alignment horizontal="left"/>
    </xf>
    <xf numFmtId="1" fontId="68" fillId="0" borderId="0" xfId="0" applyNumberFormat="1" applyFont="1" applyFill="1" applyBorder="1" applyAlignment="1">
      <alignment horizontal="center"/>
    </xf>
    <xf numFmtId="1" fontId="68" fillId="0" borderId="0" xfId="0" applyNumberFormat="1" applyFont="1" applyFill="1" applyBorder="1" applyAlignment="1">
      <alignment horizontal="justify"/>
    </xf>
    <xf numFmtId="2" fontId="68" fillId="0" borderId="0" xfId="0" applyNumberFormat="1" applyFont="1" applyFill="1" applyBorder="1"/>
    <xf numFmtId="1" fontId="68" fillId="0" borderId="0" xfId="0" applyNumberFormat="1" applyFont="1" applyFill="1" applyBorder="1"/>
    <xf numFmtId="1" fontId="59" fillId="48" borderId="0" xfId="0" applyNumberFormat="1" applyFont="1" applyFill="1"/>
    <xf numFmtId="4" fontId="68" fillId="0" borderId="0" xfId="0" applyNumberFormat="1" applyFont="1"/>
    <xf numFmtId="4" fontId="68" fillId="0" borderId="0" xfId="0" applyNumberFormat="1" applyFont="1" applyProtection="1">
      <protection locked="0"/>
    </xf>
    <xf numFmtId="1" fontId="68" fillId="0" borderId="0" xfId="0" applyNumberFormat="1" applyFont="1" applyAlignment="1">
      <alignment horizontal="left"/>
    </xf>
    <xf numFmtId="1" fontId="68" fillId="0" borderId="0" xfId="0" applyNumberFormat="1" applyFont="1" applyAlignment="1">
      <alignment horizontal="center"/>
    </xf>
    <xf numFmtId="1" fontId="68" fillId="0" borderId="0" xfId="0" applyNumberFormat="1" applyFont="1" applyAlignment="1">
      <alignment horizontal="justify"/>
    </xf>
    <xf numFmtId="2" fontId="68" fillId="0" borderId="0" xfId="0" applyNumberFormat="1" applyFont="1"/>
    <xf numFmtId="1" fontId="54" fillId="48" borderId="0" xfId="0" applyNumberFormat="1" applyFont="1" applyFill="1"/>
    <xf numFmtId="1" fontId="68" fillId="0" borderId="0" xfId="0" quotePrefix="1" applyNumberFormat="1" applyFont="1" applyFill="1" applyBorder="1" applyAlignment="1">
      <alignment horizontal="left"/>
    </xf>
    <xf numFmtId="4" fontId="68" fillId="0" borderId="0" xfId="0" applyNumberFormat="1" applyFont="1" applyFill="1" applyBorder="1" applyAlignment="1" applyProtection="1">
      <protection locked="0"/>
    </xf>
    <xf numFmtId="1" fontId="79" fillId="0" borderId="0" xfId="0" quotePrefix="1" applyNumberFormat="1" applyFont="1" applyBorder="1" applyAlignment="1">
      <alignment horizontal="left"/>
    </xf>
    <xf numFmtId="4" fontId="59" fillId="48" borderId="0" xfId="0" applyNumberFormat="1" applyFont="1" applyFill="1" applyBorder="1"/>
    <xf numFmtId="4" fontId="59" fillId="48" borderId="0" xfId="0" applyNumberFormat="1" applyFont="1" applyFill="1" applyBorder="1" applyProtection="1">
      <protection locked="0"/>
    </xf>
    <xf numFmtId="1" fontId="78" fillId="48" borderId="0" xfId="0" applyNumberFormat="1" applyFont="1" applyFill="1" applyBorder="1" applyAlignment="1">
      <alignment horizontal="left"/>
    </xf>
    <xf numFmtId="1" fontId="59" fillId="48" borderId="0" xfId="0" applyNumberFormat="1" applyFont="1" applyFill="1" applyBorder="1" applyAlignment="1">
      <alignment horizontal="center"/>
    </xf>
    <xf numFmtId="1" fontId="59" fillId="48" borderId="0" xfId="0" applyNumberFormat="1" applyFont="1" applyFill="1" applyBorder="1" applyAlignment="1">
      <alignment horizontal="justify"/>
    </xf>
    <xf numFmtId="2" fontId="59" fillId="48" borderId="0" xfId="0" applyNumberFormat="1" applyFont="1" applyFill="1" applyBorder="1"/>
    <xf numFmtId="1" fontId="59" fillId="48" borderId="0" xfId="0" applyNumberFormat="1" applyFont="1" applyFill="1" applyBorder="1"/>
    <xf numFmtId="4" fontId="79" fillId="0" borderId="0" xfId="0" applyNumberFormat="1" applyFont="1"/>
    <xf numFmtId="4" fontId="79" fillId="0" borderId="0" xfId="0" applyNumberFormat="1" applyFont="1" applyProtection="1">
      <protection locked="0"/>
    </xf>
    <xf numFmtId="1" fontId="79" fillId="0" borderId="0" xfId="0" applyNumberFormat="1" applyFont="1" applyAlignment="1">
      <alignment horizontal="left"/>
    </xf>
    <xf numFmtId="1" fontId="79" fillId="0" borderId="0" xfId="0" applyNumberFormat="1" applyFont="1" applyAlignment="1">
      <alignment horizontal="center"/>
    </xf>
    <xf numFmtId="1" fontId="79" fillId="0" borderId="0" xfId="0" applyNumberFormat="1" applyFont="1" applyAlignment="1">
      <alignment horizontal="justify"/>
    </xf>
    <xf numFmtId="4" fontId="61" fillId="0" borderId="0" xfId="0" applyNumberFormat="1" applyFont="1" applyFill="1"/>
    <xf numFmtId="4" fontId="61" fillId="0" borderId="0" xfId="0" applyNumberFormat="1" applyFont="1" applyFill="1" applyProtection="1">
      <protection locked="0"/>
    </xf>
    <xf numFmtId="1" fontId="61" fillId="0" borderId="0" xfId="0" applyNumberFormat="1" applyFont="1" applyFill="1" applyAlignment="1">
      <alignment horizontal="left"/>
    </xf>
    <xf numFmtId="1" fontId="61" fillId="0" borderId="0" xfId="0" applyNumberFormat="1" applyFont="1" applyFill="1" applyAlignment="1">
      <alignment horizontal="center"/>
    </xf>
    <xf numFmtId="1" fontId="61" fillId="0" borderId="0" xfId="0" applyNumberFormat="1" applyFont="1" applyFill="1" applyAlignment="1">
      <alignment horizontal="justify"/>
    </xf>
    <xf numFmtId="2" fontId="61" fillId="0" borderId="0" xfId="0" applyNumberFormat="1" applyFont="1" applyFill="1"/>
    <xf numFmtId="4" fontId="61" fillId="0" borderId="0" xfId="0" applyNumberFormat="1" applyFont="1"/>
    <xf numFmtId="4" fontId="61" fillId="0" borderId="0" xfId="0" applyNumberFormat="1" applyFont="1" applyProtection="1">
      <protection locked="0"/>
    </xf>
    <xf numFmtId="1" fontId="61" fillId="0" borderId="0" xfId="0" applyNumberFormat="1" applyFont="1" applyAlignment="1">
      <alignment horizontal="left"/>
    </xf>
    <xf numFmtId="1" fontId="61" fillId="0" borderId="0" xfId="0" applyNumberFormat="1" applyFont="1" applyAlignment="1">
      <alignment horizontal="center"/>
    </xf>
    <xf numFmtId="1" fontId="61" fillId="0" borderId="0" xfId="0" applyNumberFormat="1" applyFont="1" applyAlignment="1">
      <alignment horizontal="justify"/>
    </xf>
    <xf numFmtId="2" fontId="61" fillId="0" borderId="0" xfId="0" applyNumberFormat="1" applyFont="1"/>
    <xf numFmtId="49" fontId="3" fillId="0" borderId="0" xfId="0" applyNumberFormat="1" applyFont="1" applyAlignment="1">
      <alignment horizontal="right" vertical="top"/>
    </xf>
    <xf numFmtId="0" fontId="3" fillId="0" borderId="0" xfId="0" applyFont="1" applyAlignment="1">
      <alignment horizontal="justify" vertical="top" wrapText="1"/>
    </xf>
    <xf numFmtId="4" fontId="3" fillId="0" borderId="0" xfId="0" applyNumberFormat="1" applyFont="1" applyAlignment="1">
      <alignment horizontal="right"/>
    </xf>
    <xf numFmtId="0" fontId="3" fillId="0" borderId="0" xfId="0" applyFont="1" applyAlignment="1">
      <alignment horizontal="center"/>
    </xf>
    <xf numFmtId="0" fontId="3" fillId="0" borderId="0" xfId="0" applyFont="1"/>
    <xf numFmtId="0" fontId="4" fillId="0" borderId="0" xfId="0" applyFont="1" applyBorder="1" applyAlignment="1">
      <alignment horizontal="center" vertical="top"/>
    </xf>
    <xf numFmtId="0" fontId="3" fillId="0" borderId="0" xfId="0" applyFont="1" applyBorder="1" applyAlignment="1">
      <alignment horizontal="center" vertical="top"/>
    </xf>
    <xf numFmtId="1" fontId="4" fillId="0" borderId="0" xfId="0" applyNumberFormat="1" applyFont="1" applyAlignment="1"/>
    <xf numFmtId="0" fontId="3" fillId="0" borderId="0" xfId="0" applyFont="1" applyBorder="1" applyAlignment="1"/>
    <xf numFmtId="2" fontId="3" fillId="0" borderId="0" xfId="244" applyNumberFormat="1" applyFont="1" applyBorder="1" applyAlignment="1">
      <alignment horizontal="center"/>
    </xf>
    <xf numFmtId="165" fontId="3" fillId="0" borderId="0" xfId="244" applyNumberFormat="1" applyFont="1" applyBorder="1" applyAlignment="1"/>
    <xf numFmtId="165" fontId="3" fillId="0" borderId="0" xfId="244" applyNumberFormat="1" applyFont="1" applyBorder="1" applyAlignment="1">
      <alignment horizontal="center"/>
    </xf>
    <xf numFmtId="0" fontId="3" fillId="0" borderId="0" xfId="0" applyFont="1" applyBorder="1" applyAlignment="1">
      <alignment vertical="distributed" wrapText="1"/>
    </xf>
    <xf numFmtId="0" fontId="4" fillId="0" borderId="0" xfId="0" applyFont="1" applyBorder="1" applyAlignment="1"/>
    <xf numFmtId="2" fontId="4" fillId="0" borderId="0" xfId="244" applyNumberFormat="1" applyFont="1" applyBorder="1" applyAlignment="1">
      <alignment horizontal="center"/>
    </xf>
    <xf numFmtId="165" fontId="4" fillId="0" borderId="0" xfId="244" applyNumberFormat="1" applyFont="1" applyBorder="1" applyAlignment="1"/>
    <xf numFmtId="165" fontId="4" fillId="0" borderId="0" xfId="244" applyNumberFormat="1" applyFont="1" applyBorder="1" applyAlignment="1">
      <alignment horizontal="center"/>
    </xf>
    <xf numFmtId="4" fontId="3" fillId="0" borderId="0" xfId="244" applyNumberFormat="1" applyFont="1" applyBorder="1" applyAlignment="1">
      <alignment horizontal="center"/>
    </xf>
    <xf numFmtId="4" fontId="3" fillId="0" borderId="0" xfId="244" applyNumberFormat="1" applyFont="1" applyBorder="1" applyAlignment="1"/>
    <xf numFmtId="0" fontId="4" fillId="0" borderId="0" xfId="0" applyFont="1" applyBorder="1" applyAlignment="1">
      <alignment vertical="distributed" wrapText="1"/>
    </xf>
    <xf numFmtId="4" fontId="4" fillId="0" borderId="0" xfId="244" applyNumberFormat="1" applyFont="1" applyBorder="1" applyAlignment="1"/>
    <xf numFmtId="0" fontId="80" fillId="0" borderId="0" xfId="0" applyFont="1" applyAlignment="1">
      <alignment horizontal="justify"/>
    </xf>
    <xf numFmtId="49" fontId="4" fillId="0" borderId="30" xfId="0" applyNumberFormat="1" applyFont="1" applyBorder="1" applyAlignment="1">
      <alignment horizontal="right" vertical="top"/>
    </xf>
    <xf numFmtId="49" fontId="4" fillId="0" borderId="31" xfId="0" applyNumberFormat="1" applyFont="1" applyBorder="1" applyAlignment="1">
      <alignment horizontal="left" vertical="top"/>
    </xf>
    <xf numFmtId="0" fontId="4" fillId="0" borderId="31" xfId="0" applyFont="1" applyBorder="1" applyAlignment="1">
      <alignment horizontal="justify" vertical="top" wrapText="1"/>
    </xf>
    <xf numFmtId="4" fontId="4" fillId="0" borderId="31" xfId="0" applyNumberFormat="1" applyFont="1" applyBorder="1" applyAlignment="1">
      <alignment horizontal="right"/>
    </xf>
    <xf numFmtId="0" fontId="4" fillId="0" borderId="31" xfId="0" applyFont="1" applyBorder="1" applyAlignment="1">
      <alignment horizontal="center"/>
    </xf>
    <xf numFmtId="4" fontId="3" fillId="0" borderId="0" xfId="0" applyNumberFormat="1" applyFont="1"/>
    <xf numFmtId="49" fontId="4" fillId="0" borderId="0" xfId="0" applyNumberFormat="1" applyFont="1" applyAlignment="1">
      <alignment horizontal="right" vertical="top"/>
    </xf>
    <xf numFmtId="0" fontId="4" fillId="0" borderId="0" xfId="0" applyFont="1" applyAlignment="1">
      <alignment horizontal="justify" vertical="top" wrapText="1"/>
    </xf>
    <xf numFmtId="4" fontId="4" fillId="0" borderId="0" xfId="0" applyNumberFormat="1" applyFont="1" applyAlignment="1">
      <alignment horizontal="right"/>
    </xf>
    <xf numFmtId="0" fontId="4" fillId="0" borderId="0" xfId="0" applyFont="1" applyAlignment="1">
      <alignment horizontal="center"/>
    </xf>
    <xf numFmtId="4" fontId="3" fillId="0" borderId="32" xfId="0" applyNumberFormat="1" applyFont="1" applyBorder="1" applyAlignment="1">
      <alignment horizontal="right"/>
    </xf>
    <xf numFmtId="4" fontId="3" fillId="0" borderId="0" xfId="0" applyNumberFormat="1" applyFont="1" applyBorder="1" applyAlignment="1">
      <alignment horizontal="right"/>
    </xf>
    <xf numFmtId="49" fontId="3" fillId="0" borderId="0" xfId="0" applyNumberFormat="1" applyFont="1" applyBorder="1" applyAlignment="1">
      <alignment horizontal="right" vertical="top"/>
    </xf>
    <xf numFmtId="0" fontId="3" fillId="0" borderId="0" xfId="0" applyFont="1" applyBorder="1" applyAlignment="1">
      <alignment horizontal="center"/>
    </xf>
    <xf numFmtId="10" fontId="3" fillId="0" borderId="0" xfId="0" applyNumberFormat="1" applyFont="1" applyBorder="1" applyAlignment="1">
      <alignment horizontal="right"/>
    </xf>
    <xf numFmtId="0" fontId="3" fillId="0" borderId="0" xfId="0" applyFont="1" applyBorder="1" applyAlignment="1">
      <alignment horizontal="justify" vertical="top" wrapText="1"/>
    </xf>
    <xf numFmtId="49" fontId="3" fillId="0" borderId="30" xfId="0" applyNumberFormat="1" applyFont="1" applyBorder="1" applyAlignment="1">
      <alignment horizontal="right" vertical="top"/>
    </xf>
    <xf numFmtId="4" fontId="3" fillId="0" borderId="31" xfId="0" applyNumberFormat="1" applyFont="1" applyBorder="1" applyAlignment="1">
      <alignment horizontal="right"/>
    </xf>
    <xf numFmtId="176" fontId="4" fillId="0" borderId="33" xfId="0" applyNumberFormat="1" applyFont="1" applyBorder="1" applyAlignment="1">
      <alignment horizontal="right"/>
    </xf>
    <xf numFmtId="0" fontId="4" fillId="0" borderId="0" xfId="0" applyFont="1" applyBorder="1" applyAlignment="1">
      <alignment horizontal="justify" vertical="top" wrapText="1"/>
    </xf>
    <xf numFmtId="0" fontId="3" fillId="0" borderId="0" xfId="0" applyNumberFormat="1" applyFont="1" applyAlignment="1">
      <alignment horizontal="left" vertical="top" wrapText="1"/>
    </xf>
    <xf numFmtId="0" fontId="3" fillId="0" borderId="0" xfId="0" applyFont="1" applyAlignment="1">
      <alignment horizontal="left" vertical="top" wrapText="1"/>
    </xf>
    <xf numFmtId="49" fontId="4" fillId="0" borderId="0" xfId="0" applyNumberFormat="1" applyFont="1" applyBorder="1" applyAlignment="1">
      <alignment horizontal="right" vertical="top"/>
    </xf>
    <xf numFmtId="4" fontId="4" fillId="0" borderId="0" xfId="0" applyNumberFormat="1" applyFont="1" applyBorder="1" applyAlignment="1">
      <alignment horizontal="right"/>
    </xf>
    <xf numFmtId="0" fontId="4" fillId="0" borderId="0" xfId="0" applyFont="1" applyBorder="1" applyAlignment="1">
      <alignment horizontal="center"/>
    </xf>
    <xf numFmtId="176" fontId="4" fillId="0" borderId="0" xfId="0" applyNumberFormat="1" applyFont="1" applyBorder="1" applyAlignment="1">
      <alignment horizontal="right"/>
    </xf>
    <xf numFmtId="0" fontId="3" fillId="0" borderId="0" xfId="248" applyFont="1" applyFill="1" applyAlignment="1">
      <alignment vertical="top" wrapText="1"/>
    </xf>
    <xf numFmtId="4" fontId="3" fillId="0" borderId="0" xfId="0" applyNumberFormat="1" applyFont="1" applyAlignment="1">
      <alignment vertical="top" wrapText="1"/>
    </xf>
    <xf numFmtId="0" fontId="3" fillId="0" borderId="0" xfId="248" applyFont="1" applyFill="1" applyAlignment="1">
      <alignment horizontal="left" vertical="top"/>
    </xf>
    <xf numFmtId="0" fontId="3" fillId="0" borderId="0" xfId="248" applyFont="1" applyBorder="1" applyAlignment="1">
      <alignment horizontal="center"/>
    </xf>
    <xf numFmtId="0" fontId="3" fillId="0" borderId="0" xfId="0" applyFont="1" applyBorder="1"/>
    <xf numFmtId="2" fontId="3" fillId="0" borderId="0" xfId="0" applyNumberFormat="1" applyFont="1" applyFill="1" applyBorder="1" applyAlignment="1">
      <alignment horizontal="center"/>
    </xf>
    <xf numFmtId="0" fontId="3" fillId="0" borderId="0" xfId="0" quotePrefix="1" applyFont="1" applyAlignment="1">
      <alignment horizontal="justify" vertical="top" wrapText="1"/>
    </xf>
    <xf numFmtId="4" fontId="3" fillId="0" borderId="0" xfId="0" applyNumberFormat="1" applyFont="1" applyAlignment="1">
      <alignment horizontal="left" vertical="top" wrapText="1"/>
    </xf>
    <xf numFmtId="0" fontId="3" fillId="0" borderId="0" xfId="0" applyFont="1" applyFill="1" applyAlignment="1">
      <alignment vertical="top" wrapText="1"/>
    </xf>
    <xf numFmtId="44" fontId="4" fillId="0" borderId="33" xfId="246" applyFont="1" applyBorder="1" applyAlignment="1">
      <alignment horizontal="right"/>
    </xf>
    <xf numFmtId="44" fontId="4" fillId="0" borderId="0" xfId="246" applyFont="1" applyBorder="1" applyAlignment="1">
      <alignment horizontal="right"/>
    </xf>
    <xf numFmtId="3" fontId="3" fillId="0" borderId="0" xfId="0" applyNumberFormat="1" applyFont="1" applyAlignment="1">
      <alignment horizontal="right"/>
    </xf>
    <xf numFmtId="3" fontId="4" fillId="0" borderId="0" xfId="0" applyNumberFormat="1" applyFont="1" applyAlignment="1">
      <alignment horizontal="right"/>
    </xf>
    <xf numFmtId="10" fontId="3" fillId="0" borderId="0" xfId="248" applyNumberFormat="1" applyFont="1" applyAlignment="1">
      <alignment vertical="top" wrapText="1"/>
    </xf>
    <xf numFmtId="4" fontId="3" fillId="0" borderId="0" xfId="0" applyNumberFormat="1" applyFont="1" applyFill="1" applyAlignment="1">
      <alignment vertical="top" wrapText="1"/>
    </xf>
    <xf numFmtId="4" fontId="3" fillId="0" borderId="0" xfId="0" applyNumberFormat="1" applyFont="1" applyFill="1" applyAlignment="1">
      <alignment wrapText="1"/>
    </xf>
    <xf numFmtId="3" fontId="3" fillId="0" borderId="0" xfId="0" applyNumberFormat="1" applyFont="1" applyBorder="1" applyAlignment="1">
      <alignment horizontal="right"/>
    </xf>
    <xf numFmtId="3" fontId="4" fillId="0" borderId="31" xfId="0" applyNumberFormat="1" applyFont="1" applyBorder="1" applyAlignment="1">
      <alignment horizontal="right"/>
    </xf>
    <xf numFmtId="3" fontId="4" fillId="0" borderId="0" xfId="0" applyNumberFormat="1" applyFont="1" applyBorder="1" applyAlignment="1">
      <alignment horizontal="right"/>
    </xf>
    <xf numFmtId="0" fontId="3" fillId="0" borderId="0" xfId="248" applyFont="1" applyAlignment="1">
      <alignment horizontal="center"/>
    </xf>
    <xf numFmtId="49" fontId="3" fillId="0" borderId="0" xfId="0" applyNumberFormat="1" applyFont="1" applyFill="1" applyAlignment="1">
      <alignment horizontal="center" vertical="top"/>
    </xf>
    <xf numFmtId="0" fontId="3" fillId="0" borderId="0" xfId="0" applyFont="1" applyAlignment="1">
      <alignment vertical="top" wrapText="1"/>
    </xf>
    <xf numFmtId="4" fontId="3" fillId="0" borderId="0" xfId="0" applyNumberFormat="1" applyFont="1" applyFill="1" applyAlignment="1">
      <alignment horizontal="right"/>
    </xf>
    <xf numFmtId="0" fontId="84" fillId="0" borderId="0" xfId="0" applyFont="1" applyAlignment="1">
      <alignment horizontal="center"/>
    </xf>
    <xf numFmtId="0" fontId="85" fillId="0" borderId="0" xfId="0" applyFont="1" applyAlignment="1"/>
    <xf numFmtId="0" fontId="84" fillId="0" borderId="0" xfId="0" applyFont="1" applyAlignment="1"/>
    <xf numFmtId="174" fontId="84" fillId="0" borderId="0" xfId="0" applyNumberFormat="1" applyFont="1" applyAlignment="1"/>
    <xf numFmtId="174" fontId="1" fillId="0" borderId="0" xfId="0" applyNumberFormat="1" applyFont="1" applyAlignment="1">
      <alignment horizontal="right"/>
    </xf>
    <xf numFmtId="0" fontId="86" fillId="0" borderId="0" xfId="0" applyFont="1" applyAlignment="1">
      <alignment horizontal="right" vertical="top"/>
    </xf>
    <xf numFmtId="174" fontId="86" fillId="0" borderId="0" xfId="0" applyNumberFormat="1" applyFont="1" applyAlignment="1">
      <alignment horizontal="right" vertical="top"/>
    </xf>
    <xf numFmtId="174" fontId="87" fillId="0" borderId="0" xfId="0" applyNumberFormat="1" applyFont="1" applyAlignment="1">
      <alignment horizontal="right" vertical="top"/>
    </xf>
    <xf numFmtId="0" fontId="87" fillId="0" borderId="0" xfId="0" applyFont="1" applyAlignment="1">
      <alignment vertical="top"/>
    </xf>
    <xf numFmtId="0" fontId="88" fillId="0" borderId="0" xfId="0" applyFont="1" applyAlignment="1"/>
    <xf numFmtId="0" fontId="84" fillId="0" borderId="0" xfId="0" applyFont="1" applyAlignment="1">
      <alignment horizontal="left"/>
    </xf>
    <xf numFmtId="0" fontId="89" fillId="0" borderId="0" xfId="0" applyFont="1" applyAlignment="1">
      <alignment horizontal="center"/>
    </xf>
    <xf numFmtId="0" fontId="90" fillId="0" borderId="0" xfId="0" applyFont="1"/>
    <xf numFmtId="0" fontId="91" fillId="0" borderId="0" xfId="0" applyFont="1" applyAlignment="1">
      <alignment horizontal="right"/>
    </xf>
    <xf numFmtId="174" fontId="89" fillId="0" borderId="0" xfId="0" applyNumberFormat="1" applyFont="1" applyAlignment="1">
      <alignment horizontal="right"/>
    </xf>
    <xf numFmtId="0" fontId="92" fillId="0" borderId="0" xfId="0" applyFont="1" applyAlignment="1">
      <alignment horizontal="center"/>
    </xf>
    <xf numFmtId="0" fontId="92" fillId="0" borderId="0" xfId="0" applyFont="1"/>
    <xf numFmtId="0" fontId="93" fillId="0" borderId="0" xfId="0" applyFont="1" applyAlignment="1">
      <alignment horizontal="right"/>
    </xf>
    <xf numFmtId="174" fontId="93" fillId="0" borderId="0" xfId="0" applyNumberFormat="1" applyFont="1" applyAlignment="1">
      <alignment horizontal="right"/>
    </xf>
    <xf numFmtId="0" fontId="94" fillId="0" borderId="0" xfId="0" applyFont="1" applyAlignment="1">
      <alignment horizontal="right" vertical="top"/>
    </xf>
    <xf numFmtId="174" fontId="94" fillId="0" borderId="0" xfId="0" applyNumberFormat="1" applyFont="1" applyAlignment="1">
      <alignment horizontal="right" vertical="top"/>
    </xf>
    <xf numFmtId="0" fontId="92" fillId="0" borderId="0" xfId="0" applyFont="1" applyAlignment="1">
      <alignment horizontal="center" vertical="top"/>
    </xf>
    <xf numFmtId="0" fontId="92" fillId="0" borderId="0" xfId="0" applyFont="1" applyAlignment="1">
      <alignment horizontal="left" vertical="top" wrapText="1"/>
    </xf>
    <xf numFmtId="0" fontId="92" fillId="0" borderId="0" xfId="0" applyFont="1" applyAlignment="1">
      <alignment horizontal="right" vertical="top"/>
    </xf>
    <xf numFmtId="174" fontId="92" fillId="0" borderId="0" xfId="0" applyNumberFormat="1" applyFont="1" applyAlignment="1">
      <alignment horizontal="right" vertical="top"/>
    </xf>
    <xf numFmtId="0" fontId="92" fillId="0" borderId="0" xfId="0" applyFont="1" applyAlignment="1">
      <alignment horizontal="left"/>
    </xf>
    <xf numFmtId="174" fontId="92" fillId="0" borderId="0" xfId="0" applyNumberFormat="1" applyFont="1" applyAlignment="1">
      <alignment horizontal="right"/>
    </xf>
    <xf numFmtId="0" fontId="92" fillId="0" borderId="0" xfId="0" applyFont="1" applyAlignment="1">
      <alignment horizontal="left" vertical="top"/>
    </xf>
    <xf numFmtId="0" fontId="95" fillId="0" borderId="0" xfId="0" applyFont="1" applyAlignment="1">
      <alignment horizontal="right" vertical="top"/>
    </xf>
    <xf numFmtId="174" fontId="95" fillId="0" borderId="0" xfId="0" applyNumberFormat="1" applyFont="1" applyAlignment="1">
      <alignment horizontal="right" vertical="top"/>
    </xf>
    <xf numFmtId="0" fontId="92" fillId="0" borderId="0" xfId="0" applyFont="1" applyAlignment="1">
      <alignment vertical="top" wrapText="1"/>
    </xf>
    <xf numFmtId="0" fontId="92" fillId="0" borderId="0" xfId="0" applyFont="1" applyAlignment="1">
      <alignment vertical="top"/>
    </xf>
    <xf numFmtId="0" fontId="96" fillId="0" borderId="0" xfId="0" applyFont="1" applyAlignment="1">
      <alignment horizontal="center" vertical="top"/>
    </xf>
    <xf numFmtId="0" fontId="96" fillId="0" borderId="0" xfId="0" applyFont="1" applyAlignment="1">
      <alignment horizontal="left" vertical="top"/>
    </xf>
    <xf numFmtId="0" fontId="96" fillId="0" borderId="0" xfId="0" applyFont="1" applyAlignment="1">
      <alignment horizontal="right" vertical="top"/>
    </xf>
    <xf numFmtId="174" fontId="96" fillId="0" borderId="0" xfId="0" applyNumberFormat="1" applyFont="1" applyAlignment="1">
      <alignment horizontal="right" vertical="top"/>
    </xf>
    <xf numFmtId="0" fontId="97" fillId="0" borderId="0" xfId="0" applyFont="1" applyAlignment="1">
      <alignment horizontal="center" vertical="top"/>
    </xf>
    <xf numFmtId="0" fontId="97" fillId="0" borderId="0" xfId="0" applyFont="1" applyAlignment="1">
      <alignment horizontal="left" vertical="top" wrapText="1"/>
    </xf>
    <xf numFmtId="0" fontId="97" fillId="0" borderId="0" xfId="0" applyFont="1" applyAlignment="1">
      <alignment horizontal="right" vertical="top"/>
    </xf>
    <xf numFmtId="174" fontId="97" fillId="0" borderId="0" xfId="0" applyNumberFormat="1" applyFont="1" applyAlignment="1">
      <alignment horizontal="right" vertical="top"/>
    </xf>
    <xf numFmtId="0" fontId="97" fillId="0" borderId="0" xfId="0" quotePrefix="1" applyFont="1" applyAlignment="1">
      <alignment horizontal="left" vertical="top" wrapText="1"/>
    </xf>
    <xf numFmtId="0" fontId="97" fillId="0" borderId="0" xfId="0" applyFont="1" applyAlignment="1">
      <alignment horizontal="left" vertical="top"/>
    </xf>
    <xf numFmtId="0" fontId="97" fillId="0" borderId="0" xfId="0" applyFont="1" applyAlignment="1">
      <alignment vertical="top"/>
    </xf>
    <xf numFmtId="0" fontId="92" fillId="0" borderId="0" xfId="0" applyFont="1" applyAlignment="1">
      <alignment horizontal="right"/>
    </xf>
    <xf numFmtId="0" fontId="97" fillId="0" borderId="34" xfId="0" applyFont="1" applyBorder="1" applyAlignment="1">
      <alignment horizontal="center"/>
    </xf>
    <xf numFmtId="0" fontId="97" fillId="0" borderId="34" xfId="0" applyFont="1" applyBorder="1" applyAlignment="1">
      <alignment horizontal="left"/>
    </xf>
    <xf numFmtId="0" fontId="97" fillId="0" borderId="34" xfId="0" applyFont="1" applyBorder="1" applyAlignment="1">
      <alignment horizontal="right"/>
    </xf>
    <xf numFmtId="174" fontId="97" fillId="0" borderId="34" xfId="0" applyNumberFormat="1" applyFont="1" applyBorder="1" applyAlignment="1">
      <alignment horizontal="right"/>
    </xf>
    <xf numFmtId="0" fontId="97" fillId="0" borderId="0" xfId="0" applyFont="1" applyAlignment="1">
      <alignment horizontal="center"/>
    </xf>
    <xf numFmtId="0" fontId="98" fillId="0" borderId="0" xfId="0" applyFont="1" applyAlignment="1">
      <alignment horizontal="left"/>
    </xf>
    <xf numFmtId="0" fontId="98" fillId="0" borderId="0" xfId="0" applyFont="1" applyAlignment="1">
      <alignment horizontal="right"/>
    </xf>
    <xf numFmtId="174" fontId="98" fillId="0" borderId="0" xfId="0" applyNumberFormat="1" applyFont="1" applyAlignment="1">
      <alignment horizontal="right"/>
    </xf>
    <xf numFmtId="0" fontId="97" fillId="0" borderId="0" xfId="0" applyFont="1" applyAlignment="1">
      <alignment horizontal="left"/>
    </xf>
    <xf numFmtId="0" fontId="97" fillId="0" borderId="0" xfId="0" applyFont="1" applyAlignment="1">
      <alignment horizontal="right"/>
    </xf>
    <xf numFmtId="174" fontId="97" fillId="0" borderId="0" xfId="0" applyNumberFormat="1" applyFont="1" applyAlignment="1">
      <alignment horizontal="right"/>
    </xf>
    <xf numFmtId="0" fontId="80" fillId="0" borderId="0" xfId="0" applyFont="1" applyAlignment="1">
      <alignment horizontal="left"/>
    </xf>
    <xf numFmtId="0" fontId="86" fillId="0" borderId="0" xfId="0" applyFont="1" applyBorder="1" applyAlignment="1">
      <alignment horizontal="right" vertical="top"/>
    </xf>
    <xf numFmtId="174" fontId="86" fillId="0" borderId="0" xfId="0" applyNumberFormat="1" applyFont="1" applyBorder="1" applyAlignment="1">
      <alignment horizontal="right" vertical="top"/>
    </xf>
    <xf numFmtId="0" fontId="99" fillId="0" borderId="0" xfId="0" applyFont="1" applyAlignment="1">
      <alignment horizontal="center" vertical="top"/>
    </xf>
    <xf numFmtId="0" fontId="99" fillId="0" borderId="0" xfId="0" applyFont="1" applyAlignment="1">
      <alignment vertical="top" wrapText="1"/>
    </xf>
    <xf numFmtId="0" fontId="99" fillId="0" borderId="0" xfId="0" applyFont="1" applyAlignment="1">
      <alignment horizontal="right" vertical="top"/>
    </xf>
    <xf numFmtId="174" fontId="99" fillId="0" borderId="0" xfId="0" applyNumberFormat="1" applyFont="1" applyAlignment="1">
      <alignment horizontal="right" vertical="top"/>
    </xf>
    <xf numFmtId="0" fontId="99" fillId="0" borderId="0" xfId="0" applyFont="1" applyAlignment="1">
      <alignment horizontal="center"/>
    </xf>
    <xf numFmtId="0" fontId="99" fillId="0" borderId="0" xfId="0" applyFont="1"/>
    <xf numFmtId="0" fontId="99" fillId="0" borderId="0" xfId="0" applyFont="1" applyAlignment="1">
      <alignment horizontal="right"/>
    </xf>
    <xf numFmtId="174" fontId="99" fillId="0" borderId="0" xfId="0" applyNumberFormat="1" applyFont="1" applyAlignment="1">
      <alignment horizontal="right"/>
    </xf>
    <xf numFmtId="0" fontId="92" fillId="0" borderId="34" xfId="0" applyFont="1" applyBorder="1" applyAlignment="1">
      <alignment horizontal="center" vertical="top"/>
    </xf>
    <xf numFmtId="0" fontId="92" fillId="0" borderId="34" xfId="0" applyFont="1" applyBorder="1" applyAlignment="1">
      <alignment vertical="top"/>
    </xf>
    <xf numFmtId="0" fontId="92" fillId="0" borderId="34" xfId="0" applyFont="1" applyBorder="1" applyAlignment="1">
      <alignment horizontal="right" vertical="top"/>
    </xf>
    <xf numFmtId="174" fontId="92" fillId="0" borderId="34" xfId="0" applyNumberFormat="1" applyFont="1" applyBorder="1" applyAlignment="1">
      <alignment horizontal="right" vertical="top"/>
    </xf>
    <xf numFmtId="0" fontId="92" fillId="0" borderId="0" xfId="0" applyFont="1" applyBorder="1" applyAlignment="1">
      <alignment horizontal="center" vertical="top"/>
    </xf>
    <xf numFmtId="0" fontId="98" fillId="0" borderId="0" xfId="0" applyFont="1" applyBorder="1" applyAlignment="1">
      <alignment vertical="top"/>
    </xf>
    <xf numFmtId="0" fontId="98" fillId="0" borderId="0" xfId="0" applyFont="1" applyBorder="1" applyAlignment="1">
      <alignment horizontal="right" vertical="top"/>
    </xf>
    <xf numFmtId="174" fontId="98" fillId="0" borderId="0" xfId="0" applyNumberFormat="1" applyFont="1" applyBorder="1" applyAlignment="1">
      <alignment horizontal="right" vertical="top"/>
    </xf>
    <xf numFmtId="0" fontId="87" fillId="0" borderId="0" xfId="0" applyFont="1" applyAlignment="1">
      <alignment horizontal="right" vertical="top"/>
    </xf>
    <xf numFmtId="0" fontId="92" fillId="0" borderId="0" xfId="0" applyFont="1" applyBorder="1" applyAlignment="1">
      <alignment vertical="top"/>
    </xf>
    <xf numFmtId="0" fontId="92" fillId="0" borderId="0" xfId="0" applyFont="1" applyBorder="1" applyAlignment="1">
      <alignment horizontal="right" vertical="top"/>
    </xf>
    <xf numFmtId="174" fontId="92" fillId="0" borderId="0" xfId="0" applyNumberFormat="1" applyFont="1" applyBorder="1" applyAlignment="1">
      <alignment horizontal="right" vertical="top"/>
    </xf>
    <xf numFmtId="0" fontId="99" fillId="0" borderId="0" xfId="0" applyFont="1" applyAlignment="1">
      <alignment vertical="top"/>
    </xf>
    <xf numFmtId="0" fontId="100" fillId="0" borderId="0" xfId="0" applyFont="1" applyAlignment="1">
      <alignment vertical="top"/>
    </xf>
    <xf numFmtId="0" fontId="56" fillId="0" borderId="0" xfId="0" applyFont="1" applyAlignment="1">
      <alignment vertical="top"/>
    </xf>
    <xf numFmtId="0" fontId="56" fillId="0" borderId="0" xfId="0" applyFont="1"/>
    <xf numFmtId="174" fontId="56" fillId="0" borderId="0" xfId="0" applyNumberFormat="1" applyFont="1" applyAlignment="1">
      <alignment horizontal="right"/>
    </xf>
    <xf numFmtId="0" fontId="1" fillId="0" borderId="0" xfId="0" applyFont="1" applyAlignment="1">
      <alignment horizontal="right"/>
    </xf>
    <xf numFmtId="0" fontId="1" fillId="0" borderId="0" xfId="0" applyFont="1"/>
    <xf numFmtId="0" fontId="56" fillId="0" borderId="0" xfId="0" applyFont="1" applyAlignment="1">
      <alignment horizontal="right"/>
    </xf>
    <xf numFmtId="0" fontId="89" fillId="0" borderId="0" xfId="0" applyFont="1" applyAlignment="1">
      <alignment horizontal="center" vertical="top"/>
    </xf>
    <xf numFmtId="0" fontId="56" fillId="0" borderId="0" xfId="0" applyFont="1" applyAlignment="1">
      <alignment vertical="top" wrapText="1"/>
    </xf>
    <xf numFmtId="0" fontId="56" fillId="0" borderId="0" xfId="0" applyFont="1" applyAlignment="1">
      <alignment horizontal="right" vertical="top"/>
    </xf>
    <xf numFmtId="174" fontId="56" fillId="0" borderId="0" xfId="0" applyNumberFormat="1" applyFont="1" applyAlignment="1">
      <alignment horizontal="right" vertical="top"/>
    </xf>
    <xf numFmtId="0" fontId="1" fillId="0" borderId="0" xfId="0" applyFont="1" applyAlignment="1">
      <alignment horizontal="right" vertical="top"/>
    </xf>
    <xf numFmtId="0" fontId="56" fillId="0" borderId="35" xfId="0" applyFont="1" applyBorder="1"/>
    <xf numFmtId="0" fontId="101" fillId="0" borderId="35" xfId="0" applyFont="1" applyBorder="1" applyAlignment="1">
      <alignment horizontal="right"/>
    </xf>
    <xf numFmtId="174" fontId="102" fillId="0" borderId="0" xfId="0" applyNumberFormat="1" applyFont="1" applyAlignment="1">
      <alignment horizontal="right"/>
    </xf>
    <xf numFmtId="0" fontId="0" fillId="0" borderId="0" xfId="0" applyAlignment="1">
      <alignment horizontal="right"/>
    </xf>
    <xf numFmtId="174" fontId="0" fillId="0" borderId="0" xfId="0" applyNumberFormat="1" applyAlignment="1">
      <alignment horizontal="right"/>
    </xf>
    <xf numFmtId="0" fontId="102" fillId="0" borderId="34" xfId="0" applyFont="1" applyBorder="1"/>
    <xf numFmtId="0" fontId="102" fillId="0" borderId="34" xfId="0" applyFont="1" applyBorder="1" applyAlignment="1">
      <alignment horizontal="right"/>
    </xf>
    <xf numFmtId="0" fontId="102" fillId="0" borderId="0" xfId="0" applyFont="1"/>
    <xf numFmtId="0" fontId="89" fillId="0" borderId="0" xfId="0" applyFont="1"/>
    <xf numFmtId="0" fontId="89" fillId="0" borderId="0" xfId="0" applyFont="1" applyAlignment="1">
      <alignment horizontal="right"/>
    </xf>
    <xf numFmtId="0" fontId="0" fillId="0" borderId="0" xfId="0" applyAlignment="1">
      <alignment horizontal="center"/>
    </xf>
    <xf numFmtId="1" fontId="4" fillId="0" borderId="0" xfId="0" applyNumberFormat="1" applyFont="1" applyAlignment="1">
      <alignment horizontal="left" vertical="top" wrapText="1"/>
    </xf>
    <xf numFmtId="0" fontId="4" fillId="0" borderId="31" xfId="0" applyFont="1" applyBorder="1" applyAlignment="1">
      <alignment horizontal="justify" vertical="top" wrapText="1"/>
    </xf>
    <xf numFmtId="0" fontId="4" fillId="0" borderId="31" xfId="0" applyFont="1" applyBorder="1" applyAlignment="1"/>
    <xf numFmtId="0" fontId="4" fillId="0" borderId="0" xfId="0" applyFont="1" applyAlignment="1">
      <alignment horizontal="justify" vertical="top" wrapText="1"/>
    </xf>
    <xf numFmtId="0" fontId="3" fillId="0" borderId="0" xfId="0" applyFont="1" applyAlignment="1"/>
    <xf numFmtId="0" fontId="3" fillId="0" borderId="31" xfId="0" applyFont="1" applyBorder="1" applyAlignment="1"/>
  </cellXfs>
  <cellStyles count="249">
    <cellStyle name="_List1" xfId="113"/>
    <cellStyle name="20 % – Poudarek1 2" xfId="69"/>
    <cellStyle name="20 % – Poudarek2 2" xfId="70"/>
    <cellStyle name="20 % – Poudarek3 2" xfId="71"/>
    <cellStyle name="20 % – Poudarek4 2" xfId="72"/>
    <cellStyle name="20 % – Poudarek5 2" xfId="73"/>
    <cellStyle name="20 % – Poudarek6 2" xfId="74"/>
    <cellStyle name="20% - Accent1" xfId="28"/>
    <cellStyle name="20% - Accent1 2" xfId="114"/>
    <cellStyle name="20% - Accent1 3" xfId="210"/>
    <cellStyle name="20% - Accent2" xfId="27"/>
    <cellStyle name="20% - Accent2 2" xfId="115"/>
    <cellStyle name="20% - Accent2 3" xfId="211"/>
    <cellStyle name="20% - Accent3" xfId="26"/>
    <cellStyle name="20% - Accent3 2" xfId="116"/>
    <cellStyle name="20% - Accent3 3" xfId="212"/>
    <cellStyle name="20% - Accent4" xfId="25"/>
    <cellStyle name="20% - Accent4 2" xfId="117"/>
    <cellStyle name="20% - Accent4 3" xfId="213"/>
    <cellStyle name="20% - Accent5" xfId="24"/>
    <cellStyle name="20% - Accent5 2" xfId="118"/>
    <cellStyle name="20% - Accent5 3" xfId="214"/>
    <cellStyle name="20% - Accent6" xfId="23"/>
    <cellStyle name="20% - Accent6 2" xfId="119"/>
    <cellStyle name="20% - Accent6 3" xfId="215"/>
    <cellStyle name="40 % – Poudarek1 2" xfId="75"/>
    <cellStyle name="40 % – Poudarek2 2" xfId="76"/>
    <cellStyle name="40 % – Poudarek3 2" xfId="77"/>
    <cellStyle name="40 % – Poudarek4 2" xfId="78"/>
    <cellStyle name="40 % – Poudarek5 2" xfId="79"/>
    <cellStyle name="40 % – Poudarek6 2" xfId="80"/>
    <cellStyle name="40% - Accent1" xfId="22"/>
    <cellStyle name="40% - Accent1 2" xfId="120"/>
    <cellStyle name="40% - Accent1 3" xfId="216"/>
    <cellStyle name="40% - Accent2" xfId="21"/>
    <cellStyle name="40% - Accent2 2" xfId="121"/>
    <cellStyle name="40% - Accent2 3" xfId="217"/>
    <cellStyle name="40% - Accent3" xfId="18"/>
    <cellStyle name="40% - Accent3 2" xfId="122"/>
    <cellStyle name="40% - Accent3 3" xfId="218"/>
    <cellStyle name="40% - Accent4" xfId="20"/>
    <cellStyle name="40% - Accent4 2" xfId="123"/>
    <cellStyle name="40% - Accent4 3" xfId="219"/>
    <cellStyle name="40% - Accent5" xfId="19"/>
    <cellStyle name="40% - Accent5 2" xfId="124"/>
    <cellStyle name="40% - Accent5 3" xfId="220"/>
    <cellStyle name="40% - Accent6" xfId="31"/>
    <cellStyle name="40% - Accent6 2" xfId="125"/>
    <cellStyle name="40% - Accent6 3" xfId="221"/>
    <cellStyle name="60 % – Poudarek1 2" xfId="81"/>
    <cellStyle name="60 % – Poudarek2 2" xfId="82"/>
    <cellStyle name="60 % – Poudarek3 2" xfId="83"/>
    <cellStyle name="60 % – Poudarek4 2" xfId="84"/>
    <cellStyle name="60 % – Poudarek5 2" xfId="85"/>
    <cellStyle name="60 % – Poudarek6 2" xfId="86"/>
    <cellStyle name="60% - Accent1" xfId="32"/>
    <cellStyle name="60% - Accent1 2" xfId="126"/>
    <cellStyle name="60% - Accent1 3" xfId="222"/>
    <cellStyle name="60% - Accent2" xfId="33"/>
    <cellStyle name="60% - Accent2 2" xfId="127"/>
    <cellStyle name="60% - Accent2 3" xfId="223"/>
    <cellStyle name="60% - Accent3" xfId="34"/>
    <cellStyle name="60% - Accent3 2" xfId="128"/>
    <cellStyle name="60% - Accent3 3" xfId="224"/>
    <cellStyle name="60% - Accent4" xfId="35"/>
    <cellStyle name="60% - Accent4 2" xfId="129"/>
    <cellStyle name="60% - Accent4 3" xfId="225"/>
    <cellStyle name="60% - Accent5" xfId="36"/>
    <cellStyle name="60% - Accent5 2" xfId="130"/>
    <cellStyle name="60% - Accent5 3" xfId="226"/>
    <cellStyle name="60% - Accent6" xfId="37"/>
    <cellStyle name="60% - Accent6 2" xfId="131"/>
    <cellStyle name="60% - Accent6 3" xfId="227"/>
    <cellStyle name="Accent1" xfId="38"/>
    <cellStyle name="Accent1 2" xfId="132"/>
    <cellStyle name="Accent1 3" xfId="228"/>
    <cellStyle name="Accent2" xfId="39"/>
    <cellStyle name="Accent2 2" xfId="133"/>
    <cellStyle name="Accent2 3" xfId="229"/>
    <cellStyle name="Accent3" xfId="40"/>
    <cellStyle name="Accent3 2" xfId="134"/>
    <cellStyle name="Accent3 3" xfId="230"/>
    <cellStyle name="Accent4" xfId="41"/>
    <cellStyle name="Accent4 2" xfId="135"/>
    <cellStyle name="Accent4 3" xfId="231"/>
    <cellStyle name="Accent5" xfId="42"/>
    <cellStyle name="Accent5 2" xfId="136"/>
    <cellStyle name="Accent5 3" xfId="232"/>
    <cellStyle name="Accent6" xfId="43"/>
    <cellStyle name="Accent6 2" xfId="137"/>
    <cellStyle name="Accent6 3" xfId="233"/>
    <cellStyle name="Bad" xfId="44"/>
    <cellStyle name="Bad 2" xfId="138"/>
    <cellStyle name="Bad 3" xfId="234"/>
    <cellStyle name="Calculation" xfId="45"/>
    <cellStyle name="Calculation 2" xfId="139"/>
    <cellStyle name="Calculation 2 2" xfId="197"/>
    <cellStyle name="Calculation 3" xfId="187"/>
    <cellStyle name="Calculation 4" xfId="235"/>
    <cellStyle name="Check Cell" xfId="46"/>
    <cellStyle name="Check Cell 2" xfId="140"/>
    <cellStyle name="Check Cell 3" xfId="236"/>
    <cellStyle name="Currency 2" xfId="47"/>
    <cellStyle name="Currency 2 2" xfId="48"/>
    <cellStyle name="Currency 3" xfId="49"/>
    <cellStyle name="Denar [0]_V3 plin" xfId="9"/>
    <cellStyle name="Denar_V3 plin" xfId="10"/>
    <cellStyle name="Dobro 2" xfId="87"/>
    <cellStyle name="Euro" xfId="88"/>
    <cellStyle name="Explanatory Text" xfId="50"/>
    <cellStyle name="Explanatory Text 2" xfId="141"/>
    <cellStyle name="Good" xfId="51"/>
    <cellStyle name="Good 2" xfId="142"/>
    <cellStyle name="Good 3" xfId="237"/>
    <cellStyle name="Heading 1" xfId="52"/>
    <cellStyle name="Heading 1 2" xfId="143"/>
    <cellStyle name="Heading 2" xfId="53"/>
    <cellStyle name="Heading 2 2" xfId="144"/>
    <cellStyle name="Heading 3" xfId="54"/>
    <cellStyle name="Heading 3 2" xfId="145"/>
    <cellStyle name="Heading 4" xfId="55"/>
    <cellStyle name="Heading 4 2" xfId="146"/>
    <cellStyle name="Input" xfId="56"/>
    <cellStyle name="Input 2" xfId="147"/>
    <cellStyle name="Input 2 2" xfId="198"/>
    <cellStyle name="Input 3" xfId="188"/>
    <cellStyle name="Input 4" xfId="238"/>
    <cellStyle name="Izhod 2" xfId="89"/>
    <cellStyle name="Izhod 2 2" xfId="192"/>
    <cellStyle name="Linked Cell" xfId="57"/>
    <cellStyle name="Linked Cell 2" xfId="148"/>
    <cellStyle name="Naslov 1 2" xfId="91"/>
    <cellStyle name="Naslov 2 2" xfId="92"/>
    <cellStyle name="Naslov 3 2" xfId="93"/>
    <cellStyle name="Naslov 4 2" xfId="94"/>
    <cellStyle name="Naslov 5" xfId="90"/>
    <cellStyle name="Navadno" xfId="0" builtinId="0"/>
    <cellStyle name="Navadno 10" xfId="167"/>
    <cellStyle name="Navadno 10 2" xfId="179"/>
    <cellStyle name="Navadno 10 3" xfId="205"/>
    <cellStyle name="Navadno 11" xfId="168"/>
    <cellStyle name="Navadno 12" xfId="169"/>
    <cellStyle name="Navadno 12 2" xfId="180"/>
    <cellStyle name="Navadno 12 3" xfId="206"/>
    <cellStyle name="Navadno 13" xfId="184"/>
    <cellStyle name="Navadno 14" xfId="1"/>
    <cellStyle name="Navadno 15" xfId="245"/>
    <cellStyle name="Navadno 2" xfId="2"/>
    <cellStyle name="Navadno 2 2" xfId="239"/>
    <cellStyle name="Navadno 3" xfId="7"/>
    <cellStyle name="Navadno 3 2" xfId="172"/>
    <cellStyle name="Navadno 3 2 2" xfId="181"/>
    <cellStyle name="Navadno 3 2 3" xfId="207"/>
    <cellStyle name="Navadno 3 3" xfId="175"/>
    <cellStyle name="Navadno 3 4" xfId="186"/>
    <cellStyle name="Navadno 4" xfId="8"/>
    <cellStyle name="Navadno 5" xfId="30"/>
    <cellStyle name="Navadno 6" xfId="157"/>
    <cellStyle name="Navadno 7" xfId="163"/>
    <cellStyle name="Navadno 8" xfId="164"/>
    <cellStyle name="Navadno 8 2" xfId="178"/>
    <cellStyle name="Navadno 8 3" xfId="204"/>
    <cellStyle name="Navadno 9" xfId="165"/>
    <cellStyle name="Navadno_A. CESTA " xfId="247"/>
    <cellStyle name="Navadno_POPIS DEL-DORNBERK-1.faza-razpis" xfId="248"/>
    <cellStyle name="Neutral" xfId="58"/>
    <cellStyle name="Neutral 2" xfId="149"/>
    <cellStyle name="Neutral 3" xfId="240"/>
    <cellStyle name="Nevtralno 2" xfId="95"/>
    <cellStyle name="normal" xfId="3"/>
    <cellStyle name="Normal 11" xfId="11"/>
    <cellStyle name="Normal 12" xfId="12"/>
    <cellStyle name="Normal 18" xfId="13"/>
    <cellStyle name="Normal 2" xfId="14"/>
    <cellStyle name="Normal 2 2" xfId="59"/>
    <cellStyle name="Normal 2 2 2" xfId="159"/>
    <cellStyle name="Normal 2 3" xfId="158"/>
    <cellStyle name="Normal 2 3 2" xfId="173"/>
    <cellStyle name="Normal 2 3 2 2" xfId="182"/>
    <cellStyle name="Normal 2 3 2 3" xfId="208"/>
    <cellStyle name="Normal 2 3 3" xfId="176"/>
    <cellStyle name="Normal 2 3 4" xfId="202"/>
    <cellStyle name="Normal 3" xfId="60"/>
    <cellStyle name="Normal 3 2" xfId="160"/>
    <cellStyle name="Normal 4" xfId="61"/>
    <cellStyle name="Normal 4 2" xfId="161"/>
    <cellStyle name="Normal 4 2 2" xfId="174"/>
    <cellStyle name="Normal 4 2 2 2" xfId="183"/>
    <cellStyle name="Normal 4 2 2 3" xfId="209"/>
    <cellStyle name="Normal 4 2 3" xfId="177"/>
    <cellStyle name="Normal 4 2 4" xfId="203"/>
    <cellStyle name="Normal_03-001 ADRIA-STR.INST" xfId="15"/>
    <cellStyle name="normal1" xfId="170"/>
    <cellStyle name="Note" xfId="62"/>
    <cellStyle name="Note 2" xfId="150"/>
    <cellStyle name="Note 2 2" xfId="199"/>
    <cellStyle name="Note 3" xfId="189"/>
    <cellStyle name="Note 4" xfId="241"/>
    <cellStyle name="nova" xfId="242"/>
    <cellStyle name="Odstotek 2" xfId="96"/>
    <cellStyle name="oft Excel]_x000d__x000a_Comment=The open=/f lines load custom functions into the Paste Function list._x000d__x000a_Maximized=3_x000d__x000a_Basics=1_x000d__x000a_A" xfId="4"/>
    <cellStyle name="Opomba 2" xfId="97"/>
    <cellStyle name="Opomba 2 2" xfId="193"/>
    <cellStyle name="Opozorilo 2" xfId="98"/>
    <cellStyle name="Output" xfId="63"/>
    <cellStyle name="Output 2" xfId="151"/>
    <cellStyle name="Output 2 2" xfId="200"/>
    <cellStyle name="Output 3" xfId="190"/>
    <cellStyle name="Output 4" xfId="243"/>
    <cellStyle name="Pojasnjevalno besedilo 2" xfId="99"/>
    <cellStyle name="Poudarek1 2" xfId="100"/>
    <cellStyle name="Poudarek2 2" xfId="101"/>
    <cellStyle name="Poudarek3 2" xfId="102"/>
    <cellStyle name="Poudarek4 2" xfId="103"/>
    <cellStyle name="Poudarek5 2" xfId="104"/>
    <cellStyle name="Poudarek6 2" xfId="105"/>
    <cellStyle name="Povezana celica 2" xfId="106"/>
    <cellStyle name="Preveri celico 2" xfId="107"/>
    <cellStyle name="Računanje 2" xfId="108"/>
    <cellStyle name="Računanje 2 2" xfId="194"/>
    <cellStyle name="Slabo 2" xfId="109"/>
    <cellStyle name="Slog 1" xfId="29"/>
    <cellStyle name="Slog 1 2" xfId="68"/>
    <cellStyle name="Style 1" xfId="152"/>
    <cellStyle name="ţ_x001d_đB_x000c_ęţ_x0012__x000d_ÝţU_x0001_X_x0005_•_x0006__x0007__x0001__x0001_" xfId="5"/>
    <cellStyle name="Title" xfId="64"/>
    <cellStyle name="Title 2" xfId="153"/>
    <cellStyle name="Total" xfId="65"/>
    <cellStyle name="Total 2" xfId="154"/>
    <cellStyle name="Total 2 2" xfId="201"/>
    <cellStyle name="Total 3" xfId="191"/>
    <cellStyle name="Valuta" xfId="246" builtinId="4"/>
    <cellStyle name="Valuta 2" xfId="6"/>
    <cellStyle name="Valuta 3" xfId="16"/>
    <cellStyle name="Valuta 4" xfId="66"/>
    <cellStyle name="Valuta 5" xfId="162"/>
    <cellStyle name="Valuta 6" xfId="171"/>
    <cellStyle name="Vejica 2" xfId="17"/>
    <cellStyle name="Vejica 3" xfId="110"/>
    <cellStyle name="Vejica 4" xfId="155"/>
    <cellStyle name="Vejica 5" xfId="166"/>
    <cellStyle name="Vejica 6" xfId="185"/>
    <cellStyle name="Vejica 7" xfId="244"/>
    <cellStyle name="Vnos 2" xfId="111"/>
    <cellStyle name="Vnos 2 2" xfId="195"/>
    <cellStyle name="Vsota 2" xfId="112"/>
    <cellStyle name="Vsota 2 2" xfId="196"/>
    <cellStyle name="Warning Text" xfId="67"/>
    <cellStyle name="Warning Text 2" xfId="156"/>
  </cellStyles>
  <dxfs count="1">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I48"/>
  <sheetViews>
    <sheetView tabSelected="1" workbookViewId="0">
      <selection activeCell="D51" sqref="D51"/>
    </sheetView>
  </sheetViews>
  <sheetFormatPr defaultRowHeight="15"/>
  <cols>
    <col min="1" max="1" width="0.7109375" customWidth="1"/>
    <col min="2" max="2" width="5.5703125" customWidth="1"/>
    <col min="3" max="3" width="29.85546875" customWidth="1"/>
    <col min="5" max="5" width="10.140625" customWidth="1"/>
    <col min="6" max="6" width="15.140625" customWidth="1"/>
  </cols>
  <sheetData>
    <row r="2" spans="1:9">
      <c r="B2" s="33" t="s">
        <v>9</v>
      </c>
      <c r="C2" s="34"/>
      <c r="D2" s="35"/>
      <c r="E2" s="36"/>
      <c r="F2" s="37"/>
      <c r="G2" s="38"/>
    </row>
    <row r="3" spans="1:9">
      <c r="B3" s="39" t="s">
        <v>8</v>
      </c>
      <c r="C3" s="40"/>
      <c r="D3" s="41"/>
      <c r="E3" s="42"/>
      <c r="F3" s="43"/>
      <c r="G3" s="44"/>
    </row>
    <row r="4" spans="1:9">
      <c r="B4" s="45" t="s">
        <v>34</v>
      </c>
      <c r="C4" s="46"/>
      <c r="D4" s="47"/>
      <c r="E4" s="48"/>
      <c r="F4" s="49"/>
      <c r="G4" s="50"/>
    </row>
    <row r="5" spans="1:9">
      <c r="B5" s="17"/>
      <c r="C5" s="18"/>
      <c r="D5" s="19"/>
      <c r="E5" s="20"/>
      <c r="F5" s="21"/>
      <c r="G5" s="22"/>
    </row>
    <row r="7" spans="1:9" ht="15.75" thickBot="1"/>
    <row r="8" spans="1:9" ht="15.75" thickBot="1">
      <c r="B8" s="15" t="s">
        <v>10</v>
      </c>
      <c r="C8" s="16"/>
      <c r="D8" s="8"/>
      <c r="E8" s="8"/>
      <c r="F8" s="9"/>
      <c r="G8" s="7"/>
    </row>
    <row r="9" spans="1:9">
      <c r="A9" s="6"/>
      <c r="B9" s="17"/>
      <c r="C9" s="18"/>
      <c r="D9" s="19"/>
      <c r="E9" s="20"/>
      <c r="F9" s="21"/>
      <c r="G9" s="22"/>
      <c r="H9" s="22"/>
    </row>
    <row r="10" spans="1:9">
      <c r="B10" s="5" t="s">
        <v>0</v>
      </c>
      <c r="C10" s="32" t="s">
        <v>12</v>
      </c>
      <c r="D10" s="1"/>
      <c r="E10" s="4"/>
      <c r="F10" s="2"/>
      <c r="G10" s="6"/>
      <c r="H10" s="22"/>
    </row>
    <row r="11" spans="1:9">
      <c r="A11" s="23"/>
      <c r="B11" s="5" t="s">
        <v>1</v>
      </c>
      <c r="C11" s="32" t="s">
        <v>13</v>
      </c>
      <c r="D11" s="1"/>
      <c r="E11" s="4"/>
      <c r="F11" s="2"/>
      <c r="G11" s="6"/>
      <c r="H11" s="22"/>
      <c r="I11" s="23"/>
    </row>
    <row r="12" spans="1:9">
      <c r="A12" s="23"/>
      <c r="B12" s="5" t="s">
        <v>2</v>
      </c>
      <c r="C12" s="32" t="s">
        <v>14</v>
      </c>
      <c r="D12" s="1"/>
      <c r="E12" s="4"/>
      <c r="F12" s="2"/>
      <c r="G12" s="6"/>
      <c r="H12" s="22"/>
      <c r="I12" s="23"/>
    </row>
    <row r="13" spans="1:9">
      <c r="A13" s="23"/>
      <c r="B13" s="5" t="s">
        <v>3</v>
      </c>
      <c r="C13" s="32" t="s">
        <v>33</v>
      </c>
      <c r="D13" s="1"/>
      <c r="E13" s="4"/>
      <c r="F13" s="2"/>
      <c r="G13" s="6"/>
      <c r="H13" s="22"/>
      <c r="I13" s="23"/>
    </row>
    <row r="14" spans="1:9">
      <c r="A14" s="23"/>
      <c r="B14" s="5" t="s">
        <v>4</v>
      </c>
      <c r="C14" s="3" t="s">
        <v>11</v>
      </c>
      <c r="D14" s="70"/>
      <c r="E14" s="71"/>
      <c r="F14" s="2"/>
      <c r="G14" s="6"/>
      <c r="H14" s="22"/>
      <c r="I14" s="23"/>
    </row>
    <row r="15" spans="1:9">
      <c r="A15" s="23"/>
      <c r="B15" s="5" t="s">
        <v>6</v>
      </c>
      <c r="C15" s="3" t="s">
        <v>16</v>
      </c>
      <c r="D15" s="1"/>
      <c r="E15" s="4"/>
      <c r="F15" s="2"/>
      <c r="G15" s="6"/>
      <c r="H15" s="22"/>
      <c r="I15" s="23"/>
    </row>
    <row r="16" spans="1:9">
      <c r="A16" s="6"/>
      <c r="B16" s="5" t="s">
        <v>15</v>
      </c>
      <c r="C16" s="72" t="s">
        <v>32</v>
      </c>
      <c r="F16" s="73"/>
      <c r="G16" s="6"/>
      <c r="H16" s="22"/>
      <c r="I16" s="23"/>
    </row>
    <row r="17" spans="1:7">
      <c r="A17" s="6"/>
      <c r="B17" s="5" t="s">
        <v>31</v>
      </c>
      <c r="C17" s="3" t="s">
        <v>25</v>
      </c>
      <c r="D17" s="1"/>
      <c r="E17" s="4"/>
      <c r="F17" s="2"/>
      <c r="G17" s="6"/>
    </row>
    <row r="18" spans="1:7">
      <c r="A18" s="6"/>
      <c r="B18" s="11"/>
      <c r="C18" s="10" t="s">
        <v>5</v>
      </c>
      <c r="D18" s="12"/>
      <c r="E18" s="13"/>
      <c r="F18" s="14">
        <f>SUM(F10:F17)</f>
        <v>0</v>
      </c>
      <c r="G18" s="6"/>
    </row>
    <row r="19" spans="1:7">
      <c r="A19" s="6"/>
      <c r="B19" s="5"/>
      <c r="C19" s="3" t="s">
        <v>48</v>
      </c>
      <c r="D19" s="1"/>
      <c r="E19" s="4"/>
      <c r="F19" s="2">
        <f>F18*0.2</f>
        <v>0</v>
      </c>
      <c r="G19" s="6"/>
    </row>
    <row r="20" spans="1:7">
      <c r="A20" s="6"/>
      <c r="B20" s="11"/>
      <c r="C20" s="10" t="s">
        <v>7</v>
      </c>
      <c r="D20" s="12"/>
      <c r="E20" s="13"/>
      <c r="F20" s="14">
        <f>F18+F19</f>
        <v>0</v>
      </c>
      <c r="G20" s="6"/>
    </row>
    <row r="21" spans="1:7">
      <c r="A21" s="6"/>
      <c r="G21" s="6"/>
    </row>
    <row r="22" spans="1:7" ht="15.75" thickBot="1"/>
    <row r="23" spans="1:7" ht="15.75" thickBot="1">
      <c r="B23" s="15" t="s">
        <v>30</v>
      </c>
      <c r="C23" s="16"/>
      <c r="D23" s="8"/>
      <c r="E23" s="8"/>
      <c r="F23" s="9"/>
      <c r="G23" s="7"/>
    </row>
    <row r="24" spans="1:7">
      <c r="B24" s="24"/>
      <c r="C24" s="25"/>
      <c r="D24" s="26"/>
      <c r="E24" s="27"/>
      <c r="F24" s="28"/>
      <c r="G24" s="29"/>
    </row>
    <row r="25" spans="1:7">
      <c r="B25" s="5" t="s">
        <v>0</v>
      </c>
      <c r="C25" s="32" t="s">
        <v>18</v>
      </c>
      <c r="D25" s="56"/>
      <c r="E25" s="56"/>
      <c r="F25" s="2"/>
      <c r="G25" s="29"/>
    </row>
    <row r="26" spans="1:7">
      <c r="B26" s="5" t="s">
        <v>1</v>
      </c>
      <c r="C26" s="32" t="s">
        <v>19</v>
      </c>
      <c r="D26" s="56"/>
      <c r="E26" s="56"/>
      <c r="F26" s="2"/>
      <c r="G26" s="29"/>
    </row>
    <row r="27" spans="1:7">
      <c r="A27" s="6"/>
      <c r="B27" s="5" t="s">
        <v>2</v>
      </c>
      <c r="C27" s="32" t="s">
        <v>20</v>
      </c>
      <c r="D27" s="56"/>
      <c r="E27" s="56"/>
      <c r="F27" s="2"/>
      <c r="G27" s="29"/>
    </row>
    <row r="28" spans="1:7">
      <c r="A28" s="6"/>
      <c r="B28" s="5" t="s">
        <v>3</v>
      </c>
      <c r="C28" s="32" t="s">
        <v>21</v>
      </c>
      <c r="D28" s="56"/>
      <c r="E28" s="56"/>
      <c r="F28" s="2"/>
      <c r="G28" s="31"/>
    </row>
    <row r="29" spans="1:7">
      <c r="B29" s="5" t="s">
        <v>4</v>
      </c>
      <c r="C29" s="32" t="s">
        <v>22</v>
      </c>
      <c r="D29" s="56"/>
      <c r="E29" s="56"/>
      <c r="F29" s="2"/>
    </row>
    <row r="30" spans="1:7">
      <c r="B30" s="11"/>
      <c r="C30" s="10" t="s">
        <v>5</v>
      </c>
      <c r="D30" s="12"/>
      <c r="E30" s="13"/>
      <c r="F30" s="14">
        <f>SUM(F25:F29)</f>
        <v>0</v>
      </c>
    </row>
    <row r="31" spans="1:7">
      <c r="C31" s="3" t="s">
        <v>48</v>
      </c>
      <c r="F31">
        <f>F30*0.2</f>
        <v>0</v>
      </c>
    </row>
    <row r="32" spans="1:7">
      <c r="B32" s="60"/>
      <c r="C32" s="61" t="s">
        <v>7</v>
      </c>
      <c r="D32" s="62"/>
      <c r="E32" s="63"/>
      <c r="F32" s="59">
        <f>F30+F31</f>
        <v>0</v>
      </c>
    </row>
    <row r="34" spans="2:7" ht="15.75" thickBot="1">
      <c r="B34" s="55"/>
      <c r="C34" s="57"/>
      <c r="D34" s="56"/>
      <c r="E34" s="56"/>
      <c r="F34" s="58"/>
    </row>
    <row r="35" spans="2:7" ht="15.75" thickBot="1">
      <c r="B35" s="15" t="s">
        <v>23</v>
      </c>
      <c r="C35" s="16"/>
      <c r="D35" s="8"/>
      <c r="E35" s="8"/>
      <c r="F35" s="9"/>
      <c r="G35" s="7"/>
    </row>
    <row r="36" spans="2:7">
      <c r="B36" s="6"/>
      <c r="C36" s="6"/>
      <c r="D36" s="6"/>
      <c r="E36" s="6"/>
      <c r="F36" s="6"/>
    </row>
    <row r="37" spans="2:7" ht="15.75">
      <c r="B37" s="5" t="s">
        <v>0</v>
      </c>
      <c r="C37" s="32" t="s">
        <v>20</v>
      </c>
      <c r="D37" s="65"/>
      <c r="E37" s="65"/>
      <c r="F37" s="2"/>
    </row>
    <row r="38" spans="2:7" ht="15.75">
      <c r="B38" s="5" t="s">
        <v>1</v>
      </c>
      <c r="C38" s="32" t="s">
        <v>26</v>
      </c>
      <c r="D38" s="65"/>
      <c r="E38" s="65"/>
      <c r="F38" s="2"/>
      <c r="G38" s="66"/>
    </row>
    <row r="39" spans="2:7" ht="15.75" customHeight="1">
      <c r="B39" s="5" t="s">
        <v>2</v>
      </c>
      <c r="C39" s="32" t="s">
        <v>27</v>
      </c>
      <c r="D39" s="65"/>
      <c r="E39" s="67"/>
      <c r="F39" s="2"/>
      <c r="G39" s="66"/>
    </row>
    <row r="40" spans="2:7" ht="15.75" customHeight="1">
      <c r="B40" s="5" t="s">
        <v>3</v>
      </c>
      <c r="C40" s="32" t="s">
        <v>28</v>
      </c>
      <c r="D40" s="65"/>
      <c r="E40" s="67"/>
      <c r="F40" s="2"/>
      <c r="G40" s="66"/>
    </row>
    <row r="41" spans="2:7" ht="15.75">
      <c r="B41" s="5" t="s">
        <v>4</v>
      </c>
      <c r="C41" s="32" t="s">
        <v>29</v>
      </c>
      <c r="D41" s="64"/>
      <c r="E41" s="69"/>
      <c r="F41" s="2"/>
      <c r="G41" s="66"/>
    </row>
    <row r="42" spans="2:7" ht="15.75">
      <c r="B42" s="11"/>
      <c r="C42" s="10" t="s">
        <v>5</v>
      </c>
      <c r="D42" s="12"/>
      <c r="E42" s="13"/>
      <c r="F42" s="14">
        <f>SUM(F37:F41)</f>
        <v>0</v>
      </c>
      <c r="G42" s="68"/>
    </row>
    <row r="43" spans="2:7">
      <c r="C43" s="3" t="s">
        <v>48</v>
      </c>
      <c r="F43">
        <f>F42*0.2</f>
        <v>0</v>
      </c>
    </row>
    <row r="44" spans="2:7">
      <c r="B44" s="60"/>
      <c r="C44" s="61" t="s">
        <v>7</v>
      </c>
      <c r="D44" s="62"/>
      <c r="E44" s="63"/>
      <c r="F44" s="59">
        <f>F42+F43</f>
        <v>0</v>
      </c>
    </row>
    <row r="46" spans="2:7">
      <c r="B46" s="17" t="s">
        <v>24</v>
      </c>
      <c r="D46" s="24"/>
      <c r="E46" s="30"/>
      <c r="F46" s="2">
        <f>F42+F30+F18</f>
        <v>0</v>
      </c>
    </row>
    <row r="47" spans="2:7">
      <c r="B47" s="24"/>
      <c r="C47" s="3" t="s">
        <v>48</v>
      </c>
      <c r="D47" s="26"/>
      <c r="E47" s="27"/>
      <c r="F47" s="2">
        <f>F46*0.2</f>
        <v>0</v>
      </c>
    </row>
    <row r="48" spans="2:7">
      <c r="B48" s="54"/>
      <c r="C48" s="53" t="s">
        <v>17</v>
      </c>
      <c r="D48" s="52"/>
      <c r="E48" s="51"/>
      <c r="F48" s="59">
        <f>F46+F47</f>
        <v>0</v>
      </c>
    </row>
  </sheetData>
  <pageMargins left="0.98425196850393704"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P379"/>
  <sheetViews>
    <sheetView topLeftCell="A230" workbookViewId="0">
      <selection activeCell="A260" sqref="A260"/>
    </sheetView>
  </sheetViews>
  <sheetFormatPr defaultRowHeight="12.75"/>
  <cols>
    <col min="1" max="1" width="3.7109375" style="114" customWidth="1"/>
    <col min="2" max="2" width="7.7109375" style="115" customWidth="1"/>
    <col min="3" max="3" width="27.7109375" style="116" customWidth="1"/>
    <col min="4" max="4" width="9.42578125" style="117" customWidth="1"/>
    <col min="5" max="5" width="5.28515625" style="30" customWidth="1"/>
    <col min="6" max="6" width="12.85546875" style="118" customWidth="1"/>
    <col min="7" max="7" width="15.140625" style="119" customWidth="1"/>
    <col min="8" max="256" width="9.140625" style="30"/>
    <col min="257" max="257" width="3.7109375" style="30" customWidth="1"/>
    <col min="258" max="258" width="7.7109375" style="30" customWidth="1"/>
    <col min="259" max="259" width="27.7109375" style="30" customWidth="1"/>
    <col min="260" max="260" width="9.42578125" style="30" customWidth="1"/>
    <col min="261" max="261" width="5.28515625" style="30" customWidth="1"/>
    <col min="262" max="262" width="12.85546875" style="30" customWidth="1"/>
    <col min="263" max="263" width="15.140625" style="30" customWidth="1"/>
    <col min="264" max="512" width="9.140625" style="30"/>
    <col min="513" max="513" width="3.7109375" style="30" customWidth="1"/>
    <col min="514" max="514" width="7.7109375" style="30" customWidth="1"/>
    <col min="515" max="515" width="27.7109375" style="30" customWidth="1"/>
    <col min="516" max="516" width="9.42578125" style="30" customWidth="1"/>
    <col min="517" max="517" width="5.28515625" style="30" customWidth="1"/>
    <col min="518" max="518" width="12.85546875" style="30" customWidth="1"/>
    <col min="519" max="519" width="15.140625" style="30" customWidth="1"/>
    <col min="520" max="768" width="9.140625" style="30"/>
    <col min="769" max="769" width="3.7109375" style="30" customWidth="1"/>
    <col min="770" max="770" width="7.7109375" style="30" customWidth="1"/>
    <col min="771" max="771" width="27.7109375" style="30" customWidth="1"/>
    <col min="772" max="772" width="9.42578125" style="30" customWidth="1"/>
    <col min="773" max="773" width="5.28515625" style="30" customWidth="1"/>
    <col min="774" max="774" width="12.85546875" style="30" customWidth="1"/>
    <col min="775" max="775" width="15.140625" style="30" customWidth="1"/>
    <col min="776" max="1024" width="9.140625" style="30"/>
    <col min="1025" max="1025" width="3.7109375" style="30" customWidth="1"/>
    <col min="1026" max="1026" width="7.7109375" style="30" customWidth="1"/>
    <col min="1027" max="1027" width="27.7109375" style="30" customWidth="1"/>
    <col min="1028" max="1028" width="9.42578125" style="30" customWidth="1"/>
    <col min="1029" max="1029" width="5.28515625" style="30" customWidth="1"/>
    <col min="1030" max="1030" width="12.85546875" style="30" customWidth="1"/>
    <col min="1031" max="1031" width="15.140625" style="30" customWidth="1"/>
    <col min="1032" max="1280" width="9.140625" style="30"/>
    <col min="1281" max="1281" width="3.7109375" style="30" customWidth="1"/>
    <col min="1282" max="1282" width="7.7109375" style="30" customWidth="1"/>
    <col min="1283" max="1283" width="27.7109375" style="30" customWidth="1"/>
    <col min="1284" max="1284" width="9.42578125" style="30" customWidth="1"/>
    <col min="1285" max="1285" width="5.28515625" style="30" customWidth="1"/>
    <col min="1286" max="1286" width="12.85546875" style="30" customWidth="1"/>
    <col min="1287" max="1287" width="15.140625" style="30" customWidth="1"/>
    <col min="1288" max="1536" width="9.140625" style="30"/>
    <col min="1537" max="1537" width="3.7109375" style="30" customWidth="1"/>
    <col min="1538" max="1538" width="7.7109375" style="30" customWidth="1"/>
    <col min="1539" max="1539" width="27.7109375" style="30" customWidth="1"/>
    <col min="1540" max="1540" width="9.42578125" style="30" customWidth="1"/>
    <col min="1541" max="1541" width="5.28515625" style="30" customWidth="1"/>
    <col min="1542" max="1542" width="12.85546875" style="30" customWidth="1"/>
    <col min="1543" max="1543" width="15.140625" style="30" customWidth="1"/>
    <col min="1544" max="1792" width="9.140625" style="30"/>
    <col min="1793" max="1793" width="3.7109375" style="30" customWidth="1"/>
    <col min="1794" max="1794" width="7.7109375" style="30" customWidth="1"/>
    <col min="1795" max="1795" width="27.7109375" style="30" customWidth="1"/>
    <col min="1796" max="1796" width="9.42578125" style="30" customWidth="1"/>
    <col min="1797" max="1797" width="5.28515625" style="30" customWidth="1"/>
    <col min="1798" max="1798" width="12.85546875" style="30" customWidth="1"/>
    <col min="1799" max="1799" width="15.140625" style="30" customWidth="1"/>
    <col min="1800" max="2048" width="9.140625" style="30"/>
    <col min="2049" max="2049" width="3.7109375" style="30" customWidth="1"/>
    <col min="2050" max="2050" width="7.7109375" style="30" customWidth="1"/>
    <col min="2051" max="2051" width="27.7109375" style="30" customWidth="1"/>
    <col min="2052" max="2052" width="9.42578125" style="30" customWidth="1"/>
    <col min="2053" max="2053" width="5.28515625" style="30" customWidth="1"/>
    <col min="2054" max="2054" width="12.85546875" style="30" customWidth="1"/>
    <col min="2055" max="2055" width="15.140625" style="30" customWidth="1"/>
    <col min="2056" max="2304" width="9.140625" style="30"/>
    <col min="2305" max="2305" width="3.7109375" style="30" customWidth="1"/>
    <col min="2306" max="2306" width="7.7109375" style="30" customWidth="1"/>
    <col min="2307" max="2307" width="27.7109375" style="30" customWidth="1"/>
    <col min="2308" max="2308" width="9.42578125" style="30" customWidth="1"/>
    <col min="2309" max="2309" width="5.28515625" style="30" customWidth="1"/>
    <col min="2310" max="2310" width="12.85546875" style="30" customWidth="1"/>
    <col min="2311" max="2311" width="15.140625" style="30" customWidth="1"/>
    <col min="2312" max="2560" width="9.140625" style="30"/>
    <col min="2561" max="2561" width="3.7109375" style="30" customWidth="1"/>
    <col min="2562" max="2562" width="7.7109375" style="30" customWidth="1"/>
    <col min="2563" max="2563" width="27.7109375" style="30" customWidth="1"/>
    <col min="2564" max="2564" width="9.42578125" style="30" customWidth="1"/>
    <col min="2565" max="2565" width="5.28515625" style="30" customWidth="1"/>
    <col min="2566" max="2566" width="12.85546875" style="30" customWidth="1"/>
    <col min="2567" max="2567" width="15.140625" style="30" customWidth="1"/>
    <col min="2568" max="2816" width="9.140625" style="30"/>
    <col min="2817" max="2817" width="3.7109375" style="30" customWidth="1"/>
    <col min="2818" max="2818" width="7.7109375" style="30" customWidth="1"/>
    <col min="2819" max="2819" width="27.7109375" style="30" customWidth="1"/>
    <col min="2820" max="2820" width="9.42578125" style="30" customWidth="1"/>
    <col min="2821" max="2821" width="5.28515625" style="30" customWidth="1"/>
    <col min="2822" max="2822" width="12.85546875" style="30" customWidth="1"/>
    <col min="2823" max="2823" width="15.140625" style="30" customWidth="1"/>
    <col min="2824" max="3072" width="9.140625" style="30"/>
    <col min="3073" max="3073" width="3.7109375" style="30" customWidth="1"/>
    <col min="3074" max="3074" width="7.7109375" style="30" customWidth="1"/>
    <col min="3075" max="3075" width="27.7109375" style="30" customWidth="1"/>
    <col min="3076" max="3076" width="9.42578125" style="30" customWidth="1"/>
    <col min="3077" max="3077" width="5.28515625" style="30" customWidth="1"/>
    <col min="3078" max="3078" width="12.85546875" style="30" customWidth="1"/>
    <col min="3079" max="3079" width="15.140625" style="30" customWidth="1"/>
    <col min="3080" max="3328" width="9.140625" style="30"/>
    <col min="3329" max="3329" width="3.7109375" style="30" customWidth="1"/>
    <col min="3330" max="3330" width="7.7109375" style="30" customWidth="1"/>
    <col min="3331" max="3331" width="27.7109375" style="30" customWidth="1"/>
    <col min="3332" max="3332" width="9.42578125" style="30" customWidth="1"/>
    <col min="3333" max="3333" width="5.28515625" style="30" customWidth="1"/>
    <col min="3334" max="3334" width="12.85546875" style="30" customWidth="1"/>
    <col min="3335" max="3335" width="15.140625" style="30" customWidth="1"/>
    <col min="3336" max="3584" width="9.140625" style="30"/>
    <col min="3585" max="3585" width="3.7109375" style="30" customWidth="1"/>
    <col min="3586" max="3586" width="7.7109375" style="30" customWidth="1"/>
    <col min="3587" max="3587" width="27.7109375" style="30" customWidth="1"/>
    <col min="3588" max="3588" width="9.42578125" style="30" customWidth="1"/>
    <col min="3589" max="3589" width="5.28515625" style="30" customWidth="1"/>
    <col min="3590" max="3590" width="12.85546875" style="30" customWidth="1"/>
    <col min="3591" max="3591" width="15.140625" style="30" customWidth="1"/>
    <col min="3592" max="3840" width="9.140625" style="30"/>
    <col min="3841" max="3841" width="3.7109375" style="30" customWidth="1"/>
    <col min="3842" max="3842" width="7.7109375" style="30" customWidth="1"/>
    <col min="3843" max="3843" width="27.7109375" style="30" customWidth="1"/>
    <col min="3844" max="3844" width="9.42578125" style="30" customWidth="1"/>
    <col min="3845" max="3845" width="5.28515625" style="30" customWidth="1"/>
    <col min="3846" max="3846" width="12.85546875" style="30" customWidth="1"/>
    <col min="3847" max="3847" width="15.140625" style="30" customWidth="1"/>
    <col min="3848" max="4096" width="9.140625" style="30"/>
    <col min="4097" max="4097" width="3.7109375" style="30" customWidth="1"/>
    <col min="4098" max="4098" width="7.7109375" style="30" customWidth="1"/>
    <col min="4099" max="4099" width="27.7109375" style="30" customWidth="1"/>
    <col min="4100" max="4100" width="9.42578125" style="30" customWidth="1"/>
    <col min="4101" max="4101" width="5.28515625" style="30" customWidth="1"/>
    <col min="4102" max="4102" width="12.85546875" style="30" customWidth="1"/>
    <col min="4103" max="4103" width="15.140625" style="30" customWidth="1"/>
    <col min="4104" max="4352" width="9.140625" style="30"/>
    <col min="4353" max="4353" width="3.7109375" style="30" customWidth="1"/>
    <col min="4354" max="4354" width="7.7109375" style="30" customWidth="1"/>
    <col min="4355" max="4355" width="27.7109375" style="30" customWidth="1"/>
    <col min="4356" max="4356" width="9.42578125" style="30" customWidth="1"/>
    <col min="4357" max="4357" width="5.28515625" style="30" customWidth="1"/>
    <col min="4358" max="4358" width="12.85546875" style="30" customWidth="1"/>
    <col min="4359" max="4359" width="15.140625" style="30" customWidth="1"/>
    <col min="4360" max="4608" width="9.140625" style="30"/>
    <col min="4609" max="4609" width="3.7109375" style="30" customWidth="1"/>
    <col min="4610" max="4610" width="7.7109375" style="30" customWidth="1"/>
    <col min="4611" max="4611" width="27.7109375" style="30" customWidth="1"/>
    <col min="4612" max="4612" width="9.42578125" style="30" customWidth="1"/>
    <col min="4613" max="4613" width="5.28515625" style="30" customWidth="1"/>
    <col min="4614" max="4614" width="12.85546875" style="30" customWidth="1"/>
    <col min="4615" max="4615" width="15.140625" style="30" customWidth="1"/>
    <col min="4616" max="4864" width="9.140625" style="30"/>
    <col min="4865" max="4865" width="3.7109375" style="30" customWidth="1"/>
    <col min="4866" max="4866" width="7.7109375" style="30" customWidth="1"/>
    <col min="4867" max="4867" width="27.7109375" style="30" customWidth="1"/>
    <col min="4868" max="4868" width="9.42578125" style="30" customWidth="1"/>
    <col min="4869" max="4869" width="5.28515625" style="30" customWidth="1"/>
    <col min="4870" max="4870" width="12.85546875" style="30" customWidth="1"/>
    <col min="4871" max="4871" width="15.140625" style="30" customWidth="1"/>
    <col min="4872" max="5120" width="9.140625" style="30"/>
    <col min="5121" max="5121" width="3.7109375" style="30" customWidth="1"/>
    <col min="5122" max="5122" width="7.7109375" style="30" customWidth="1"/>
    <col min="5123" max="5123" width="27.7109375" style="30" customWidth="1"/>
    <col min="5124" max="5124" width="9.42578125" style="30" customWidth="1"/>
    <col min="5125" max="5125" width="5.28515625" style="30" customWidth="1"/>
    <col min="5126" max="5126" width="12.85546875" style="30" customWidth="1"/>
    <col min="5127" max="5127" width="15.140625" style="30" customWidth="1"/>
    <col min="5128" max="5376" width="9.140625" style="30"/>
    <col min="5377" max="5377" width="3.7109375" style="30" customWidth="1"/>
    <col min="5378" max="5378" width="7.7109375" style="30" customWidth="1"/>
    <col min="5379" max="5379" width="27.7109375" style="30" customWidth="1"/>
    <col min="5380" max="5380" width="9.42578125" style="30" customWidth="1"/>
    <col min="5381" max="5381" width="5.28515625" style="30" customWidth="1"/>
    <col min="5382" max="5382" width="12.85546875" style="30" customWidth="1"/>
    <col min="5383" max="5383" width="15.140625" style="30" customWidth="1"/>
    <col min="5384" max="5632" width="9.140625" style="30"/>
    <col min="5633" max="5633" width="3.7109375" style="30" customWidth="1"/>
    <col min="5634" max="5634" width="7.7109375" style="30" customWidth="1"/>
    <col min="5635" max="5635" width="27.7109375" style="30" customWidth="1"/>
    <col min="5636" max="5636" width="9.42578125" style="30" customWidth="1"/>
    <col min="5637" max="5637" width="5.28515625" style="30" customWidth="1"/>
    <col min="5638" max="5638" width="12.85546875" style="30" customWidth="1"/>
    <col min="5639" max="5639" width="15.140625" style="30" customWidth="1"/>
    <col min="5640" max="5888" width="9.140625" style="30"/>
    <col min="5889" max="5889" width="3.7109375" style="30" customWidth="1"/>
    <col min="5890" max="5890" width="7.7109375" style="30" customWidth="1"/>
    <col min="5891" max="5891" width="27.7109375" style="30" customWidth="1"/>
    <col min="5892" max="5892" width="9.42578125" style="30" customWidth="1"/>
    <col min="5893" max="5893" width="5.28515625" style="30" customWidth="1"/>
    <col min="5894" max="5894" width="12.85546875" style="30" customWidth="1"/>
    <col min="5895" max="5895" width="15.140625" style="30" customWidth="1"/>
    <col min="5896" max="6144" width="9.140625" style="30"/>
    <col min="6145" max="6145" width="3.7109375" style="30" customWidth="1"/>
    <col min="6146" max="6146" width="7.7109375" style="30" customWidth="1"/>
    <col min="6147" max="6147" width="27.7109375" style="30" customWidth="1"/>
    <col min="6148" max="6148" width="9.42578125" style="30" customWidth="1"/>
    <col min="6149" max="6149" width="5.28515625" style="30" customWidth="1"/>
    <col min="6150" max="6150" width="12.85546875" style="30" customWidth="1"/>
    <col min="6151" max="6151" width="15.140625" style="30" customWidth="1"/>
    <col min="6152" max="6400" width="9.140625" style="30"/>
    <col min="6401" max="6401" width="3.7109375" style="30" customWidth="1"/>
    <col min="6402" max="6402" width="7.7109375" style="30" customWidth="1"/>
    <col min="6403" max="6403" width="27.7109375" style="30" customWidth="1"/>
    <col min="6404" max="6404" width="9.42578125" style="30" customWidth="1"/>
    <col min="6405" max="6405" width="5.28515625" style="30" customWidth="1"/>
    <col min="6406" max="6406" width="12.85546875" style="30" customWidth="1"/>
    <col min="6407" max="6407" width="15.140625" style="30" customWidth="1"/>
    <col min="6408" max="6656" width="9.140625" style="30"/>
    <col min="6657" max="6657" width="3.7109375" style="30" customWidth="1"/>
    <col min="6658" max="6658" width="7.7109375" style="30" customWidth="1"/>
    <col min="6659" max="6659" width="27.7109375" style="30" customWidth="1"/>
    <col min="6660" max="6660" width="9.42578125" style="30" customWidth="1"/>
    <col min="6661" max="6661" width="5.28515625" style="30" customWidth="1"/>
    <col min="6662" max="6662" width="12.85546875" style="30" customWidth="1"/>
    <col min="6663" max="6663" width="15.140625" style="30" customWidth="1"/>
    <col min="6664" max="6912" width="9.140625" style="30"/>
    <col min="6913" max="6913" width="3.7109375" style="30" customWidth="1"/>
    <col min="6914" max="6914" width="7.7109375" style="30" customWidth="1"/>
    <col min="6915" max="6915" width="27.7109375" style="30" customWidth="1"/>
    <col min="6916" max="6916" width="9.42578125" style="30" customWidth="1"/>
    <col min="6917" max="6917" width="5.28515625" style="30" customWidth="1"/>
    <col min="6918" max="6918" width="12.85546875" style="30" customWidth="1"/>
    <col min="6919" max="6919" width="15.140625" style="30" customWidth="1"/>
    <col min="6920" max="7168" width="9.140625" style="30"/>
    <col min="7169" max="7169" width="3.7109375" style="30" customWidth="1"/>
    <col min="7170" max="7170" width="7.7109375" style="30" customWidth="1"/>
    <col min="7171" max="7171" width="27.7109375" style="30" customWidth="1"/>
    <col min="7172" max="7172" width="9.42578125" style="30" customWidth="1"/>
    <col min="7173" max="7173" width="5.28515625" style="30" customWidth="1"/>
    <col min="7174" max="7174" width="12.85546875" style="30" customWidth="1"/>
    <col min="7175" max="7175" width="15.140625" style="30" customWidth="1"/>
    <col min="7176" max="7424" width="9.140625" style="30"/>
    <col min="7425" max="7425" width="3.7109375" style="30" customWidth="1"/>
    <col min="7426" max="7426" width="7.7109375" style="30" customWidth="1"/>
    <col min="7427" max="7427" width="27.7109375" style="30" customWidth="1"/>
    <col min="7428" max="7428" width="9.42578125" style="30" customWidth="1"/>
    <col min="7429" max="7429" width="5.28515625" style="30" customWidth="1"/>
    <col min="7430" max="7430" width="12.85546875" style="30" customWidth="1"/>
    <col min="7431" max="7431" width="15.140625" style="30" customWidth="1"/>
    <col min="7432" max="7680" width="9.140625" style="30"/>
    <col min="7681" max="7681" width="3.7109375" style="30" customWidth="1"/>
    <col min="7682" max="7682" width="7.7109375" style="30" customWidth="1"/>
    <col min="7683" max="7683" width="27.7109375" style="30" customWidth="1"/>
    <col min="7684" max="7684" width="9.42578125" style="30" customWidth="1"/>
    <col min="7685" max="7685" width="5.28515625" style="30" customWidth="1"/>
    <col min="7686" max="7686" width="12.85546875" style="30" customWidth="1"/>
    <col min="7687" max="7687" width="15.140625" style="30" customWidth="1"/>
    <col min="7688" max="7936" width="9.140625" style="30"/>
    <col min="7937" max="7937" width="3.7109375" style="30" customWidth="1"/>
    <col min="7938" max="7938" width="7.7109375" style="30" customWidth="1"/>
    <col min="7939" max="7939" width="27.7109375" style="30" customWidth="1"/>
    <col min="7940" max="7940" width="9.42578125" style="30" customWidth="1"/>
    <col min="7941" max="7941" width="5.28515625" style="30" customWidth="1"/>
    <col min="7942" max="7942" width="12.85546875" style="30" customWidth="1"/>
    <col min="7943" max="7943" width="15.140625" style="30" customWidth="1"/>
    <col min="7944" max="8192" width="9.140625" style="30"/>
    <col min="8193" max="8193" width="3.7109375" style="30" customWidth="1"/>
    <col min="8194" max="8194" width="7.7109375" style="30" customWidth="1"/>
    <col min="8195" max="8195" width="27.7109375" style="30" customWidth="1"/>
    <col min="8196" max="8196" width="9.42578125" style="30" customWidth="1"/>
    <col min="8197" max="8197" width="5.28515625" style="30" customWidth="1"/>
    <col min="8198" max="8198" width="12.85546875" style="30" customWidth="1"/>
    <col min="8199" max="8199" width="15.140625" style="30" customWidth="1"/>
    <col min="8200" max="8448" width="9.140625" style="30"/>
    <col min="8449" max="8449" width="3.7109375" style="30" customWidth="1"/>
    <col min="8450" max="8450" width="7.7109375" style="30" customWidth="1"/>
    <col min="8451" max="8451" width="27.7109375" style="30" customWidth="1"/>
    <col min="8452" max="8452" width="9.42578125" style="30" customWidth="1"/>
    <col min="8453" max="8453" width="5.28515625" style="30" customWidth="1"/>
    <col min="8454" max="8454" width="12.85546875" style="30" customWidth="1"/>
    <col min="8455" max="8455" width="15.140625" style="30" customWidth="1"/>
    <col min="8456" max="8704" width="9.140625" style="30"/>
    <col min="8705" max="8705" width="3.7109375" style="30" customWidth="1"/>
    <col min="8706" max="8706" width="7.7109375" style="30" customWidth="1"/>
    <col min="8707" max="8707" width="27.7109375" style="30" customWidth="1"/>
    <col min="8708" max="8708" width="9.42578125" style="30" customWidth="1"/>
    <col min="8709" max="8709" width="5.28515625" style="30" customWidth="1"/>
    <col min="8710" max="8710" width="12.85546875" style="30" customWidth="1"/>
    <col min="8711" max="8711" width="15.140625" style="30" customWidth="1"/>
    <col min="8712" max="8960" width="9.140625" style="30"/>
    <col min="8961" max="8961" width="3.7109375" style="30" customWidth="1"/>
    <col min="8962" max="8962" width="7.7109375" style="30" customWidth="1"/>
    <col min="8963" max="8963" width="27.7109375" style="30" customWidth="1"/>
    <col min="8964" max="8964" width="9.42578125" style="30" customWidth="1"/>
    <col min="8965" max="8965" width="5.28515625" style="30" customWidth="1"/>
    <col min="8966" max="8966" width="12.85546875" style="30" customWidth="1"/>
    <col min="8967" max="8967" width="15.140625" style="30" customWidth="1"/>
    <col min="8968" max="9216" width="9.140625" style="30"/>
    <col min="9217" max="9217" width="3.7109375" style="30" customWidth="1"/>
    <col min="9218" max="9218" width="7.7109375" style="30" customWidth="1"/>
    <col min="9219" max="9219" width="27.7109375" style="30" customWidth="1"/>
    <col min="9220" max="9220" width="9.42578125" style="30" customWidth="1"/>
    <col min="9221" max="9221" width="5.28515625" style="30" customWidth="1"/>
    <col min="9222" max="9222" width="12.85546875" style="30" customWidth="1"/>
    <col min="9223" max="9223" width="15.140625" style="30" customWidth="1"/>
    <col min="9224" max="9472" width="9.140625" style="30"/>
    <col min="9473" max="9473" width="3.7109375" style="30" customWidth="1"/>
    <col min="9474" max="9474" width="7.7109375" style="30" customWidth="1"/>
    <col min="9475" max="9475" width="27.7109375" style="30" customWidth="1"/>
    <col min="9476" max="9476" width="9.42578125" style="30" customWidth="1"/>
    <col min="9477" max="9477" width="5.28515625" style="30" customWidth="1"/>
    <col min="9478" max="9478" width="12.85546875" style="30" customWidth="1"/>
    <col min="9479" max="9479" width="15.140625" style="30" customWidth="1"/>
    <col min="9480" max="9728" width="9.140625" style="30"/>
    <col min="9729" max="9729" width="3.7109375" style="30" customWidth="1"/>
    <col min="9730" max="9730" width="7.7109375" style="30" customWidth="1"/>
    <col min="9731" max="9731" width="27.7109375" style="30" customWidth="1"/>
    <col min="9732" max="9732" width="9.42578125" style="30" customWidth="1"/>
    <col min="9733" max="9733" width="5.28515625" style="30" customWidth="1"/>
    <col min="9734" max="9734" width="12.85546875" style="30" customWidth="1"/>
    <col min="9735" max="9735" width="15.140625" style="30" customWidth="1"/>
    <col min="9736" max="9984" width="9.140625" style="30"/>
    <col min="9985" max="9985" width="3.7109375" style="30" customWidth="1"/>
    <col min="9986" max="9986" width="7.7109375" style="30" customWidth="1"/>
    <col min="9987" max="9987" width="27.7109375" style="30" customWidth="1"/>
    <col min="9988" max="9988" width="9.42578125" style="30" customWidth="1"/>
    <col min="9989" max="9989" width="5.28515625" style="30" customWidth="1"/>
    <col min="9990" max="9990" width="12.85546875" style="30" customWidth="1"/>
    <col min="9991" max="9991" width="15.140625" style="30" customWidth="1"/>
    <col min="9992" max="10240" width="9.140625" style="30"/>
    <col min="10241" max="10241" width="3.7109375" style="30" customWidth="1"/>
    <col min="10242" max="10242" width="7.7109375" style="30" customWidth="1"/>
    <col min="10243" max="10243" width="27.7109375" style="30" customWidth="1"/>
    <col min="10244" max="10244" width="9.42578125" style="30" customWidth="1"/>
    <col min="10245" max="10245" width="5.28515625" style="30" customWidth="1"/>
    <col min="10246" max="10246" width="12.85546875" style="30" customWidth="1"/>
    <col min="10247" max="10247" width="15.140625" style="30" customWidth="1"/>
    <col min="10248" max="10496" width="9.140625" style="30"/>
    <col min="10497" max="10497" width="3.7109375" style="30" customWidth="1"/>
    <col min="10498" max="10498" width="7.7109375" style="30" customWidth="1"/>
    <col min="10499" max="10499" width="27.7109375" style="30" customWidth="1"/>
    <col min="10500" max="10500" width="9.42578125" style="30" customWidth="1"/>
    <col min="10501" max="10501" width="5.28515625" style="30" customWidth="1"/>
    <col min="10502" max="10502" width="12.85546875" style="30" customWidth="1"/>
    <col min="10503" max="10503" width="15.140625" style="30" customWidth="1"/>
    <col min="10504" max="10752" width="9.140625" style="30"/>
    <col min="10753" max="10753" width="3.7109375" style="30" customWidth="1"/>
    <col min="10754" max="10754" width="7.7109375" style="30" customWidth="1"/>
    <col min="10755" max="10755" width="27.7109375" style="30" customWidth="1"/>
    <col min="10756" max="10756" width="9.42578125" style="30" customWidth="1"/>
    <col min="10757" max="10757" width="5.28515625" style="30" customWidth="1"/>
    <col min="10758" max="10758" width="12.85546875" style="30" customWidth="1"/>
    <col min="10759" max="10759" width="15.140625" style="30" customWidth="1"/>
    <col min="10760" max="11008" width="9.140625" style="30"/>
    <col min="11009" max="11009" width="3.7109375" style="30" customWidth="1"/>
    <col min="11010" max="11010" width="7.7109375" style="30" customWidth="1"/>
    <col min="11011" max="11011" width="27.7109375" style="30" customWidth="1"/>
    <col min="11012" max="11012" width="9.42578125" style="30" customWidth="1"/>
    <col min="11013" max="11013" width="5.28515625" style="30" customWidth="1"/>
    <col min="11014" max="11014" width="12.85546875" style="30" customWidth="1"/>
    <col min="11015" max="11015" width="15.140625" style="30" customWidth="1"/>
    <col min="11016" max="11264" width="9.140625" style="30"/>
    <col min="11265" max="11265" width="3.7109375" style="30" customWidth="1"/>
    <col min="11266" max="11266" width="7.7109375" style="30" customWidth="1"/>
    <col min="11267" max="11267" width="27.7109375" style="30" customWidth="1"/>
    <col min="11268" max="11268" width="9.42578125" style="30" customWidth="1"/>
    <col min="11269" max="11269" width="5.28515625" style="30" customWidth="1"/>
    <col min="11270" max="11270" width="12.85546875" style="30" customWidth="1"/>
    <col min="11271" max="11271" width="15.140625" style="30" customWidth="1"/>
    <col min="11272" max="11520" width="9.140625" style="30"/>
    <col min="11521" max="11521" width="3.7109375" style="30" customWidth="1"/>
    <col min="11522" max="11522" width="7.7109375" style="30" customWidth="1"/>
    <col min="11523" max="11523" width="27.7109375" style="30" customWidth="1"/>
    <col min="11524" max="11524" width="9.42578125" style="30" customWidth="1"/>
    <col min="11525" max="11525" width="5.28515625" style="30" customWidth="1"/>
    <col min="11526" max="11526" width="12.85546875" style="30" customWidth="1"/>
    <col min="11527" max="11527" width="15.140625" style="30" customWidth="1"/>
    <col min="11528" max="11776" width="9.140625" style="30"/>
    <col min="11777" max="11777" width="3.7109375" style="30" customWidth="1"/>
    <col min="11778" max="11778" width="7.7109375" style="30" customWidth="1"/>
    <col min="11779" max="11779" width="27.7109375" style="30" customWidth="1"/>
    <col min="11780" max="11780" width="9.42578125" style="30" customWidth="1"/>
    <col min="11781" max="11781" width="5.28515625" style="30" customWidth="1"/>
    <col min="11782" max="11782" width="12.85546875" style="30" customWidth="1"/>
    <col min="11783" max="11783" width="15.140625" style="30" customWidth="1"/>
    <col min="11784" max="12032" width="9.140625" style="30"/>
    <col min="12033" max="12033" width="3.7109375" style="30" customWidth="1"/>
    <col min="12034" max="12034" width="7.7109375" style="30" customWidth="1"/>
    <col min="12035" max="12035" width="27.7109375" style="30" customWidth="1"/>
    <col min="12036" max="12036" width="9.42578125" style="30" customWidth="1"/>
    <col min="12037" max="12037" width="5.28515625" style="30" customWidth="1"/>
    <col min="12038" max="12038" width="12.85546875" style="30" customWidth="1"/>
    <col min="12039" max="12039" width="15.140625" style="30" customWidth="1"/>
    <col min="12040" max="12288" width="9.140625" style="30"/>
    <col min="12289" max="12289" width="3.7109375" style="30" customWidth="1"/>
    <col min="12290" max="12290" width="7.7109375" style="30" customWidth="1"/>
    <col min="12291" max="12291" width="27.7109375" style="30" customWidth="1"/>
    <col min="12292" max="12292" width="9.42578125" style="30" customWidth="1"/>
    <col min="12293" max="12293" width="5.28515625" style="30" customWidth="1"/>
    <col min="12294" max="12294" width="12.85546875" style="30" customWidth="1"/>
    <col min="12295" max="12295" width="15.140625" style="30" customWidth="1"/>
    <col min="12296" max="12544" width="9.140625" style="30"/>
    <col min="12545" max="12545" width="3.7109375" style="30" customWidth="1"/>
    <col min="12546" max="12546" width="7.7109375" style="30" customWidth="1"/>
    <col min="12547" max="12547" width="27.7109375" style="30" customWidth="1"/>
    <col min="12548" max="12548" width="9.42578125" style="30" customWidth="1"/>
    <col min="12549" max="12549" width="5.28515625" style="30" customWidth="1"/>
    <col min="12550" max="12550" width="12.85546875" style="30" customWidth="1"/>
    <col min="12551" max="12551" width="15.140625" style="30" customWidth="1"/>
    <col min="12552" max="12800" width="9.140625" style="30"/>
    <col min="12801" max="12801" width="3.7109375" style="30" customWidth="1"/>
    <col min="12802" max="12802" width="7.7109375" style="30" customWidth="1"/>
    <col min="12803" max="12803" width="27.7109375" style="30" customWidth="1"/>
    <col min="12804" max="12804" width="9.42578125" style="30" customWidth="1"/>
    <col min="12805" max="12805" width="5.28515625" style="30" customWidth="1"/>
    <col min="12806" max="12806" width="12.85546875" style="30" customWidth="1"/>
    <col min="12807" max="12807" width="15.140625" style="30" customWidth="1"/>
    <col min="12808" max="13056" width="9.140625" style="30"/>
    <col min="13057" max="13057" width="3.7109375" style="30" customWidth="1"/>
    <col min="13058" max="13058" width="7.7109375" style="30" customWidth="1"/>
    <col min="13059" max="13059" width="27.7109375" style="30" customWidth="1"/>
    <col min="13060" max="13060" width="9.42578125" style="30" customWidth="1"/>
    <col min="13061" max="13061" width="5.28515625" style="30" customWidth="1"/>
    <col min="13062" max="13062" width="12.85546875" style="30" customWidth="1"/>
    <col min="13063" max="13063" width="15.140625" style="30" customWidth="1"/>
    <col min="13064" max="13312" width="9.140625" style="30"/>
    <col min="13313" max="13313" width="3.7109375" style="30" customWidth="1"/>
    <col min="13314" max="13314" width="7.7109375" style="30" customWidth="1"/>
    <col min="13315" max="13315" width="27.7109375" style="30" customWidth="1"/>
    <col min="13316" max="13316" width="9.42578125" style="30" customWidth="1"/>
    <col min="13317" max="13317" width="5.28515625" style="30" customWidth="1"/>
    <col min="13318" max="13318" width="12.85546875" style="30" customWidth="1"/>
    <col min="13319" max="13319" width="15.140625" style="30" customWidth="1"/>
    <col min="13320" max="13568" width="9.140625" style="30"/>
    <col min="13569" max="13569" width="3.7109375" style="30" customWidth="1"/>
    <col min="13570" max="13570" width="7.7109375" style="30" customWidth="1"/>
    <col min="13571" max="13571" width="27.7109375" style="30" customWidth="1"/>
    <col min="13572" max="13572" width="9.42578125" style="30" customWidth="1"/>
    <col min="13573" max="13573" width="5.28515625" style="30" customWidth="1"/>
    <col min="13574" max="13574" width="12.85546875" style="30" customWidth="1"/>
    <col min="13575" max="13575" width="15.140625" style="30" customWidth="1"/>
    <col min="13576" max="13824" width="9.140625" style="30"/>
    <col min="13825" max="13825" width="3.7109375" style="30" customWidth="1"/>
    <col min="13826" max="13826" width="7.7109375" style="30" customWidth="1"/>
    <col min="13827" max="13827" width="27.7109375" style="30" customWidth="1"/>
    <col min="13828" max="13828" width="9.42578125" style="30" customWidth="1"/>
    <col min="13829" max="13829" width="5.28515625" style="30" customWidth="1"/>
    <col min="13830" max="13830" width="12.85546875" style="30" customWidth="1"/>
    <col min="13831" max="13831" width="15.140625" style="30" customWidth="1"/>
    <col min="13832" max="14080" width="9.140625" style="30"/>
    <col min="14081" max="14081" width="3.7109375" style="30" customWidth="1"/>
    <col min="14082" max="14082" width="7.7109375" style="30" customWidth="1"/>
    <col min="14083" max="14083" width="27.7109375" style="30" customWidth="1"/>
    <col min="14084" max="14084" width="9.42578125" style="30" customWidth="1"/>
    <col min="14085" max="14085" width="5.28515625" style="30" customWidth="1"/>
    <col min="14086" max="14086" width="12.85546875" style="30" customWidth="1"/>
    <col min="14087" max="14087" width="15.140625" style="30" customWidth="1"/>
    <col min="14088" max="14336" width="9.140625" style="30"/>
    <col min="14337" max="14337" width="3.7109375" style="30" customWidth="1"/>
    <col min="14338" max="14338" width="7.7109375" style="30" customWidth="1"/>
    <col min="14339" max="14339" width="27.7109375" style="30" customWidth="1"/>
    <col min="14340" max="14340" width="9.42578125" style="30" customWidth="1"/>
    <col min="14341" max="14341" width="5.28515625" style="30" customWidth="1"/>
    <col min="14342" max="14342" width="12.85546875" style="30" customWidth="1"/>
    <col min="14343" max="14343" width="15.140625" style="30" customWidth="1"/>
    <col min="14344" max="14592" width="9.140625" style="30"/>
    <col min="14593" max="14593" width="3.7109375" style="30" customWidth="1"/>
    <col min="14594" max="14594" width="7.7109375" style="30" customWidth="1"/>
    <col min="14595" max="14595" width="27.7109375" style="30" customWidth="1"/>
    <col min="14596" max="14596" width="9.42578125" style="30" customWidth="1"/>
    <col min="14597" max="14597" width="5.28515625" style="30" customWidth="1"/>
    <col min="14598" max="14598" width="12.85546875" style="30" customWidth="1"/>
    <col min="14599" max="14599" width="15.140625" style="30" customWidth="1"/>
    <col min="14600" max="14848" width="9.140625" style="30"/>
    <col min="14849" max="14849" width="3.7109375" style="30" customWidth="1"/>
    <col min="14850" max="14850" width="7.7109375" style="30" customWidth="1"/>
    <col min="14851" max="14851" width="27.7109375" style="30" customWidth="1"/>
    <col min="14852" max="14852" width="9.42578125" style="30" customWidth="1"/>
    <col min="14853" max="14853" width="5.28515625" style="30" customWidth="1"/>
    <col min="14854" max="14854" width="12.85546875" style="30" customWidth="1"/>
    <col min="14855" max="14855" width="15.140625" style="30" customWidth="1"/>
    <col min="14856" max="15104" width="9.140625" style="30"/>
    <col min="15105" max="15105" width="3.7109375" style="30" customWidth="1"/>
    <col min="15106" max="15106" width="7.7109375" style="30" customWidth="1"/>
    <col min="15107" max="15107" width="27.7109375" style="30" customWidth="1"/>
    <col min="15108" max="15108" width="9.42578125" style="30" customWidth="1"/>
    <col min="15109" max="15109" width="5.28515625" style="30" customWidth="1"/>
    <col min="15110" max="15110" width="12.85546875" style="30" customWidth="1"/>
    <col min="15111" max="15111" width="15.140625" style="30" customWidth="1"/>
    <col min="15112" max="15360" width="9.140625" style="30"/>
    <col min="15361" max="15361" width="3.7109375" style="30" customWidth="1"/>
    <col min="15362" max="15362" width="7.7109375" style="30" customWidth="1"/>
    <col min="15363" max="15363" width="27.7109375" style="30" customWidth="1"/>
    <col min="15364" max="15364" width="9.42578125" style="30" customWidth="1"/>
    <col min="15365" max="15365" width="5.28515625" style="30" customWidth="1"/>
    <col min="15366" max="15366" width="12.85546875" style="30" customWidth="1"/>
    <col min="15367" max="15367" width="15.140625" style="30" customWidth="1"/>
    <col min="15368" max="15616" width="9.140625" style="30"/>
    <col min="15617" max="15617" width="3.7109375" style="30" customWidth="1"/>
    <col min="15618" max="15618" width="7.7109375" style="30" customWidth="1"/>
    <col min="15619" max="15619" width="27.7109375" style="30" customWidth="1"/>
    <col min="15620" max="15620" width="9.42578125" style="30" customWidth="1"/>
    <col min="15621" max="15621" width="5.28515625" style="30" customWidth="1"/>
    <col min="15622" max="15622" width="12.85546875" style="30" customWidth="1"/>
    <col min="15623" max="15623" width="15.140625" style="30" customWidth="1"/>
    <col min="15624" max="15872" width="9.140625" style="30"/>
    <col min="15873" max="15873" width="3.7109375" style="30" customWidth="1"/>
    <col min="15874" max="15874" width="7.7109375" style="30" customWidth="1"/>
    <col min="15875" max="15875" width="27.7109375" style="30" customWidth="1"/>
    <col min="15876" max="15876" width="9.42578125" style="30" customWidth="1"/>
    <col min="15877" max="15877" width="5.28515625" style="30" customWidth="1"/>
    <col min="15878" max="15878" width="12.85546875" style="30" customWidth="1"/>
    <col min="15879" max="15879" width="15.140625" style="30" customWidth="1"/>
    <col min="15880" max="16128" width="9.140625" style="30"/>
    <col min="16129" max="16129" width="3.7109375" style="30" customWidth="1"/>
    <col min="16130" max="16130" width="7.7109375" style="30" customWidth="1"/>
    <col min="16131" max="16131" width="27.7109375" style="30" customWidth="1"/>
    <col min="16132" max="16132" width="9.42578125" style="30" customWidth="1"/>
    <col min="16133" max="16133" width="5.28515625" style="30" customWidth="1"/>
    <col min="16134" max="16134" width="12.85546875" style="30" customWidth="1"/>
    <col min="16135" max="16135" width="15.140625" style="30" customWidth="1"/>
    <col min="16136" max="16384" width="9.140625" style="30"/>
  </cols>
  <sheetData>
    <row r="1" spans="1:15" ht="14.25">
      <c r="A1" s="24"/>
      <c r="B1" s="25"/>
      <c r="C1" s="26"/>
      <c r="D1" s="74"/>
      <c r="E1" s="25"/>
      <c r="F1" s="75"/>
      <c r="G1" s="75"/>
      <c r="I1" s="24"/>
      <c r="J1" s="25"/>
      <c r="K1" s="26"/>
      <c r="L1" s="76"/>
      <c r="M1" s="25"/>
      <c r="N1" s="77"/>
      <c r="O1" s="77"/>
    </row>
    <row r="2" spans="1:15" ht="14.25">
      <c r="A2" s="24"/>
      <c r="B2" s="25"/>
      <c r="C2" s="26"/>
      <c r="D2" s="74"/>
      <c r="E2" s="25"/>
      <c r="F2" s="75"/>
      <c r="G2" s="75"/>
      <c r="I2" s="24"/>
      <c r="J2" s="25"/>
      <c r="K2" s="26"/>
      <c r="L2" s="76"/>
      <c r="M2" s="25"/>
      <c r="N2" s="77"/>
      <c r="O2" s="77"/>
    </row>
    <row r="3" spans="1:15" ht="14.25">
      <c r="A3" s="24"/>
      <c r="B3" s="25"/>
      <c r="C3" s="26"/>
      <c r="D3" s="74"/>
      <c r="E3" s="25"/>
      <c r="F3" s="75"/>
      <c r="G3" s="75"/>
      <c r="I3" s="24"/>
      <c r="J3" s="25"/>
      <c r="K3" s="26"/>
      <c r="L3" s="76"/>
      <c r="M3" s="25"/>
      <c r="N3" s="77"/>
      <c r="O3" s="77"/>
    </row>
    <row r="4" spans="1:15" ht="14.25">
      <c r="A4" s="24"/>
      <c r="B4" s="25"/>
      <c r="C4" s="26"/>
      <c r="D4" s="74"/>
      <c r="E4" s="25"/>
      <c r="F4" s="75"/>
      <c r="G4" s="75"/>
      <c r="I4" s="24"/>
      <c r="J4" s="25"/>
      <c r="K4" s="26"/>
      <c r="L4" s="76"/>
      <c r="M4" s="25"/>
      <c r="N4" s="77"/>
      <c r="O4" s="77"/>
    </row>
    <row r="5" spans="1:15" ht="14.25">
      <c r="A5" s="24"/>
      <c r="B5" s="25"/>
      <c r="C5" s="26"/>
      <c r="D5" s="74"/>
      <c r="E5" s="25"/>
      <c r="F5" s="75"/>
      <c r="G5" s="75"/>
      <c r="I5" s="24"/>
      <c r="J5" s="25"/>
      <c r="K5" s="26"/>
      <c r="L5" s="76"/>
      <c r="M5" s="25"/>
      <c r="N5" s="77"/>
      <c r="O5" s="77"/>
    </row>
    <row r="6" spans="1:15" ht="14.25">
      <c r="A6" s="24"/>
      <c r="B6" s="25"/>
      <c r="C6" s="26"/>
      <c r="D6" s="74"/>
      <c r="E6" s="25"/>
      <c r="F6" s="75"/>
      <c r="G6" s="75"/>
      <c r="I6" s="24"/>
      <c r="J6" s="25"/>
      <c r="K6" s="26"/>
      <c r="L6" s="76"/>
      <c r="M6" s="25"/>
      <c r="N6" s="77"/>
      <c r="O6" s="77"/>
    </row>
    <row r="7" spans="1:15" ht="14.25">
      <c r="A7" s="24"/>
      <c r="B7" s="25"/>
      <c r="C7" s="26"/>
      <c r="D7" s="74"/>
      <c r="E7" s="25"/>
      <c r="F7" s="75"/>
      <c r="G7" s="75"/>
      <c r="I7" s="24"/>
      <c r="J7" s="25"/>
      <c r="K7" s="26"/>
      <c r="L7" s="76"/>
      <c r="M7" s="25"/>
      <c r="N7" s="77"/>
      <c r="O7" s="77"/>
    </row>
    <row r="8" spans="1:15" ht="14.25">
      <c r="A8" s="24"/>
      <c r="B8" s="25"/>
      <c r="C8" s="26"/>
      <c r="D8" s="74"/>
      <c r="E8" s="25"/>
      <c r="F8" s="75"/>
      <c r="G8" s="75"/>
      <c r="I8" s="24"/>
      <c r="J8" s="25"/>
      <c r="K8" s="26"/>
      <c r="L8" s="76"/>
      <c r="M8" s="25"/>
      <c r="N8" s="77"/>
      <c r="O8" s="77"/>
    </row>
    <row r="9" spans="1:15" ht="14.25">
      <c r="A9" s="24"/>
      <c r="B9" s="25"/>
      <c r="C9" s="26"/>
      <c r="D9" s="74"/>
      <c r="E9" s="25"/>
      <c r="F9" s="75"/>
      <c r="G9" s="75"/>
      <c r="I9" s="24"/>
      <c r="J9" s="25"/>
      <c r="K9" s="26"/>
      <c r="L9" s="76"/>
      <c r="M9" s="25"/>
      <c r="N9" s="77"/>
      <c r="O9" s="77"/>
    </row>
    <row r="10" spans="1:15" ht="14.25">
      <c r="A10" s="24"/>
      <c r="B10" s="25"/>
      <c r="C10" s="26"/>
      <c r="D10" s="74"/>
      <c r="E10" s="25"/>
      <c r="F10" s="75"/>
      <c r="G10" s="75"/>
      <c r="I10" s="24"/>
      <c r="J10" s="25"/>
      <c r="K10" s="26"/>
      <c r="L10" s="76"/>
      <c r="M10" s="25"/>
      <c r="N10" s="77"/>
      <c r="O10" s="77"/>
    </row>
    <row r="11" spans="1:15" ht="14.25">
      <c r="A11" s="24"/>
      <c r="B11" s="25"/>
      <c r="C11" s="26"/>
      <c r="D11" s="74"/>
      <c r="E11" s="25"/>
      <c r="F11" s="75"/>
      <c r="G11" s="75"/>
      <c r="I11" s="24"/>
      <c r="J11" s="25"/>
      <c r="K11" s="26"/>
      <c r="L11" s="76"/>
      <c r="M11" s="25"/>
      <c r="N11" s="77"/>
      <c r="O11" s="77"/>
    </row>
    <row r="12" spans="1:15" ht="14.25">
      <c r="A12" s="24"/>
      <c r="B12" s="25"/>
      <c r="C12" s="26"/>
      <c r="D12" s="74"/>
      <c r="E12" s="25"/>
      <c r="F12" s="75"/>
      <c r="G12" s="75"/>
      <c r="I12" s="24"/>
      <c r="J12" s="25"/>
      <c r="K12" s="26"/>
      <c r="L12" s="76"/>
      <c r="M12" s="25"/>
      <c r="N12" s="77"/>
      <c r="O12" s="77"/>
    </row>
    <row r="13" spans="1:15" ht="15">
      <c r="A13" s="78" t="s">
        <v>35</v>
      </c>
      <c r="B13" s="79"/>
      <c r="C13" s="80"/>
      <c r="D13" s="81"/>
      <c r="E13" s="82"/>
      <c r="F13" s="83"/>
      <c r="G13" s="83"/>
      <c r="I13" s="24"/>
      <c r="J13" s="25"/>
      <c r="K13" s="26"/>
      <c r="L13" s="76"/>
      <c r="M13" s="25"/>
      <c r="N13" s="77"/>
      <c r="O13" s="77"/>
    </row>
    <row r="14" spans="1:15" ht="15">
      <c r="A14" s="78" t="s">
        <v>8</v>
      </c>
      <c r="B14" s="79"/>
      <c r="C14" s="80"/>
      <c r="D14" s="81"/>
      <c r="E14" s="82"/>
      <c r="F14" s="83"/>
      <c r="G14" s="83"/>
      <c r="I14" s="24"/>
      <c r="J14" s="25"/>
      <c r="K14" s="26"/>
      <c r="L14" s="76"/>
      <c r="M14" s="25"/>
      <c r="N14" s="77"/>
      <c r="O14" s="77"/>
    </row>
    <row r="15" spans="1:15" ht="15">
      <c r="A15" s="78" t="s">
        <v>36</v>
      </c>
      <c r="B15" s="79"/>
      <c r="C15" s="80"/>
      <c r="D15" s="81"/>
      <c r="E15" s="82"/>
      <c r="F15" s="83"/>
      <c r="G15" s="83"/>
      <c r="I15" s="24"/>
      <c r="J15" s="25"/>
      <c r="K15" s="26"/>
      <c r="L15" s="76"/>
      <c r="M15" s="25"/>
      <c r="N15" s="77"/>
      <c r="O15" s="77"/>
    </row>
    <row r="16" spans="1:15" ht="15">
      <c r="A16" s="78" t="s">
        <v>37</v>
      </c>
      <c r="B16" s="79"/>
      <c r="C16" s="80"/>
      <c r="D16" s="81"/>
      <c r="E16" s="82"/>
      <c r="F16" s="83"/>
      <c r="G16" s="83"/>
      <c r="I16" s="24"/>
      <c r="J16" s="25"/>
      <c r="K16" s="26"/>
      <c r="L16" s="76"/>
      <c r="M16" s="25"/>
      <c r="N16" s="77"/>
      <c r="O16" s="77"/>
    </row>
    <row r="17" spans="1:15" ht="14.25">
      <c r="A17" s="84"/>
      <c r="B17" s="85"/>
      <c r="C17" s="86"/>
      <c r="D17" s="87"/>
      <c r="E17" s="88"/>
      <c r="F17" s="31"/>
      <c r="G17" s="31"/>
      <c r="I17" s="24"/>
      <c r="J17" s="25"/>
      <c r="K17" s="26"/>
      <c r="L17" s="76"/>
      <c r="M17" s="25"/>
      <c r="N17" s="77"/>
      <c r="O17" s="77"/>
    </row>
    <row r="18" spans="1:15" ht="14.25">
      <c r="A18" s="24" t="s">
        <v>38</v>
      </c>
      <c r="B18" s="25"/>
      <c r="C18" s="26"/>
      <c r="D18" s="27"/>
      <c r="E18" s="28"/>
      <c r="F18" s="29"/>
      <c r="G18" s="29">
        <f>G86</f>
        <v>0</v>
      </c>
      <c r="I18" s="24"/>
      <c r="J18" s="25"/>
      <c r="K18" s="26"/>
      <c r="L18" s="76"/>
      <c r="M18" s="25"/>
      <c r="N18" s="77"/>
      <c r="O18" s="77"/>
    </row>
    <row r="19" spans="1:15" ht="14.25">
      <c r="A19" s="24"/>
      <c r="B19" s="25"/>
      <c r="C19" s="26"/>
      <c r="D19" s="27"/>
      <c r="E19" s="28"/>
      <c r="F19" s="29"/>
      <c r="G19" s="29"/>
      <c r="I19" s="24"/>
      <c r="J19" s="25"/>
      <c r="K19" s="26"/>
      <c r="L19" s="76"/>
      <c r="M19" s="25"/>
      <c r="N19" s="77"/>
      <c r="O19" s="77"/>
    </row>
    <row r="20" spans="1:15" ht="14.25">
      <c r="A20" s="24" t="s">
        <v>39</v>
      </c>
      <c r="B20" s="25"/>
      <c r="C20" s="26"/>
      <c r="D20" s="27"/>
      <c r="E20" s="28"/>
      <c r="F20" s="29"/>
      <c r="G20" s="29">
        <f>G128</f>
        <v>0</v>
      </c>
      <c r="I20" s="24"/>
      <c r="J20" s="25"/>
      <c r="K20" s="26"/>
      <c r="L20" s="76"/>
      <c r="M20" s="25"/>
      <c r="N20" s="77"/>
      <c r="O20" s="77"/>
    </row>
    <row r="21" spans="1:15" ht="14.25">
      <c r="A21" s="24"/>
      <c r="B21" s="25"/>
      <c r="C21" s="26"/>
      <c r="D21" s="27"/>
      <c r="E21" s="28"/>
      <c r="F21" s="29"/>
      <c r="G21" s="29"/>
      <c r="I21" s="24"/>
      <c r="J21" s="25"/>
      <c r="K21" s="26"/>
      <c r="L21" s="76"/>
      <c r="M21" s="25"/>
      <c r="N21" s="77"/>
      <c r="O21" s="77"/>
    </row>
    <row r="22" spans="1:15" ht="14.25">
      <c r="A22" s="24" t="s">
        <v>40</v>
      </c>
      <c r="B22" s="25"/>
      <c r="C22" s="26"/>
      <c r="D22" s="27"/>
      <c r="E22" s="28"/>
      <c r="F22" s="29"/>
      <c r="G22" s="29">
        <f>G164</f>
        <v>0</v>
      </c>
      <c r="I22" s="24"/>
      <c r="J22" s="25"/>
      <c r="K22" s="26"/>
      <c r="L22" s="76"/>
      <c r="M22" s="25"/>
      <c r="N22" s="77"/>
      <c r="O22" s="77"/>
    </row>
    <row r="23" spans="1:15" ht="14.25">
      <c r="A23" s="24"/>
      <c r="B23" s="25"/>
      <c r="C23" s="26"/>
      <c r="D23" s="27"/>
      <c r="E23" s="28"/>
      <c r="F23" s="29"/>
      <c r="G23" s="29"/>
      <c r="I23" s="24"/>
      <c r="J23" s="25"/>
      <c r="K23" s="26"/>
      <c r="L23" s="76"/>
      <c r="M23" s="25"/>
      <c r="N23" s="77"/>
      <c r="O23" s="77"/>
    </row>
    <row r="24" spans="1:15" ht="14.25">
      <c r="A24" s="24" t="s">
        <v>41</v>
      </c>
      <c r="B24" s="25"/>
      <c r="C24" s="26"/>
      <c r="D24" s="27"/>
      <c r="E24" s="28"/>
      <c r="F24" s="29"/>
      <c r="G24" s="29">
        <f>G174</f>
        <v>0</v>
      </c>
      <c r="I24" s="24"/>
      <c r="J24" s="25"/>
      <c r="K24" s="26"/>
      <c r="L24" s="76"/>
      <c r="M24" s="25"/>
      <c r="N24" s="77"/>
      <c r="O24" s="77"/>
    </row>
    <row r="25" spans="1:15" ht="14.25">
      <c r="A25" s="24"/>
      <c r="B25" s="25"/>
      <c r="C25" s="26"/>
      <c r="D25" s="27"/>
      <c r="E25" s="28"/>
      <c r="F25" s="29"/>
      <c r="G25" s="29"/>
      <c r="I25" s="24"/>
      <c r="J25" s="25"/>
      <c r="K25" s="26"/>
      <c r="L25" s="76"/>
      <c r="M25" s="25"/>
      <c r="N25" s="77"/>
      <c r="O25" s="77"/>
    </row>
    <row r="26" spans="1:15" ht="14.25">
      <c r="A26" s="24" t="s">
        <v>42</v>
      </c>
      <c r="B26" s="25"/>
      <c r="C26" s="26"/>
      <c r="D26" s="27"/>
      <c r="E26" s="28"/>
      <c r="F26" s="29"/>
      <c r="G26" s="29">
        <f>G216</f>
        <v>0</v>
      </c>
      <c r="I26" s="24"/>
      <c r="J26" s="25"/>
      <c r="K26" s="26"/>
      <c r="L26" s="76"/>
      <c r="M26" s="25"/>
      <c r="N26" s="77"/>
      <c r="O26" s="77"/>
    </row>
    <row r="27" spans="1:15" ht="14.25">
      <c r="A27" s="24"/>
      <c r="B27" s="25"/>
      <c r="C27" s="26"/>
      <c r="D27" s="27"/>
      <c r="E27" s="28"/>
      <c r="F27" s="29"/>
      <c r="G27" s="29"/>
      <c r="I27" s="24"/>
      <c r="J27" s="25"/>
      <c r="K27" s="26"/>
      <c r="L27" s="76"/>
      <c r="M27" s="25"/>
      <c r="N27" s="77"/>
      <c r="O27" s="77"/>
    </row>
    <row r="28" spans="1:15" ht="14.25">
      <c r="A28" s="24" t="s">
        <v>43</v>
      </c>
      <c r="B28" s="25"/>
      <c r="C28" s="26"/>
      <c r="D28" s="27"/>
      <c r="E28" s="28"/>
      <c r="F28" s="29"/>
      <c r="G28" s="29">
        <f>G246</f>
        <v>0</v>
      </c>
      <c r="I28" s="24"/>
      <c r="J28" s="25"/>
      <c r="K28" s="26"/>
      <c r="L28" s="76"/>
      <c r="M28" s="25"/>
      <c r="N28" s="77"/>
      <c r="O28" s="77"/>
    </row>
    <row r="29" spans="1:15" ht="14.25">
      <c r="A29" s="24"/>
      <c r="B29" s="25"/>
      <c r="C29" s="26"/>
      <c r="D29" s="27"/>
      <c r="E29" s="28"/>
      <c r="F29" s="29"/>
      <c r="G29" s="29"/>
      <c r="I29" s="24"/>
      <c r="J29" s="25"/>
      <c r="K29" s="26"/>
      <c r="L29" s="76"/>
      <c r="M29" s="25"/>
      <c r="N29" s="77"/>
      <c r="O29" s="77"/>
    </row>
    <row r="30" spans="1:15" ht="14.25">
      <c r="A30" s="24" t="s">
        <v>44</v>
      </c>
      <c r="B30" s="25"/>
      <c r="C30" s="26"/>
      <c r="D30" s="27"/>
      <c r="E30" s="28"/>
      <c r="F30" s="29"/>
      <c r="G30" s="29">
        <f>G263</f>
        <v>0</v>
      </c>
      <c r="I30" s="24"/>
      <c r="J30" s="25"/>
      <c r="K30" s="26"/>
      <c r="L30" s="76"/>
      <c r="M30" s="25"/>
      <c r="N30" s="77"/>
      <c r="O30" s="77"/>
    </row>
    <row r="31" spans="1:15" ht="14.25">
      <c r="A31" s="24"/>
      <c r="B31" s="25"/>
      <c r="C31" s="26"/>
      <c r="D31" s="27"/>
      <c r="E31" s="28"/>
      <c r="F31" s="29"/>
      <c r="G31" s="29"/>
      <c r="I31" s="24"/>
      <c r="J31" s="25"/>
      <c r="K31" s="26"/>
      <c r="L31" s="76"/>
      <c r="M31" s="25"/>
      <c r="N31" s="77"/>
      <c r="O31" s="77"/>
    </row>
    <row r="32" spans="1:15" ht="14.25">
      <c r="A32" s="24" t="s">
        <v>45</v>
      </c>
      <c r="B32" s="25"/>
      <c r="C32" s="26"/>
      <c r="D32" s="27"/>
      <c r="E32" s="28"/>
      <c r="F32" s="29"/>
      <c r="G32" s="29">
        <f>G270+G272+G274</f>
        <v>0</v>
      </c>
      <c r="I32" s="24"/>
      <c r="J32" s="25"/>
      <c r="K32" s="26"/>
      <c r="L32" s="76"/>
      <c r="M32" s="25"/>
      <c r="N32" s="77"/>
      <c r="O32" s="77"/>
    </row>
    <row r="33" spans="1:15" ht="14.25">
      <c r="A33" s="24"/>
      <c r="B33" s="25"/>
      <c r="C33" s="26"/>
      <c r="D33" s="27"/>
      <c r="E33" s="28"/>
      <c r="F33" s="29"/>
      <c r="G33" s="29"/>
      <c r="I33" s="24"/>
      <c r="J33" s="25"/>
      <c r="K33" s="26"/>
      <c r="L33" s="76"/>
      <c r="M33" s="25"/>
      <c r="N33" s="77"/>
      <c r="O33" s="77"/>
    </row>
    <row r="34" spans="1:15" ht="14.25">
      <c r="A34" s="89" t="s">
        <v>46</v>
      </c>
      <c r="B34" s="25"/>
      <c r="C34" s="26"/>
      <c r="D34" s="27"/>
      <c r="E34" s="28"/>
      <c r="F34" s="29"/>
      <c r="G34" s="29"/>
      <c r="I34" s="24"/>
      <c r="J34" s="25"/>
      <c r="K34" s="26"/>
      <c r="L34" s="76"/>
      <c r="M34" s="25"/>
      <c r="N34" s="77"/>
      <c r="O34" s="77"/>
    </row>
    <row r="35" spans="1:15" ht="14.25">
      <c r="A35" s="24" t="s">
        <v>47</v>
      </c>
      <c r="B35" s="25"/>
      <c r="C35" s="26"/>
      <c r="D35" s="27"/>
      <c r="E35" s="28"/>
      <c r="F35" s="29"/>
      <c r="G35" s="29">
        <f>SUM(G18:G32)</f>
        <v>0</v>
      </c>
      <c r="I35" s="24"/>
      <c r="J35" s="25"/>
      <c r="K35" s="26"/>
      <c r="L35" s="76"/>
      <c r="M35" s="25"/>
      <c r="N35" s="77"/>
      <c r="O35" s="77"/>
    </row>
    <row r="36" spans="1:15" ht="14.25">
      <c r="A36" s="24"/>
      <c r="B36" s="25"/>
      <c r="C36" s="26"/>
      <c r="D36" s="27"/>
      <c r="E36" s="25"/>
      <c r="F36" s="29"/>
      <c r="G36" s="29"/>
      <c r="I36" s="24"/>
      <c r="J36" s="25"/>
      <c r="K36" s="26"/>
      <c r="L36" s="76"/>
      <c r="M36" s="25"/>
      <c r="N36" s="77"/>
      <c r="O36" s="77"/>
    </row>
    <row r="37" spans="1:15" ht="14.25">
      <c r="A37" s="84" t="s">
        <v>48</v>
      </c>
      <c r="B37" s="85"/>
      <c r="C37" s="86"/>
      <c r="D37" s="87"/>
      <c r="E37" s="88"/>
      <c r="F37" s="31"/>
      <c r="G37" s="77">
        <f>PRODUCT(G35,0.22)</f>
        <v>0</v>
      </c>
      <c r="I37" s="24"/>
      <c r="J37" s="25"/>
      <c r="K37" s="26"/>
      <c r="L37" s="76"/>
      <c r="M37" s="25"/>
      <c r="N37" s="77"/>
      <c r="O37" s="77"/>
    </row>
    <row r="38" spans="1:15" ht="14.25">
      <c r="A38" s="90" t="s">
        <v>46</v>
      </c>
      <c r="B38" s="85"/>
      <c r="C38" s="86"/>
      <c r="D38" s="87"/>
      <c r="E38" s="88"/>
      <c r="F38" s="31"/>
      <c r="G38" s="31"/>
      <c r="I38" s="24"/>
      <c r="J38" s="25"/>
      <c r="K38" s="26"/>
      <c r="L38" s="76"/>
      <c r="M38" s="25"/>
      <c r="N38" s="77"/>
      <c r="O38" s="77"/>
    </row>
    <row r="39" spans="1:15" ht="14.25">
      <c r="A39" s="84"/>
      <c r="B39" s="85"/>
      <c r="C39" s="86"/>
      <c r="D39" s="87"/>
      <c r="E39" s="88"/>
      <c r="F39" s="31"/>
      <c r="G39" s="31"/>
      <c r="I39" s="24"/>
      <c r="J39" s="25"/>
      <c r="K39" s="26"/>
      <c r="L39" s="76"/>
      <c r="M39" s="25"/>
      <c r="N39" s="77"/>
      <c r="O39" s="77"/>
    </row>
    <row r="40" spans="1:15" ht="15.75" thickBot="1">
      <c r="A40" s="91" t="s">
        <v>49</v>
      </c>
      <c r="B40" s="92"/>
      <c r="C40" s="93"/>
      <c r="D40" s="94"/>
      <c r="E40" s="95"/>
      <c r="F40" s="96"/>
      <c r="G40" s="96">
        <f>SUM(G35:G37)</f>
        <v>0</v>
      </c>
      <c r="I40" s="24"/>
      <c r="J40" s="25"/>
      <c r="K40" s="26"/>
      <c r="L40" s="76"/>
      <c r="M40" s="25"/>
      <c r="N40" s="77"/>
      <c r="O40" s="77"/>
    </row>
    <row r="41" spans="1:15" ht="14.25">
      <c r="A41" s="30"/>
      <c r="B41" s="30"/>
      <c r="C41" s="30"/>
      <c r="D41" s="30"/>
      <c r="F41" s="30"/>
      <c r="G41" s="30"/>
      <c r="I41" s="24"/>
      <c r="J41" s="25"/>
      <c r="K41" s="26"/>
      <c r="L41" s="76"/>
      <c r="M41" s="25"/>
      <c r="N41" s="77"/>
      <c r="O41" s="77"/>
    </row>
    <row r="42" spans="1:15" ht="14.25">
      <c r="A42" s="30"/>
      <c r="B42" s="30"/>
      <c r="C42" s="30"/>
      <c r="D42" s="30"/>
      <c r="F42" s="30"/>
      <c r="G42" s="30"/>
      <c r="I42" s="24"/>
      <c r="J42" s="25"/>
      <c r="K42" s="26"/>
      <c r="L42" s="76"/>
      <c r="M42" s="25"/>
      <c r="N42" s="77"/>
      <c r="O42" s="77"/>
    </row>
    <row r="43" spans="1:15" ht="14.25">
      <c r="A43" s="30"/>
      <c r="B43" s="30"/>
      <c r="C43" s="30"/>
      <c r="D43" s="30"/>
      <c r="F43" s="30"/>
      <c r="G43" s="30"/>
      <c r="I43" s="24"/>
      <c r="J43" s="25"/>
      <c r="K43" s="26"/>
      <c r="L43" s="76"/>
      <c r="M43" s="25"/>
      <c r="N43" s="77"/>
      <c r="O43" s="77"/>
    </row>
    <row r="44" spans="1:15" ht="14.25">
      <c r="A44" s="30"/>
      <c r="B44" s="30"/>
      <c r="C44" s="30"/>
      <c r="D44" s="30"/>
      <c r="F44" s="30"/>
      <c r="G44" s="30"/>
      <c r="I44" s="24"/>
      <c r="J44" s="25"/>
      <c r="K44" s="26"/>
      <c r="L44" s="76"/>
      <c r="M44" s="25"/>
      <c r="N44" s="77"/>
      <c r="O44" s="77"/>
    </row>
    <row r="45" spans="1:15" ht="14.25">
      <c r="A45" s="30"/>
      <c r="B45" s="30"/>
      <c r="C45" s="30"/>
      <c r="D45" s="30"/>
      <c r="F45" s="30"/>
      <c r="G45" s="30"/>
      <c r="I45" s="24"/>
      <c r="J45" s="25"/>
      <c r="K45" s="26"/>
      <c r="L45" s="76"/>
      <c r="M45" s="25"/>
      <c r="N45" s="77"/>
      <c r="O45" s="77"/>
    </row>
    <row r="46" spans="1:15" ht="14.25">
      <c r="A46" s="30"/>
      <c r="B46" s="30"/>
      <c r="C46" s="30"/>
      <c r="D46" s="30"/>
      <c r="F46" s="30"/>
      <c r="G46" s="30"/>
      <c r="I46" s="24"/>
      <c r="J46" s="25"/>
      <c r="K46" s="26"/>
      <c r="L46" s="76"/>
      <c r="M46" s="25"/>
      <c r="N46" s="77"/>
      <c r="O46" s="77"/>
    </row>
    <row r="47" spans="1:15" ht="14.25">
      <c r="A47" s="30"/>
      <c r="B47" s="30"/>
      <c r="C47" s="30"/>
      <c r="D47" s="30"/>
      <c r="F47" s="30"/>
      <c r="G47" s="30"/>
      <c r="I47" s="24"/>
      <c r="J47" s="25"/>
      <c r="K47" s="26"/>
      <c r="L47" s="76"/>
      <c r="M47" s="25"/>
      <c r="N47" s="77"/>
      <c r="O47" s="77"/>
    </row>
    <row r="48" spans="1:15" ht="14.25">
      <c r="A48" s="30"/>
      <c r="B48" s="30"/>
      <c r="C48" s="30"/>
      <c r="D48" s="30"/>
      <c r="F48" s="30"/>
      <c r="G48" s="30"/>
      <c r="I48" s="24"/>
      <c r="J48" s="25"/>
      <c r="K48" s="26"/>
      <c r="L48" s="76"/>
      <c r="M48" s="25"/>
      <c r="N48" s="77"/>
      <c r="O48" s="77"/>
    </row>
    <row r="49" spans="1:16" ht="14.25">
      <c r="A49" s="30"/>
      <c r="B49" s="30"/>
      <c r="C49" s="30"/>
      <c r="D49" s="30"/>
      <c r="F49" s="30"/>
      <c r="G49" s="30"/>
      <c r="I49" s="24"/>
      <c r="J49" s="25"/>
      <c r="K49" s="26"/>
      <c r="L49" s="76"/>
      <c r="M49" s="25"/>
      <c r="N49" s="77"/>
      <c r="O49" s="77"/>
    </row>
    <row r="50" spans="1:16" ht="14.25">
      <c r="A50" s="30"/>
      <c r="B50" s="30"/>
      <c r="C50" s="30"/>
      <c r="D50" s="30"/>
      <c r="F50" s="30"/>
      <c r="G50" s="30"/>
      <c r="I50" s="24"/>
      <c r="J50" s="25"/>
      <c r="K50" s="26"/>
      <c r="L50" s="76"/>
      <c r="M50" s="25"/>
      <c r="N50" s="77"/>
      <c r="O50" s="77"/>
    </row>
    <row r="51" spans="1:16" ht="14.25">
      <c r="A51" s="30"/>
      <c r="B51" s="30"/>
      <c r="C51" s="30"/>
      <c r="D51" s="30"/>
      <c r="F51" s="30"/>
      <c r="G51" s="30"/>
      <c r="I51" s="24"/>
      <c r="J51" s="25"/>
      <c r="K51" s="26"/>
      <c r="L51" s="76"/>
      <c r="M51" s="25"/>
      <c r="N51" s="77"/>
      <c r="O51" s="77"/>
    </row>
    <row r="52" spans="1:16" ht="14.25">
      <c r="A52" s="84" t="s">
        <v>50</v>
      </c>
      <c r="B52" s="85"/>
      <c r="C52" s="86"/>
      <c r="D52" s="87"/>
      <c r="E52" s="85"/>
      <c r="F52" s="31"/>
      <c r="G52" s="31"/>
    </row>
    <row r="53" spans="1:16" ht="15" thickBot="1">
      <c r="A53" s="24"/>
      <c r="B53" s="85"/>
      <c r="C53" s="86"/>
      <c r="D53" s="87"/>
      <c r="E53" s="85"/>
      <c r="F53" s="31"/>
      <c r="G53" s="31"/>
      <c r="P53" s="97"/>
    </row>
    <row r="54" spans="1:16" ht="14.25">
      <c r="A54" s="98" t="s">
        <v>51</v>
      </c>
      <c r="B54" s="99" t="s">
        <v>52</v>
      </c>
      <c r="C54" s="100" t="s">
        <v>53</v>
      </c>
      <c r="D54" s="101" t="s">
        <v>54</v>
      </c>
      <c r="E54" s="99" t="s">
        <v>55</v>
      </c>
      <c r="F54" s="102" t="s">
        <v>56</v>
      </c>
      <c r="G54" s="102" t="s">
        <v>57</v>
      </c>
    </row>
    <row r="55" spans="1:16" ht="14.25">
      <c r="A55" s="24"/>
      <c r="B55" s="25"/>
      <c r="C55" s="26"/>
      <c r="D55" s="74"/>
      <c r="E55" s="25"/>
      <c r="F55" s="75"/>
      <c r="G55" s="75"/>
    </row>
    <row r="56" spans="1:16" ht="14.25">
      <c r="A56" s="84" t="s">
        <v>58</v>
      </c>
      <c r="B56" s="85"/>
      <c r="C56" s="86"/>
      <c r="D56" s="87"/>
      <c r="E56" s="85"/>
      <c r="F56" s="31"/>
      <c r="G56" s="31"/>
      <c r="H56" s="77"/>
      <c r="P56" s="103"/>
    </row>
    <row r="57" spans="1:16" ht="14.25" customHeight="1">
      <c r="A57" s="24"/>
      <c r="B57" s="25"/>
      <c r="C57" s="26"/>
      <c r="D57" s="76"/>
      <c r="E57" s="25"/>
      <c r="F57" s="77"/>
      <c r="G57" s="77"/>
      <c r="P57" s="103"/>
    </row>
    <row r="58" spans="1:16" ht="28.5">
      <c r="A58" s="104">
        <f>SUM(A53,1)</f>
        <v>1</v>
      </c>
      <c r="B58" s="105" t="s">
        <v>59</v>
      </c>
      <c r="C58" s="104" t="s">
        <v>60</v>
      </c>
      <c r="D58" s="106">
        <v>0.14000000000000001</v>
      </c>
      <c r="E58" s="107" t="s">
        <v>61</v>
      </c>
      <c r="F58" s="108">
        <v>0</v>
      </c>
      <c r="G58" s="108">
        <f>PRODUCT(D58,F58)</f>
        <v>0</v>
      </c>
      <c r="H58" s="77"/>
      <c r="P58" s="103"/>
    </row>
    <row r="59" spans="1:16" ht="14.25">
      <c r="A59" s="109"/>
      <c r="B59" s="110"/>
      <c r="C59" s="111"/>
      <c r="D59" s="76"/>
      <c r="E59" s="25"/>
      <c r="F59" s="77"/>
      <c r="G59" s="108"/>
      <c r="H59" s="77"/>
      <c r="P59" s="103"/>
    </row>
    <row r="60" spans="1:16" ht="57">
      <c r="A60" s="109">
        <v>2</v>
      </c>
      <c r="B60" s="105" t="s">
        <v>59</v>
      </c>
      <c r="C60" s="104" t="s">
        <v>62</v>
      </c>
      <c r="D60" s="106">
        <v>1</v>
      </c>
      <c r="E60" s="107" t="s">
        <v>63</v>
      </c>
      <c r="F60" s="108">
        <v>0</v>
      </c>
      <c r="G60" s="108">
        <f>PRODUCT(D60,F60)</f>
        <v>0</v>
      </c>
      <c r="H60" s="77"/>
      <c r="P60" s="103"/>
    </row>
    <row r="61" spans="1:16" ht="14.25">
      <c r="A61" s="109"/>
      <c r="B61" s="110"/>
      <c r="C61" s="111"/>
      <c r="D61" s="76"/>
      <c r="E61" s="25"/>
      <c r="F61" s="77"/>
      <c r="G61" s="77"/>
      <c r="H61" s="77"/>
      <c r="P61" s="103"/>
    </row>
    <row r="62" spans="1:16" ht="57">
      <c r="A62" s="104">
        <v>3</v>
      </c>
      <c r="B62" s="105" t="s">
        <v>64</v>
      </c>
      <c r="C62" s="104" t="s">
        <v>65</v>
      </c>
      <c r="D62" s="106">
        <v>6</v>
      </c>
      <c r="E62" s="107" t="s">
        <v>66</v>
      </c>
      <c r="F62" s="108">
        <v>0</v>
      </c>
      <c r="G62" s="108">
        <f>PRODUCT(D62,F62)</f>
        <v>0</v>
      </c>
      <c r="H62" s="77"/>
      <c r="P62" s="103"/>
    </row>
    <row r="63" spans="1:16" ht="14.25">
      <c r="A63" s="109"/>
      <c r="B63" s="110"/>
      <c r="C63" s="104"/>
      <c r="D63" s="76"/>
      <c r="E63" s="25"/>
      <c r="F63" s="77"/>
      <c r="G63" s="77"/>
      <c r="H63" s="77"/>
      <c r="P63" s="103"/>
    </row>
    <row r="64" spans="1:16" ht="28.5">
      <c r="A64" s="104">
        <v>4</v>
      </c>
      <c r="B64" s="105" t="s">
        <v>59</v>
      </c>
      <c r="C64" s="104" t="s">
        <v>67</v>
      </c>
      <c r="D64" s="106">
        <v>9</v>
      </c>
      <c r="E64" s="107" t="s">
        <v>66</v>
      </c>
      <c r="F64" s="108">
        <v>0</v>
      </c>
      <c r="G64" s="108">
        <f>PRODUCT(D64,F64)</f>
        <v>0</v>
      </c>
      <c r="H64" s="77"/>
      <c r="P64" s="103"/>
    </row>
    <row r="65" spans="1:16" ht="14.25">
      <c r="A65" s="109"/>
      <c r="B65" s="110"/>
      <c r="C65" s="112"/>
      <c r="D65" s="76"/>
      <c r="E65" s="25"/>
      <c r="F65" s="77"/>
      <c r="G65" s="77"/>
      <c r="H65" s="77"/>
      <c r="P65" s="103"/>
    </row>
    <row r="66" spans="1:16" ht="14.25">
      <c r="A66" s="24" t="s">
        <v>68</v>
      </c>
      <c r="B66" s="25"/>
      <c r="C66" s="26"/>
      <c r="D66" s="76"/>
      <c r="E66" s="25"/>
      <c r="F66" s="77"/>
      <c r="G66" s="77"/>
      <c r="H66" s="77"/>
      <c r="P66" s="97"/>
    </row>
    <row r="67" spans="1:16" ht="14.25">
      <c r="A67" s="24"/>
      <c r="B67" s="25"/>
      <c r="C67" s="26"/>
      <c r="D67" s="76"/>
      <c r="E67" s="25"/>
      <c r="F67" s="77"/>
      <c r="G67" s="77"/>
      <c r="H67" s="77"/>
    </row>
    <row r="68" spans="1:16" ht="57">
      <c r="A68" s="104">
        <v>5</v>
      </c>
      <c r="B68" s="105" t="s">
        <v>69</v>
      </c>
      <c r="C68" s="104" t="s">
        <v>70</v>
      </c>
      <c r="D68" s="106">
        <v>553</v>
      </c>
      <c r="E68" s="107" t="s">
        <v>71</v>
      </c>
      <c r="F68" s="108">
        <v>0</v>
      </c>
      <c r="G68" s="108">
        <f>PRODUCT(D68,F68)</f>
        <v>0</v>
      </c>
      <c r="H68" s="77"/>
    </row>
    <row r="69" spans="1:16" ht="14.25">
      <c r="A69" s="109"/>
      <c r="B69" s="110"/>
      <c r="C69" s="104"/>
      <c r="D69" s="76"/>
      <c r="E69" s="25"/>
      <c r="F69" s="77"/>
      <c r="G69" s="77"/>
      <c r="H69" s="77"/>
    </row>
    <row r="70" spans="1:16" ht="57">
      <c r="A70" s="104">
        <v>6</v>
      </c>
      <c r="B70" s="105" t="s">
        <v>72</v>
      </c>
      <c r="C70" s="104" t="s">
        <v>73</v>
      </c>
      <c r="D70" s="106">
        <v>162</v>
      </c>
      <c r="E70" s="107" t="s">
        <v>71</v>
      </c>
      <c r="F70" s="108">
        <v>0</v>
      </c>
      <c r="G70" s="108">
        <f>PRODUCT(D70,F70)</f>
        <v>0</v>
      </c>
      <c r="H70" s="77"/>
      <c r="P70" s="113"/>
    </row>
    <row r="71" spans="1:16" ht="15.75">
      <c r="A71" s="109"/>
      <c r="B71" s="110"/>
      <c r="C71" s="104"/>
      <c r="D71" s="76"/>
      <c r="E71" s="25"/>
      <c r="F71" s="77"/>
      <c r="G71" s="77"/>
      <c r="H71" s="77"/>
      <c r="P71" s="113"/>
    </row>
    <row r="72" spans="1:16" ht="57">
      <c r="A72" s="104">
        <f>SUM(A70,1)</f>
        <v>7</v>
      </c>
      <c r="B72" s="105" t="s">
        <v>74</v>
      </c>
      <c r="C72" s="104" t="s">
        <v>75</v>
      </c>
      <c r="D72" s="106">
        <v>3</v>
      </c>
      <c r="E72" s="107" t="s">
        <v>66</v>
      </c>
      <c r="F72" s="108">
        <v>0</v>
      </c>
      <c r="G72" s="108">
        <f>PRODUCT(D72,F72)</f>
        <v>0</v>
      </c>
      <c r="H72" s="77"/>
      <c r="P72" s="113"/>
    </row>
    <row r="73" spans="1:16" ht="15.75">
      <c r="A73" s="104"/>
      <c r="B73" s="105"/>
      <c r="C73" s="104"/>
      <c r="D73" s="106"/>
      <c r="E73" s="107"/>
      <c r="F73" s="108"/>
      <c r="G73" s="108"/>
      <c r="H73" s="77"/>
      <c r="P73" s="113"/>
    </row>
    <row r="74" spans="1:16" ht="57">
      <c r="A74" s="104">
        <v>8</v>
      </c>
      <c r="B74" s="105" t="s">
        <v>74</v>
      </c>
      <c r="C74" s="104" t="s">
        <v>76</v>
      </c>
      <c r="D74" s="106">
        <v>1</v>
      </c>
      <c r="E74" s="107" t="s">
        <v>66</v>
      </c>
      <c r="F74" s="108">
        <v>0</v>
      </c>
      <c r="G74" s="108">
        <f>PRODUCT(D74,F74)</f>
        <v>0</v>
      </c>
      <c r="H74" s="77"/>
      <c r="P74" s="113"/>
    </row>
    <row r="75" spans="1:16" ht="15.75">
      <c r="A75" s="104"/>
      <c r="B75" s="105"/>
      <c r="C75" s="104"/>
      <c r="D75" s="106"/>
      <c r="E75" s="107"/>
      <c r="F75" s="108"/>
      <c r="G75" s="108"/>
      <c r="H75" s="77"/>
      <c r="P75" s="113"/>
    </row>
    <row r="76" spans="1:16" ht="57">
      <c r="A76" s="104">
        <v>9</v>
      </c>
      <c r="B76" s="105" t="s">
        <v>77</v>
      </c>
      <c r="C76" s="104" t="s">
        <v>78</v>
      </c>
      <c r="D76" s="106">
        <v>6</v>
      </c>
      <c r="E76" s="107" t="s">
        <v>66</v>
      </c>
      <c r="F76" s="108">
        <v>0</v>
      </c>
      <c r="G76" s="108">
        <f>PRODUCT(D76,F76)</f>
        <v>0</v>
      </c>
      <c r="H76" s="77"/>
      <c r="P76" s="113"/>
    </row>
    <row r="77" spans="1:16" ht="15.75">
      <c r="A77" s="104"/>
      <c r="B77" s="105"/>
      <c r="C77" s="104"/>
      <c r="D77" s="106"/>
      <c r="E77" s="107"/>
      <c r="F77" s="108"/>
      <c r="G77" s="108"/>
      <c r="H77" s="77"/>
      <c r="P77" s="113"/>
    </row>
    <row r="78" spans="1:16" ht="57">
      <c r="A78" s="104">
        <v>10</v>
      </c>
      <c r="B78" s="105" t="s">
        <v>79</v>
      </c>
      <c r="C78" s="104" t="s">
        <v>80</v>
      </c>
      <c r="D78" s="106">
        <v>2</v>
      </c>
      <c r="E78" s="107" t="s">
        <v>66</v>
      </c>
      <c r="F78" s="108">
        <v>0</v>
      </c>
      <c r="G78" s="108">
        <f>PRODUCT(D78,F78)</f>
        <v>0</v>
      </c>
      <c r="H78" s="77"/>
      <c r="J78" s="30">
        <v>11</v>
      </c>
      <c r="P78" s="113"/>
    </row>
    <row r="79" spans="1:16" ht="15.75">
      <c r="A79" s="104"/>
      <c r="B79" s="105"/>
      <c r="C79" s="104"/>
      <c r="D79" s="106"/>
      <c r="E79" s="107"/>
      <c r="F79" s="108"/>
      <c r="G79" s="108"/>
      <c r="H79" s="77"/>
      <c r="P79" s="113"/>
    </row>
    <row r="80" spans="1:16" ht="42.75">
      <c r="A80" s="104">
        <v>11</v>
      </c>
      <c r="B80" s="105" t="s">
        <v>81</v>
      </c>
      <c r="C80" s="104" t="s">
        <v>82</v>
      </c>
      <c r="D80" s="106">
        <v>10</v>
      </c>
      <c r="E80" s="107" t="s">
        <v>83</v>
      </c>
      <c r="F80" s="108">
        <v>0</v>
      </c>
      <c r="G80" s="108">
        <f>PRODUCT(D80,F80)</f>
        <v>0</v>
      </c>
      <c r="H80" s="77"/>
      <c r="P80" s="113"/>
    </row>
    <row r="81" spans="1:16" ht="15.75">
      <c r="H81" s="77"/>
      <c r="J81" s="30">
        <v>11</v>
      </c>
      <c r="P81" s="113"/>
    </row>
    <row r="82" spans="1:16" ht="42.75">
      <c r="A82" s="104">
        <v>12</v>
      </c>
      <c r="B82" s="105" t="s">
        <v>81</v>
      </c>
      <c r="C82" s="104" t="s">
        <v>84</v>
      </c>
      <c r="D82" s="106">
        <v>1</v>
      </c>
      <c r="E82" s="107" t="s">
        <v>63</v>
      </c>
      <c r="F82" s="108">
        <v>0</v>
      </c>
      <c r="G82" s="108">
        <f>PRODUCT(D82,F82)</f>
        <v>0</v>
      </c>
      <c r="H82" s="77"/>
      <c r="P82" s="113"/>
    </row>
    <row r="83" spans="1:16" ht="15.75">
      <c r="H83" s="77"/>
      <c r="P83" s="113"/>
    </row>
    <row r="84" spans="1:16" ht="57">
      <c r="A84" s="104">
        <v>13</v>
      </c>
      <c r="B84" s="105" t="s">
        <v>81</v>
      </c>
      <c r="C84" s="104" t="s">
        <v>85</v>
      </c>
      <c r="D84" s="106">
        <v>1</v>
      </c>
      <c r="E84" s="107" t="s">
        <v>63</v>
      </c>
      <c r="F84" s="108">
        <v>0</v>
      </c>
      <c r="G84" s="108">
        <f>PRODUCT(D84,F84)</f>
        <v>0</v>
      </c>
      <c r="H84" s="77"/>
      <c r="P84" s="113"/>
    </row>
    <row r="85" spans="1:16" ht="14.25">
      <c r="A85" s="109"/>
      <c r="B85" s="110"/>
      <c r="C85" s="104"/>
      <c r="D85" s="76"/>
      <c r="E85" s="25"/>
      <c r="F85" s="77"/>
      <c r="G85" s="77"/>
      <c r="H85" s="77"/>
      <c r="P85" s="103"/>
    </row>
    <row r="86" spans="1:16" ht="15" thickBot="1">
      <c r="A86" s="120" t="s">
        <v>86</v>
      </c>
      <c r="B86" s="121"/>
      <c r="C86" s="122"/>
      <c r="D86" s="123"/>
      <c r="E86" s="121"/>
      <c r="F86" s="124"/>
      <c r="G86" s="124">
        <f>SUM(G58:G85)</f>
        <v>0</v>
      </c>
      <c r="H86" s="125"/>
    </row>
    <row r="87" spans="1:16" ht="14.25">
      <c r="A87" s="84"/>
      <c r="B87" s="85"/>
      <c r="C87" s="86"/>
      <c r="D87" s="87"/>
      <c r="E87" s="85"/>
      <c r="F87" s="31"/>
      <c r="G87" s="31"/>
      <c r="H87" s="125"/>
    </row>
    <row r="88" spans="1:16" ht="14.25">
      <c r="A88" s="84" t="s">
        <v>39</v>
      </c>
      <c r="B88" s="85"/>
      <c r="C88" s="86"/>
      <c r="D88" s="87"/>
      <c r="E88" s="85"/>
      <c r="F88" s="31"/>
      <c r="G88" s="31"/>
      <c r="H88" s="125"/>
    </row>
    <row r="89" spans="1:16" ht="15" thickBot="1">
      <c r="A89" s="84"/>
      <c r="B89" s="85"/>
      <c r="C89" s="86"/>
      <c r="D89" s="87"/>
      <c r="E89" s="85"/>
      <c r="F89" s="31"/>
      <c r="G89" s="31"/>
      <c r="H89" s="125"/>
    </row>
    <row r="90" spans="1:16" s="126" customFormat="1" ht="14.25">
      <c r="A90" s="98" t="s">
        <v>51</v>
      </c>
      <c r="B90" s="99" t="s">
        <v>52</v>
      </c>
      <c r="C90" s="100" t="s">
        <v>53</v>
      </c>
      <c r="D90" s="101" t="s">
        <v>54</v>
      </c>
      <c r="E90" s="99" t="s">
        <v>55</v>
      </c>
      <c r="F90" s="102" t="s">
        <v>56</v>
      </c>
      <c r="G90" s="102" t="s">
        <v>57</v>
      </c>
      <c r="H90" s="77"/>
    </row>
    <row r="91" spans="1:16" ht="14.25">
      <c r="A91" s="24"/>
      <c r="B91" s="25"/>
      <c r="C91" s="26"/>
      <c r="D91" s="74"/>
      <c r="E91" s="25"/>
      <c r="F91" s="75"/>
      <c r="G91" s="75"/>
      <c r="H91" s="77"/>
    </row>
    <row r="92" spans="1:16" s="126" customFormat="1" ht="14.25">
      <c r="A92" s="84" t="s">
        <v>87</v>
      </c>
      <c r="B92" s="85"/>
      <c r="C92" s="86"/>
      <c r="D92" s="87"/>
      <c r="E92" s="85"/>
      <c r="F92" s="31"/>
      <c r="G92" s="31"/>
      <c r="H92" s="77"/>
    </row>
    <row r="93" spans="1:16" ht="14.25">
      <c r="A93" s="24"/>
      <c r="B93" s="25"/>
      <c r="C93" s="26"/>
      <c r="D93" s="27"/>
      <c r="E93" s="25"/>
      <c r="F93" s="29"/>
      <c r="G93" s="29"/>
      <c r="H93" s="77"/>
    </row>
    <row r="94" spans="1:16" s="126" customFormat="1" ht="28.5">
      <c r="A94" s="104">
        <f>SUM(A89,1)</f>
        <v>1</v>
      </c>
      <c r="B94" s="105" t="s">
        <v>88</v>
      </c>
      <c r="C94" s="104" t="s">
        <v>89</v>
      </c>
      <c r="D94" s="127">
        <v>160</v>
      </c>
      <c r="E94" s="107" t="s">
        <v>83</v>
      </c>
      <c r="F94" s="128">
        <v>0</v>
      </c>
      <c r="G94" s="128">
        <f>PRODUCT(D94,F94)</f>
        <v>0</v>
      </c>
      <c r="H94" s="77"/>
    </row>
    <row r="95" spans="1:16" s="126" customFormat="1" ht="14.25">
      <c r="A95" s="109"/>
      <c r="B95" s="110"/>
      <c r="C95" s="104"/>
      <c r="D95" s="27"/>
      <c r="E95" s="25"/>
      <c r="F95" s="29"/>
      <c r="G95" s="29"/>
      <c r="H95" s="77"/>
    </row>
    <row r="96" spans="1:16" s="126" customFormat="1" ht="28.5">
      <c r="A96" s="104">
        <f>SUM(A94,1)</f>
        <v>2</v>
      </c>
      <c r="B96" s="105" t="s">
        <v>90</v>
      </c>
      <c r="C96" s="104" t="s">
        <v>91</v>
      </c>
      <c r="D96" s="127">
        <v>154</v>
      </c>
      <c r="E96" s="107" t="s">
        <v>83</v>
      </c>
      <c r="F96" s="128">
        <v>0</v>
      </c>
      <c r="G96" s="128">
        <f>PRODUCT(D96,F96)</f>
        <v>0</v>
      </c>
      <c r="H96" s="77"/>
    </row>
    <row r="97" spans="1:8" ht="14.25">
      <c r="A97" s="109"/>
      <c r="B97" s="110"/>
      <c r="C97" s="104"/>
      <c r="D97" s="27"/>
      <c r="E97" s="25"/>
      <c r="F97" s="29"/>
      <c r="G97" s="29"/>
      <c r="H97" s="77"/>
    </row>
    <row r="98" spans="1:8" s="126" customFormat="1" ht="71.25">
      <c r="A98" s="104">
        <v>3</v>
      </c>
      <c r="B98" s="105" t="s">
        <v>92</v>
      </c>
      <c r="C98" s="104" t="s">
        <v>93</v>
      </c>
      <c r="D98" s="127">
        <v>58</v>
      </c>
      <c r="E98" s="107" t="s">
        <v>83</v>
      </c>
      <c r="F98" s="128">
        <v>0</v>
      </c>
      <c r="G98" s="128">
        <f>PRODUCT(D98,F98)</f>
        <v>0</v>
      </c>
      <c r="H98" s="77"/>
    </row>
    <row r="99" spans="1:8" s="126" customFormat="1" ht="14.25">
      <c r="A99" s="104"/>
      <c r="B99" s="105"/>
      <c r="C99" s="104"/>
      <c r="D99" s="127"/>
      <c r="E99" s="107"/>
      <c r="F99" s="128"/>
      <c r="G99" s="128"/>
      <c r="H99" s="77"/>
    </row>
    <row r="100" spans="1:8" s="126" customFormat="1" ht="75.75" customHeight="1">
      <c r="A100" s="104">
        <v>4</v>
      </c>
      <c r="B100" s="105" t="s">
        <v>92</v>
      </c>
      <c r="C100" s="104" t="s">
        <v>94</v>
      </c>
      <c r="D100" s="127">
        <v>7.67</v>
      </c>
      <c r="E100" s="107" t="s">
        <v>83</v>
      </c>
      <c r="F100" s="128">
        <v>0</v>
      </c>
      <c r="G100" s="128">
        <f>PRODUCT(D100,F100)</f>
        <v>0</v>
      </c>
      <c r="H100" s="77"/>
    </row>
    <row r="101" spans="1:8" ht="14.25">
      <c r="A101" s="24"/>
      <c r="B101" s="25"/>
      <c r="C101" s="26"/>
      <c r="D101" s="27"/>
      <c r="E101" s="25"/>
      <c r="F101" s="29"/>
      <c r="G101" s="29"/>
      <c r="H101" s="77"/>
    </row>
    <row r="102" spans="1:8" s="129" customFormat="1" ht="15">
      <c r="A102" s="24" t="s">
        <v>95</v>
      </c>
      <c r="B102" s="25"/>
      <c r="C102" s="26"/>
      <c r="D102" s="27"/>
      <c r="E102" s="25"/>
      <c r="F102" s="29"/>
      <c r="G102" s="29"/>
      <c r="H102" s="77"/>
    </row>
    <row r="103" spans="1:8" ht="14.25">
      <c r="A103" s="24"/>
      <c r="B103" s="25"/>
      <c r="C103" s="26"/>
      <c r="D103" s="27"/>
      <c r="E103" s="25"/>
      <c r="F103" s="29"/>
      <c r="G103" s="29"/>
      <c r="H103" s="77"/>
    </row>
    <row r="104" spans="1:8" s="130" customFormat="1" ht="28.5">
      <c r="A104" s="104">
        <v>5</v>
      </c>
      <c r="B104" s="105" t="s">
        <v>96</v>
      </c>
      <c r="C104" s="104" t="s">
        <v>97</v>
      </c>
      <c r="D104" s="127">
        <v>777</v>
      </c>
      <c r="E104" s="107" t="s">
        <v>71</v>
      </c>
      <c r="F104" s="128">
        <v>0</v>
      </c>
      <c r="G104" s="128">
        <f>PRODUCT(D104,F104)</f>
        <v>0</v>
      </c>
      <c r="H104" s="77"/>
    </row>
    <row r="105" spans="1:8" s="130" customFormat="1" ht="14.25">
      <c r="A105" s="109"/>
      <c r="B105" s="110"/>
      <c r="C105" s="109"/>
      <c r="D105" s="27"/>
      <c r="E105" s="25"/>
      <c r="F105" s="29"/>
      <c r="G105" s="29"/>
      <c r="H105" s="77"/>
    </row>
    <row r="106" spans="1:8" s="132" customFormat="1" ht="14.25">
      <c r="A106" s="24" t="s">
        <v>98</v>
      </c>
      <c r="B106" s="25"/>
      <c r="C106" s="26"/>
      <c r="D106" s="27"/>
      <c r="E106" s="25"/>
      <c r="F106" s="29"/>
      <c r="G106" s="131"/>
      <c r="H106" s="30"/>
    </row>
    <row r="107" spans="1:8" s="140" customFormat="1" ht="14.25">
      <c r="A107" s="133"/>
      <c r="B107" s="134"/>
      <c r="C107" s="135"/>
      <c r="D107" s="136"/>
      <c r="E107" s="137"/>
      <c r="F107" s="138"/>
      <c r="G107" s="138"/>
      <c r="H107" s="139"/>
    </row>
    <row r="108" spans="1:8" s="149" customFormat="1" ht="71.25" customHeight="1">
      <c r="A108" s="141">
        <v>6</v>
      </c>
      <c r="B108" s="142">
        <v>23311</v>
      </c>
      <c r="C108" s="143" t="s">
        <v>99</v>
      </c>
      <c r="D108" s="144">
        <v>65</v>
      </c>
      <c r="E108" s="145" t="s">
        <v>71</v>
      </c>
      <c r="F108" s="146">
        <v>0</v>
      </c>
      <c r="G108" s="147">
        <f>PRODUCT(D108,F108)</f>
        <v>0</v>
      </c>
      <c r="H108" s="148"/>
    </row>
    <row r="109" spans="1:8" ht="14.25">
      <c r="A109" s="109"/>
      <c r="B109" s="110"/>
      <c r="C109" s="104"/>
      <c r="D109" s="27"/>
      <c r="E109" s="25"/>
      <c r="F109" s="29"/>
      <c r="G109" s="29"/>
      <c r="H109" s="150"/>
    </row>
    <row r="110" spans="1:8" s="126" customFormat="1" ht="14.25">
      <c r="A110" s="24" t="s">
        <v>100</v>
      </c>
      <c r="B110" s="25"/>
      <c r="C110" s="104"/>
      <c r="D110" s="27"/>
      <c r="E110" s="25"/>
      <c r="F110" s="29"/>
      <c r="G110" s="29"/>
      <c r="H110" s="77"/>
    </row>
    <row r="111" spans="1:8" ht="14.25">
      <c r="A111" s="24"/>
      <c r="B111" s="25"/>
      <c r="C111" s="104"/>
      <c r="D111" s="27"/>
      <c r="E111" s="25"/>
      <c r="F111" s="29"/>
      <c r="G111" s="29"/>
      <c r="H111" s="77"/>
    </row>
    <row r="112" spans="1:8" ht="42.75">
      <c r="A112" s="104">
        <v>7</v>
      </c>
      <c r="B112" s="105" t="s">
        <v>101</v>
      </c>
      <c r="C112" s="104" t="s">
        <v>102</v>
      </c>
      <c r="D112" s="127">
        <v>64</v>
      </c>
      <c r="E112" s="107" t="s">
        <v>83</v>
      </c>
      <c r="F112" s="128">
        <v>0</v>
      </c>
      <c r="G112" s="128">
        <f>PRODUCT(D112,F112)</f>
        <v>0</v>
      </c>
      <c r="H112" s="77"/>
    </row>
    <row r="113" spans="1:8" ht="14.25">
      <c r="A113" s="109"/>
      <c r="B113" s="110"/>
      <c r="C113" s="109"/>
      <c r="D113" s="27"/>
      <c r="E113" s="25"/>
      <c r="F113" s="29"/>
      <c r="G113" s="29"/>
      <c r="H113" s="77"/>
    </row>
    <row r="114" spans="1:8" s="126" customFormat="1" ht="14.25">
      <c r="A114" s="24" t="s">
        <v>103</v>
      </c>
      <c r="B114" s="25"/>
      <c r="C114" s="26"/>
      <c r="D114" s="27"/>
      <c r="E114" s="25"/>
      <c r="F114" s="29"/>
      <c r="G114" s="29"/>
      <c r="H114" s="77"/>
    </row>
    <row r="115" spans="1:8" ht="14.25">
      <c r="A115" s="24"/>
      <c r="B115" s="25"/>
      <c r="C115" s="26"/>
      <c r="D115" s="27"/>
      <c r="E115" s="25"/>
      <c r="F115" s="29"/>
      <c r="G115" s="29"/>
      <c r="H115" s="77"/>
    </row>
    <row r="116" spans="1:8" ht="28.5">
      <c r="A116" s="104">
        <v>8</v>
      </c>
      <c r="B116" s="105" t="s">
        <v>104</v>
      </c>
      <c r="C116" s="151" t="s">
        <v>105</v>
      </c>
      <c r="D116" s="127">
        <v>477</v>
      </c>
      <c r="E116" s="107" t="s">
        <v>71</v>
      </c>
      <c r="F116" s="128">
        <v>0</v>
      </c>
      <c r="G116" s="128">
        <f>PRODUCT(D116,F116)</f>
        <v>0</v>
      </c>
      <c r="H116" s="77"/>
    </row>
    <row r="117" spans="1:8" ht="14.25">
      <c r="A117" s="24"/>
      <c r="B117" s="25"/>
      <c r="C117" s="26"/>
      <c r="D117" s="27"/>
      <c r="E117" s="25"/>
      <c r="F117" s="29"/>
      <c r="G117" s="29"/>
      <c r="H117" s="77"/>
    </row>
    <row r="118" spans="1:8" s="126" customFormat="1" ht="14.25">
      <c r="A118" s="24" t="s">
        <v>106</v>
      </c>
      <c r="B118" s="25"/>
      <c r="C118" s="26"/>
      <c r="D118" s="27"/>
      <c r="E118" s="25"/>
      <c r="F118" s="29"/>
      <c r="G118" s="29"/>
      <c r="H118" s="77"/>
    </row>
    <row r="119" spans="1:8" ht="14.25">
      <c r="A119" s="24"/>
      <c r="B119" s="25"/>
      <c r="C119" s="26"/>
      <c r="D119" s="27"/>
      <c r="E119" s="25"/>
      <c r="F119" s="29"/>
      <c r="G119" s="29"/>
      <c r="H119" s="77"/>
    </row>
    <row r="120" spans="1:8" s="126" customFormat="1" ht="28.5">
      <c r="A120" s="104">
        <v>9</v>
      </c>
      <c r="B120" s="105" t="s">
        <v>107</v>
      </c>
      <c r="C120" s="104" t="s">
        <v>108</v>
      </c>
      <c r="D120" s="127">
        <v>553</v>
      </c>
      <c r="E120" s="107" t="s">
        <v>109</v>
      </c>
      <c r="F120" s="128">
        <v>0</v>
      </c>
      <c r="G120" s="128">
        <f>PRODUCT(D120,F120)</f>
        <v>0</v>
      </c>
      <c r="H120" s="77"/>
    </row>
    <row r="121" spans="1:8" ht="14.25">
      <c r="A121" s="24"/>
      <c r="B121" s="25"/>
      <c r="C121" s="104"/>
      <c r="D121" s="27"/>
      <c r="E121" s="25"/>
      <c r="F121" s="29"/>
      <c r="G121" s="29"/>
      <c r="H121" s="77"/>
    </row>
    <row r="122" spans="1:8" s="126" customFormat="1" ht="28.5">
      <c r="A122" s="104">
        <v>10</v>
      </c>
      <c r="B122" s="105" t="s">
        <v>110</v>
      </c>
      <c r="C122" s="104" t="s">
        <v>111</v>
      </c>
      <c r="D122" s="127">
        <v>88</v>
      </c>
      <c r="E122" s="107" t="s">
        <v>83</v>
      </c>
      <c r="F122" s="128">
        <v>0</v>
      </c>
      <c r="G122" s="128">
        <f>PRODUCT(D122,F122)</f>
        <v>0</v>
      </c>
      <c r="H122" s="77"/>
    </row>
    <row r="123" spans="1:8" s="126" customFormat="1" ht="14.25">
      <c r="A123" s="109"/>
      <c r="B123" s="110"/>
      <c r="C123" s="104"/>
      <c r="D123" s="27"/>
      <c r="E123" s="25"/>
      <c r="F123" s="29"/>
      <c r="G123" s="29"/>
      <c r="H123" s="77"/>
    </row>
    <row r="124" spans="1:8" s="126" customFormat="1" ht="42.75">
      <c r="A124" s="104">
        <v>11</v>
      </c>
      <c r="B124" s="105" t="s">
        <v>112</v>
      </c>
      <c r="C124" s="104" t="s">
        <v>113</v>
      </c>
      <c r="D124" s="127">
        <v>205</v>
      </c>
      <c r="E124" s="107" t="s">
        <v>83</v>
      </c>
      <c r="F124" s="128">
        <v>0</v>
      </c>
      <c r="G124" s="128">
        <f>PRODUCT(D124,F124)</f>
        <v>0</v>
      </c>
      <c r="H124" s="77"/>
    </row>
    <row r="125" spans="1:8" ht="14.25">
      <c r="A125" s="104"/>
      <c r="B125" s="105"/>
      <c r="C125" s="104"/>
      <c r="D125" s="127"/>
      <c r="E125" s="107"/>
      <c r="F125" s="128"/>
      <c r="G125" s="128"/>
      <c r="H125" s="77"/>
    </row>
    <row r="126" spans="1:8" ht="28.5">
      <c r="A126" s="104">
        <v>12</v>
      </c>
      <c r="B126" s="105" t="s">
        <v>114</v>
      </c>
      <c r="C126" s="104" t="s">
        <v>115</v>
      </c>
      <c r="D126" s="127">
        <v>14</v>
      </c>
      <c r="E126" s="107" t="s">
        <v>83</v>
      </c>
      <c r="F126" s="128">
        <v>0</v>
      </c>
      <c r="G126" s="128">
        <f>PRODUCT(D126,F126)</f>
        <v>0</v>
      </c>
      <c r="H126" s="125"/>
    </row>
    <row r="127" spans="1:8" ht="14.25">
      <c r="A127" s="109"/>
      <c r="B127" s="110"/>
      <c r="C127" s="112"/>
      <c r="D127" s="27"/>
      <c r="E127" s="25"/>
      <c r="F127" s="29"/>
      <c r="G127" s="29"/>
      <c r="H127" s="125"/>
    </row>
    <row r="128" spans="1:8" ht="15" thickBot="1">
      <c r="A128" s="120" t="s">
        <v>116</v>
      </c>
      <c r="B128" s="121"/>
      <c r="C128" s="122"/>
      <c r="D128" s="152"/>
      <c r="E128" s="121"/>
      <c r="F128" s="153"/>
      <c r="G128" s="153">
        <f>SUM(G94:G127)</f>
        <v>0</v>
      </c>
      <c r="H128" s="125"/>
    </row>
    <row r="129" spans="1:8" ht="14.25">
      <c r="A129" s="84"/>
      <c r="B129" s="85"/>
      <c r="C129" s="86"/>
      <c r="D129" s="87"/>
      <c r="E129" s="85"/>
      <c r="F129" s="31"/>
      <c r="G129" s="31"/>
      <c r="H129" s="125"/>
    </row>
    <row r="130" spans="1:8" ht="14.25">
      <c r="A130" s="84" t="s">
        <v>40</v>
      </c>
      <c r="B130" s="85"/>
      <c r="C130" s="86"/>
      <c r="D130" s="87"/>
      <c r="E130" s="85"/>
      <c r="F130" s="31"/>
      <c r="G130" s="31"/>
      <c r="H130" s="125"/>
    </row>
    <row r="131" spans="1:8" ht="15" thickBot="1">
      <c r="A131" s="84"/>
      <c r="B131" s="85"/>
      <c r="C131" s="86"/>
      <c r="D131" s="87"/>
      <c r="E131" s="85"/>
      <c r="F131" s="31"/>
      <c r="G131" s="31"/>
      <c r="H131" s="125"/>
    </row>
    <row r="132" spans="1:8" ht="14.25">
      <c r="A132" s="98" t="s">
        <v>51</v>
      </c>
      <c r="B132" s="99" t="s">
        <v>52</v>
      </c>
      <c r="C132" s="100" t="s">
        <v>53</v>
      </c>
      <c r="D132" s="101" t="s">
        <v>54</v>
      </c>
      <c r="E132" s="99" t="s">
        <v>55</v>
      </c>
      <c r="F132" s="102" t="s">
        <v>56</v>
      </c>
      <c r="G132" s="102" t="s">
        <v>57</v>
      </c>
      <c r="H132" s="125"/>
    </row>
    <row r="133" spans="1:8" ht="14.25">
      <c r="A133" s="24"/>
      <c r="B133" s="25"/>
      <c r="C133" s="26"/>
      <c r="D133" s="74"/>
      <c r="E133" s="25"/>
      <c r="F133" s="75"/>
      <c r="G133" s="75"/>
      <c r="H133" s="125"/>
    </row>
    <row r="134" spans="1:8" ht="14.25">
      <c r="A134" s="24" t="s">
        <v>117</v>
      </c>
      <c r="B134" s="25"/>
      <c r="C134" s="26"/>
      <c r="D134" s="74"/>
      <c r="E134" s="25"/>
      <c r="F134" s="75"/>
      <c r="G134" s="75"/>
      <c r="H134" s="125"/>
    </row>
    <row r="135" spans="1:8" s="155" customFormat="1" ht="15">
      <c r="A135" s="24"/>
      <c r="B135" s="25"/>
      <c r="C135" s="26"/>
      <c r="D135" s="74"/>
      <c r="E135" s="25"/>
      <c r="F135" s="75"/>
      <c r="G135" s="75"/>
      <c r="H135" s="154"/>
    </row>
    <row r="136" spans="1:8" s="126" customFormat="1" ht="14.25">
      <c r="A136" s="24" t="s">
        <v>118</v>
      </c>
      <c r="B136" s="25"/>
      <c r="C136" s="26"/>
      <c r="D136" s="74"/>
      <c r="E136" s="25"/>
      <c r="F136" s="75"/>
      <c r="G136" s="75"/>
      <c r="H136" s="77"/>
    </row>
    <row r="137" spans="1:8" s="126" customFormat="1" ht="14.25">
      <c r="A137" s="24"/>
      <c r="B137" s="25"/>
      <c r="C137" s="26"/>
      <c r="D137" s="74"/>
      <c r="E137" s="25"/>
      <c r="F137" s="75"/>
      <c r="G137" s="75"/>
      <c r="H137" s="77"/>
    </row>
    <row r="138" spans="1:8" s="132" customFormat="1" ht="71.25">
      <c r="A138" s="104">
        <f>SUM(A135,1)</f>
        <v>1</v>
      </c>
      <c r="B138" s="105" t="s">
        <v>119</v>
      </c>
      <c r="C138" s="156" t="s">
        <v>120</v>
      </c>
      <c r="D138" s="127">
        <v>6</v>
      </c>
      <c r="E138" s="107" t="s">
        <v>83</v>
      </c>
      <c r="F138" s="128">
        <v>0</v>
      </c>
      <c r="G138" s="128">
        <f>PRODUCT(D138,F138)</f>
        <v>0</v>
      </c>
      <c r="H138" s="77"/>
    </row>
    <row r="139" spans="1:8" ht="14.25">
      <c r="A139" s="104"/>
      <c r="B139" s="105"/>
      <c r="C139" s="156"/>
      <c r="D139" s="127"/>
      <c r="E139" s="107"/>
      <c r="F139" s="128"/>
      <c r="G139" s="128"/>
      <c r="H139" s="77"/>
    </row>
    <row r="140" spans="1:8" ht="57">
      <c r="A140" s="104">
        <v>2</v>
      </c>
      <c r="B140" s="105" t="s">
        <v>121</v>
      </c>
      <c r="C140" s="156" t="s">
        <v>122</v>
      </c>
      <c r="D140" s="127">
        <v>134</v>
      </c>
      <c r="E140" s="107" t="s">
        <v>83</v>
      </c>
      <c r="F140" s="128">
        <v>0</v>
      </c>
      <c r="G140" s="128">
        <f>PRODUCT(D140,F140)</f>
        <v>0</v>
      </c>
      <c r="H140" s="77"/>
    </row>
    <row r="141" spans="1:8" ht="14.25">
      <c r="A141" s="104"/>
      <c r="B141" s="105"/>
      <c r="C141" s="156"/>
      <c r="D141" s="127"/>
      <c r="E141" s="107"/>
      <c r="F141" s="128"/>
      <c r="G141" s="128"/>
      <c r="H141" s="77"/>
    </row>
    <row r="142" spans="1:8" s="126" customFormat="1" ht="14.25">
      <c r="A142" s="24" t="s">
        <v>123</v>
      </c>
      <c r="B142" s="25"/>
      <c r="C142" s="26"/>
      <c r="D142" s="27"/>
      <c r="E142" s="25"/>
      <c r="F142" s="29"/>
      <c r="G142" s="29"/>
      <c r="H142" s="77"/>
    </row>
    <row r="143" spans="1:8" ht="14.25">
      <c r="A143" s="24"/>
      <c r="B143" s="25"/>
      <c r="C143" s="26"/>
      <c r="D143" s="27"/>
      <c r="E143" s="25"/>
      <c r="F143" s="29"/>
      <c r="G143" s="29"/>
      <c r="H143" s="77"/>
    </row>
    <row r="144" spans="1:8" s="125" customFormat="1" ht="71.25">
      <c r="A144" s="104">
        <v>3</v>
      </c>
      <c r="B144" s="105" t="s">
        <v>124</v>
      </c>
      <c r="C144" s="104" t="s">
        <v>125</v>
      </c>
      <c r="D144" s="127">
        <v>385</v>
      </c>
      <c r="E144" s="107" t="s">
        <v>71</v>
      </c>
      <c r="F144" s="128">
        <v>0</v>
      </c>
      <c r="G144" s="128">
        <f>PRODUCT(D144,F144)</f>
        <v>0</v>
      </c>
      <c r="H144" s="77"/>
    </row>
    <row r="145" spans="1:8" ht="14.25">
      <c r="A145" s="157"/>
      <c r="B145" s="158"/>
      <c r="C145" s="104"/>
      <c r="D145" s="159"/>
      <c r="E145" s="160"/>
      <c r="F145" s="161"/>
      <c r="G145" s="161"/>
      <c r="H145" s="77"/>
    </row>
    <row r="146" spans="1:8" ht="14.25">
      <c r="A146" s="24" t="s">
        <v>126</v>
      </c>
      <c r="B146" s="25"/>
      <c r="C146" s="104"/>
      <c r="D146" s="27"/>
      <c r="E146" s="25"/>
      <c r="F146" s="29"/>
      <c r="G146" s="29"/>
      <c r="H146" s="77"/>
    </row>
    <row r="147" spans="1:8" ht="14.25">
      <c r="A147" s="24"/>
      <c r="B147" s="25"/>
      <c r="C147" s="104"/>
      <c r="D147" s="27"/>
      <c r="E147" s="25"/>
      <c r="F147" s="29"/>
      <c r="G147" s="29"/>
      <c r="H147" s="77"/>
    </row>
    <row r="148" spans="1:8" ht="14.25">
      <c r="A148" s="24" t="s">
        <v>127</v>
      </c>
      <c r="B148" s="25"/>
      <c r="C148" s="104"/>
      <c r="D148" s="27"/>
      <c r="E148" s="25"/>
      <c r="F148" s="29"/>
      <c r="G148" s="29"/>
      <c r="H148" s="77"/>
    </row>
    <row r="149" spans="1:8" ht="14.25">
      <c r="A149" s="24"/>
      <c r="B149" s="25"/>
      <c r="C149" s="104"/>
      <c r="D149" s="27"/>
      <c r="E149" s="25"/>
      <c r="F149" s="29"/>
      <c r="G149" s="29"/>
      <c r="H149" s="77"/>
    </row>
    <row r="150" spans="1:8" s="130" customFormat="1" ht="85.5">
      <c r="A150" s="104">
        <v>4</v>
      </c>
      <c r="B150" s="105" t="s">
        <v>128</v>
      </c>
      <c r="C150" s="104" t="s">
        <v>129</v>
      </c>
      <c r="D150" s="127">
        <v>385</v>
      </c>
      <c r="E150" s="107" t="s">
        <v>71</v>
      </c>
      <c r="F150" s="128">
        <v>0</v>
      </c>
      <c r="G150" s="128">
        <f>PRODUCT(D150,F150)</f>
        <v>0</v>
      </c>
      <c r="H150" s="77"/>
    </row>
    <row r="151" spans="1:8" s="130" customFormat="1" ht="14.25">
      <c r="A151" s="109"/>
      <c r="B151" s="110"/>
      <c r="C151" s="109"/>
      <c r="D151" s="27"/>
      <c r="E151" s="25"/>
      <c r="F151" s="29"/>
      <c r="G151" s="29"/>
      <c r="H151" s="77"/>
    </row>
    <row r="152" spans="1:8" s="130" customFormat="1" ht="14.25">
      <c r="A152" s="24" t="s">
        <v>130</v>
      </c>
      <c r="B152" s="25"/>
      <c r="C152" s="109"/>
      <c r="D152" s="27"/>
      <c r="E152" s="25"/>
      <c r="F152" s="29"/>
      <c r="G152" s="29"/>
      <c r="H152" s="77"/>
    </row>
    <row r="153" spans="1:8" s="130" customFormat="1" ht="14.25">
      <c r="A153" s="24"/>
      <c r="B153" s="25"/>
      <c r="C153" s="109"/>
      <c r="D153" s="27"/>
      <c r="E153" s="25"/>
      <c r="F153" s="29"/>
      <c r="G153" s="29"/>
      <c r="H153" s="77"/>
    </row>
    <row r="154" spans="1:8" s="162" customFormat="1" ht="99.75">
      <c r="A154" s="104">
        <v>5</v>
      </c>
      <c r="B154" s="105" t="s">
        <v>131</v>
      </c>
      <c r="C154" s="104" t="s">
        <v>132</v>
      </c>
      <c r="D154" s="106">
        <v>35</v>
      </c>
      <c r="E154" s="107" t="s">
        <v>71</v>
      </c>
      <c r="F154" s="128">
        <v>0</v>
      </c>
      <c r="G154" s="128">
        <f>PRODUCT(D154,F154)</f>
        <v>0</v>
      </c>
      <c r="H154" s="77"/>
    </row>
    <row r="155" spans="1:8" s="130" customFormat="1" ht="14.25">
      <c r="A155" s="104"/>
      <c r="B155" s="110"/>
      <c r="C155" s="109"/>
      <c r="D155" s="76"/>
      <c r="E155" s="25"/>
      <c r="F155" s="29"/>
      <c r="G155" s="128"/>
      <c r="H155" s="77"/>
    </row>
    <row r="156" spans="1:8" s="162" customFormat="1" ht="85.5">
      <c r="A156" s="104">
        <v>6</v>
      </c>
      <c r="B156" s="105" t="s">
        <v>133</v>
      </c>
      <c r="C156" s="104" t="s">
        <v>134</v>
      </c>
      <c r="D156" s="106">
        <v>35</v>
      </c>
      <c r="E156" s="107" t="s">
        <v>71</v>
      </c>
      <c r="F156" s="128">
        <v>0</v>
      </c>
      <c r="G156" s="128">
        <f>PRODUCT(D156,F156)</f>
        <v>0</v>
      </c>
      <c r="H156" s="77"/>
    </row>
    <row r="157" spans="1:8" s="162" customFormat="1" ht="14.25">
      <c r="A157" s="104"/>
      <c r="B157" s="105"/>
      <c r="C157" s="104"/>
      <c r="D157" s="106"/>
      <c r="E157" s="107"/>
      <c r="F157" s="128"/>
      <c r="G157" s="128"/>
      <c r="H157" s="77"/>
    </row>
    <row r="158" spans="1:8" s="162" customFormat="1" ht="71.25">
      <c r="A158" s="104">
        <v>7</v>
      </c>
      <c r="B158" s="105" t="s">
        <v>133</v>
      </c>
      <c r="C158" s="104" t="s">
        <v>135</v>
      </c>
      <c r="D158" s="106">
        <v>30</v>
      </c>
      <c r="E158" s="107" t="s">
        <v>71</v>
      </c>
      <c r="F158" s="128">
        <v>0</v>
      </c>
      <c r="G158" s="128">
        <f>PRODUCT(D158,F158)</f>
        <v>0</v>
      </c>
      <c r="H158" s="77"/>
    </row>
    <row r="159" spans="1:8" s="130" customFormat="1" ht="14.25">
      <c r="A159" s="109"/>
      <c r="B159" s="110"/>
      <c r="C159" s="109"/>
      <c r="D159" s="27"/>
      <c r="E159" s="25"/>
      <c r="F159" s="29"/>
      <c r="G159" s="29"/>
      <c r="H159" s="77"/>
    </row>
    <row r="160" spans="1:8" s="130" customFormat="1" ht="14.25">
      <c r="A160" s="24" t="s">
        <v>136</v>
      </c>
      <c r="B160" s="25"/>
      <c r="C160" s="26"/>
      <c r="D160" s="27"/>
      <c r="E160" s="25"/>
      <c r="F160" s="29"/>
      <c r="G160" s="29"/>
      <c r="H160" s="77"/>
    </row>
    <row r="161" spans="1:8" s="130" customFormat="1" ht="14.25">
      <c r="A161" s="163"/>
      <c r="B161" s="164"/>
      <c r="C161" s="165"/>
      <c r="D161" s="166"/>
      <c r="E161" s="164"/>
      <c r="F161" s="167"/>
      <c r="G161" s="167"/>
      <c r="H161" s="77"/>
    </row>
    <row r="162" spans="1:8" s="130" customFormat="1" ht="114">
      <c r="A162" s="104">
        <v>8</v>
      </c>
      <c r="B162" s="105">
        <v>35314</v>
      </c>
      <c r="C162" s="104" t="s">
        <v>137</v>
      </c>
      <c r="D162" s="168">
        <v>30</v>
      </c>
      <c r="E162" s="169" t="s">
        <v>71</v>
      </c>
      <c r="F162" s="128">
        <v>0</v>
      </c>
      <c r="G162" s="128">
        <f>PRODUCT(D162,F162)</f>
        <v>0</v>
      </c>
      <c r="H162" s="77"/>
    </row>
    <row r="163" spans="1:8" s="130" customFormat="1" ht="14.25">
      <c r="A163" s="109"/>
      <c r="B163" s="110"/>
      <c r="C163" s="109"/>
      <c r="D163" s="27"/>
      <c r="E163" s="25"/>
      <c r="F163" s="29"/>
      <c r="G163" s="128"/>
      <c r="H163" s="77"/>
    </row>
    <row r="164" spans="1:8" ht="15" thickBot="1">
      <c r="A164" s="120" t="s">
        <v>138</v>
      </c>
      <c r="B164" s="121"/>
      <c r="C164" s="122"/>
      <c r="D164" s="152"/>
      <c r="E164" s="121"/>
      <c r="F164" s="153"/>
      <c r="G164" s="153">
        <f>SUM(G138:G163)</f>
        <v>0</v>
      </c>
      <c r="H164" s="77"/>
    </row>
    <row r="165" spans="1:8" ht="14.25">
      <c r="A165" s="24"/>
      <c r="B165" s="25"/>
      <c r="C165" s="26"/>
      <c r="D165" s="27"/>
      <c r="E165" s="25"/>
      <c r="F165" s="29"/>
      <c r="G165" s="29"/>
      <c r="H165" s="77"/>
    </row>
    <row r="166" spans="1:8" s="132" customFormat="1" ht="14.25">
      <c r="A166" s="84" t="s">
        <v>41</v>
      </c>
      <c r="B166" s="85"/>
      <c r="C166" s="86"/>
      <c r="D166" s="87"/>
      <c r="E166" s="85"/>
      <c r="F166" s="31"/>
      <c r="G166" s="31"/>
      <c r="H166" s="125"/>
    </row>
    <row r="167" spans="1:8" s="132" customFormat="1" ht="15" thickBot="1">
      <c r="A167" s="84"/>
      <c r="B167" s="85"/>
      <c r="C167" s="86"/>
      <c r="D167" s="87"/>
      <c r="E167" s="85"/>
      <c r="F167" s="31"/>
      <c r="G167" s="31"/>
      <c r="H167" s="125"/>
    </row>
    <row r="168" spans="1:8" s="132" customFormat="1" ht="14.25">
      <c r="A168" s="98" t="s">
        <v>51</v>
      </c>
      <c r="B168" s="99" t="s">
        <v>52</v>
      </c>
      <c r="C168" s="100" t="s">
        <v>53</v>
      </c>
      <c r="D168" s="101" t="s">
        <v>54</v>
      </c>
      <c r="E168" s="99" t="s">
        <v>55</v>
      </c>
      <c r="F168" s="102" t="s">
        <v>56</v>
      </c>
      <c r="G168" s="102" t="s">
        <v>57</v>
      </c>
      <c r="H168" s="125"/>
    </row>
    <row r="169" spans="1:8" s="132" customFormat="1" ht="14.25">
      <c r="A169" s="24"/>
      <c r="B169" s="25"/>
      <c r="C169" s="26"/>
      <c r="D169" s="74"/>
      <c r="E169" s="25"/>
      <c r="F169" s="75"/>
      <c r="G169" s="75"/>
      <c r="H169" s="125"/>
    </row>
    <row r="170" spans="1:8" s="132" customFormat="1" ht="14.25">
      <c r="A170" s="24" t="s">
        <v>139</v>
      </c>
      <c r="B170" s="25"/>
      <c r="C170" s="26"/>
      <c r="D170" s="74"/>
      <c r="E170" s="25"/>
      <c r="F170" s="75"/>
      <c r="G170" s="75"/>
      <c r="H170" s="125"/>
    </row>
    <row r="171" spans="1:8" s="132" customFormat="1" ht="14.25">
      <c r="A171" s="24"/>
      <c r="B171" s="25"/>
      <c r="C171" s="26"/>
      <c r="D171" s="74"/>
      <c r="E171" s="25"/>
      <c r="F171" s="75"/>
      <c r="G171" s="75"/>
      <c r="H171" s="125"/>
    </row>
    <row r="172" spans="1:8" s="162" customFormat="1" ht="128.25">
      <c r="A172" s="104">
        <v>1</v>
      </c>
      <c r="B172" s="105">
        <v>41360</v>
      </c>
      <c r="C172" s="104" t="s">
        <v>140</v>
      </c>
      <c r="D172" s="106">
        <v>36</v>
      </c>
      <c r="E172" s="107" t="s">
        <v>71</v>
      </c>
      <c r="F172" s="128">
        <v>0</v>
      </c>
      <c r="G172" s="128">
        <f>PRODUCT(D172,F172)</f>
        <v>0</v>
      </c>
      <c r="H172" s="77"/>
    </row>
    <row r="173" spans="1:8" s="162" customFormat="1" ht="14.25">
      <c r="A173" s="109"/>
      <c r="B173" s="110"/>
      <c r="C173" s="109"/>
      <c r="D173" s="76"/>
      <c r="E173" s="25"/>
      <c r="F173" s="29"/>
      <c r="G173" s="29"/>
      <c r="H173" s="77"/>
    </row>
    <row r="174" spans="1:8" ht="15" thickBot="1">
      <c r="A174" s="120" t="s">
        <v>141</v>
      </c>
      <c r="B174" s="121"/>
      <c r="C174" s="122"/>
      <c r="D174" s="152"/>
      <c r="E174" s="121"/>
      <c r="F174" s="153"/>
      <c r="G174" s="153">
        <f>SUM(G172)</f>
        <v>0</v>
      </c>
      <c r="H174" s="77"/>
    </row>
    <row r="175" spans="1:8" ht="14.25">
      <c r="A175" s="24" t="s">
        <v>142</v>
      </c>
      <c r="B175" s="25"/>
      <c r="C175" s="26"/>
      <c r="D175" s="27"/>
      <c r="E175" s="25"/>
      <c r="F175" s="29"/>
      <c r="G175" s="29"/>
      <c r="H175" s="125"/>
    </row>
    <row r="176" spans="1:8" s="171" customFormat="1" ht="14.25">
      <c r="A176" s="24"/>
      <c r="B176" s="25"/>
      <c r="C176" s="26"/>
      <c r="D176" s="27"/>
      <c r="E176" s="25"/>
      <c r="F176" s="29"/>
      <c r="G176" s="29"/>
      <c r="H176" s="170"/>
    </row>
    <row r="177" spans="1:8" s="173" customFormat="1" ht="15">
      <c r="A177" s="24" t="s">
        <v>143</v>
      </c>
      <c r="B177" s="25"/>
      <c r="C177" s="26"/>
      <c r="D177" s="27"/>
      <c r="E177" s="25"/>
      <c r="F177" s="29"/>
      <c r="G177" s="29"/>
      <c r="H177" s="172"/>
    </row>
    <row r="178" spans="1:8" s="180" customFormat="1" ht="15">
      <c r="A178" s="174"/>
      <c r="B178" s="175"/>
      <c r="C178" s="176"/>
      <c r="D178" s="177"/>
      <c r="E178" s="178"/>
      <c r="F178" s="179"/>
      <c r="G178" s="179"/>
      <c r="H178" s="170"/>
    </row>
    <row r="179" spans="1:8" s="188" customFormat="1" ht="42.75">
      <c r="A179" s="181">
        <v>1</v>
      </c>
      <c r="B179" s="182" t="s">
        <v>144</v>
      </c>
      <c r="C179" s="183" t="s">
        <v>145</v>
      </c>
      <c r="D179" s="184">
        <v>14</v>
      </c>
      <c r="E179" s="185" t="s">
        <v>71</v>
      </c>
      <c r="F179" s="186">
        <v>0</v>
      </c>
      <c r="G179" s="187">
        <f>PRODUCT(D179,F179)</f>
        <v>0</v>
      </c>
      <c r="H179" s="172"/>
    </row>
    <row r="180" spans="1:8" s="188" customFormat="1" ht="14.25">
      <c r="A180" s="181"/>
      <c r="B180" s="182"/>
      <c r="C180" s="183"/>
      <c r="D180" s="184"/>
      <c r="E180" s="185"/>
      <c r="F180" s="186"/>
      <c r="G180" s="187"/>
      <c r="H180" s="172"/>
    </row>
    <row r="181" spans="1:8" s="189" customFormat="1" ht="57">
      <c r="A181" s="181">
        <v>2</v>
      </c>
      <c r="B181" s="182" t="s">
        <v>146</v>
      </c>
      <c r="C181" s="183" t="s">
        <v>147</v>
      </c>
      <c r="D181" s="184">
        <v>4.5999999999999996</v>
      </c>
      <c r="E181" s="185" t="s">
        <v>71</v>
      </c>
      <c r="F181" s="186">
        <v>0</v>
      </c>
      <c r="G181" s="187">
        <f>PRODUCT(D181,F181)</f>
        <v>0</v>
      </c>
      <c r="H181" s="172"/>
    </row>
    <row r="182" spans="1:8" s="171" customFormat="1" ht="15">
      <c r="A182" s="190"/>
      <c r="B182" s="191"/>
      <c r="C182" s="192"/>
      <c r="D182" s="184"/>
      <c r="E182" s="185"/>
      <c r="F182" s="186"/>
      <c r="G182" s="186"/>
      <c r="H182" s="170"/>
    </row>
    <row r="183" spans="1:8" ht="42.75">
      <c r="A183" s="181">
        <v>3</v>
      </c>
      <c r="B183" s="182" t="s">
        <v>148</v>
      </c>
      <c r="C183" s="183" t="s">
        <v>149</v>
      </c>
      <c r="D183" s="184">
        <v>73</v>
      </c>
      <c r="E183" s="185" t="s">
        <v>71</v>
      </c>
      <c r="F183" s="186">
        <v>0</v>
      </c>
      <c r="G183" s="187">
        <f>PRODUCT(D183,F183)</f>
        <v>0</v>
      </c>
      <c r="H183" s="125"/>
    </row>
    <row r="184" spans="1:8" ht="14.25">
      <c r="A184" s="181"/>
      <c r="B184" s="182"/>
      <c r="C184" s="183"/>
      <c r="D184" s="184"/>
      <c r="E184" s="185"/>
      <c r="F184" s="186"/>
      <c r="G184" s="187"/>
      <c r="H184" s="125"/>
    </row>
    <row r="185" spans="1:8" ht="57">
      <c r="A185" s="181">
        <v>4</v>
      </c>
      <c r="B185" s="182" t="s">
        <v>150</v>
      </c>
      <c r="C185" s="183" t="s">
        <v>151</v>
      </c>
      <c r="D185" s="184">
        <v>40.4</v>
      </c>
      <c r="E185" s="185" t="s">
        <v>71</v>
      </c>
      <c r="F185" s="186">
        <v>0</v>
      </c>
      <c r="G185" s="187">
        <f>PRODUCT(D185,F185)</f>
        <v>0</v>
      </c>
      <c r="H185" s="125"/>
    </row>
    <row r="186" spans="1:8" ht="15">
      <c r="A186" s="193"/>
      <c r="B186" s="194"/>
      <c r="C186" s="195"/>
      <c r="D186" s="196"/>
      <c r="E186" s="197"/>
      <c r="F186" s="198"/>
      <c r="G186" s="198"/>
      <c r="H186" s="125"/>
    </row>
    <row r="187" spans="1:8" s="173" customFormat="1" ht="15">
      <c r="A187" s="199" t="s">
        <v>152</v>
      </c>
      <c r="B187" s="200"/>
      <c r="C187" s="201"/>
      <c r="D187" s="202"/>
      <c r="E187" s="200"/>
      <c r="F187" s="203"/>
      <c r="G187" s="203"/>
      <c r="H187" s="204"/>
    </row>
    <row r="188" spans="1:8" s="173" customFormat="1" ht="15">
      <c r="A188" s="199"/>
      <c r="B188" s="200"/>
      <c r="C188" s="201"/>
      <c r="D188" s="202"/>
      <c r="E188" s="200"/>
      <c r="F188" s="203"/>
      <c r="G188" s="203"/>
      <c r="H188" s="204"/>
    </row>
    <row r="189" spans="1:8" s="173" customFormat="1" ht="88.5" customHeight="1">
      <c r="A189" s="205">
        <v>5</v>
      </c>
      <c r="B189" s="182" t="s">
        <v>153</v>
      </c>
      <c r="C189" s="183" t="s">
        <v>154</v>
      </c>
      <c r="D189" s="206">
        <v>1136.4000000000001</v>
      </c>
      <c r="E189" s="185" t="s">
        <v>155</v>
      </c>
      <c r="F189" s="186">
        <v>0</v>
      </c>
      <c r="G189" s="187">
        <f>PRODUCT(D189,F189)</f>
        <v>0</v>
      </c>
      <c r="H189" s="204"/>
    </row>
    <row r="190" spans="1:8" s="173" customFormat="1" ht="15">
      <c r="A190" s="205"/>
      <c r="B190" s="182"/>
      <c r="C190" s="183"/>
      <c r="D190" s="206"/>
      <c r="E190" s="185"/>
      <c r="F190" s="186"/>
      <c r="G190" s="187"/>
      <c r="H190" s="204"/>
    </row>
    <row r="191" spans="1:8" s="173" customFormat="1" ht="71.25">
      <c r="A191" s="205">
        <v>6</v>
      </c>
      <c r="B191" s="182" t="s">
        <v>156</v>
      </c>
      <c r="C191" s="207" t="s">
        <v>157</v>
      </c>
      <c r="D191" s="208">
        <v>324</v>
      </c>
      <c r="E191" s="209" t="s">
        <v>155</v>
      </c>
      <c r="F191" s="210">
        <v>0</v>
      </c>
      <c r="G191" s="187">
        <f>PRODUCT(D191,F191)</f>
        <v>0</v>
      </c>
      <c r="H191" s="204"/>
    </row>
    <row r="192" spans="1:8" s="211" customFormat="1" ht="15">
      <c r="A192" s="205"/>
      <c r="B192" s="182"/>
      <c r="C192" s="207"/>
      <c r="D192" s="208"/>
      <c r="E192" s="209"/>
      <c r="F192" s="210"/>
      <c r="G192" s="187"/>
      <c r="H192" s="204"/>
    </row>
    <row r="193" spans="1:11" s="211" customFormat="1" ht="71.25">
      <c r="A193" s="205">
        <v>7</v>
      </c>
      <c r="B193" s="182" t="s">
        <v>158</v>
      </c>
      <c r="C193" s="207" t="s">
        <v>159</v>
      </c>
      <c r="D193" s="208">
        <v>284.39999999999998</v>
      </c>
      <c r="E193" s="209" t="s">
        <v>155</v>
      </c>
      <c r="F193" s="210">
        <v>0</v>
      </c>
      <c r="G193" s="187">
        <f>PRODUCT(D193,F193)</f>
        <v>0</v>
      </c>
      <c r="H193" s="204"/>
    </row>
    <row r="194" spans="1:11" s="211" customFormat="1" ht="15">
      <c r="A194" s="205"/>
      <c r="B194" s="182"/>
      <c r="C194" s="207"/>
      <c r="D194" s="208"/>
      <c r="E194" s="209"/>
      <c r="F194" s="210"/>
      <c r="G194" s="187"/>
      <c r="H194" s="204"/>
    </row>
    <row r="195" spans="1:11" ht="57">
      <c r="A195" s="205">
        <v>8</v>
      </c>
      <c r="B195" s="30"/>
      <c r="C195" s="207" t="s">
        <v>160</v>
      </c>
      <c r="D195" s="208">
        <v>50</v>
      </c>
      <c r="E195" s="209" t="s">
        <v>155</v>
      </c>
      <c r="F195" s="210">
        <v>0</v>
      </c>
      <c r="G195" s="30"/>
      <c r="H195" s="125"/>
    </row>
    <row r="196" spans="1:11" s="211" customFormat="1" ht="15">
      <c r="A196" s="212"/>
      <c r="B196" s="213"/>
      <c r="C196" s="214"/>
      <c r="D196" s="177"/>
      <c r="E196" s="178"/>
      <c r="F196" s="179"/>
      <c r="G196" s="29"/>
      <c r="H196" s="172"/>
      <c r="I196" s="215"/>
      <c r="J196" s="215"/>
      <c r="K196" s="215"/>
    </row>
    <row r="197" spans="1:11" s="217" customFormat="1" ht="15">
      <c r="A197" s="24" t="s">
        <v>161</v>
      </c>
      <c r="B197" s="25"/>
      <c r="C197" s="26"/>
      <c r="D197" s="27"/>
      <c r="E197" s="25"/>
      <c r="F197" s="29"/>
      <c r="G197" s="29"/>
      <c r="H197" s="216"/>
    </row>
    <row r="198" spans="1:11" s="217" customFormat="1" ht="15">
      <c r="A198" s="218"/>
      <c r="B198" s="219"/>
      <c r="C198" s="220"/>
      <c r="D198" s="196"/>
      <c r="E198" s="197"/>
      <c r="F198" s="198"/>
      <c r="G198" s="29"/>
      <c r="H198" s="216"/>
    </row>
    <row r="199" spans="1:11" s="211" customFormat="1" ht="85.5">
      <c r="A199" s="221"/>
      <c r="B199" s="222"/>
      <c r="C199" s="223" t="s">
        <v>162</v>
      </c>
      <c r="D199" s="224"/>
      <c r="E199" s="224"/>
      <c r="F199" s="216"/>
      <c r="G199" s="29"/>
      <c r="H199" s="216"/>
    </row>
    <row r="200" spans="1:11" s="173" customFormat="1" ht="85.5">
      <c r="A200" s="221" t="s">
        <v>163</v>
      </c>
      <c r="B200" s="225"/>
      <c r="C200" s="226" t="s">
        <v>164</v>
      </c>
      <c r="D200" s="227"/>
      <c r="E200" s="227"/>
      <c r="F200" s="172"/>
      <c r="G200" s="29"/>
      <c r="H200" s="216"/>
    </row>
    <row r="201" spans="1:11" s="173" customFormat="1" ht="15">
      <c r="A201" s="228"/>
      <c r="B201" s="229"/>
      <c r="C201" s="230"/>
      <c r="D201" s="231"/>
      <c r="E201" s="231"/>
      <c r="F201" s="232"/>
      <c r="G201" s="29"/>
      <c r="H201" s="216"/>
    </row>
    <row r="202" spans="1:11" s="173" customFormat="1" ht="85.5">
      <c r="A202" s="233">
        <v>8</v>
      </c>
      <c r="B202" s="234"/>
      <c r="C202" s="235" t="s">
        <v>165</v>
      </c>
      <c r="D202" s="236">
        <v>5.83</v>
      </c>
      <c r="E202" s="236" t="s">
        <v>83</v>
      </c>
      <c r="F202" s="237">
        <v>0</v>
      </c>
      <c r="G202" s="128">
        <f>PRODUCT(D202,F202)</f>
        <v>0</v>
      </c>
      <c r="H202" s="216"/>
    </row>
    <row r="203" spans="1:11" s="173" customFormat="1" ht="15">
      <c r="A203" s="233"/>
      <c r="B203" s="238"/>
      <c r="C203" s="239"/>
      <c r="D203" s="236"/>
      <c r="E203" s="236"/>
      <c r="F203" s="237"/>
      <c r="G203" s="128"/>
      <c r="H203" s="216"/>
    </row>
    <row r="204" spans="1:11" s="173" customFormat="1" ht="71.25">
      <c r="A204" s="240">
        <v>9</v>
      </c>
      <c r="B204" s="238"/>
      <c r="C204" s="235" t="s">
        <v>166</v>
      </c>
      <c r="D204" s="241">
        <v>18.5</v>
      </c>
      <c r="E204" s="236" t="s">
        <v>83</v>
      </c>
      <c r="F204" s="237">
        <v>0</v>
      </c>
      <c r="G204" s="128">
        <f>PRODUCT(D204,F204)</f>
        <v>0</v>
      </c>
      <c r="H204" s="216"/>
    </row>
    <row r="205" spans="1:11" s="242" customFormat="1" ht="14.25">
      <c r="A205" s="233"/>
      <c r="B205" s="238"/>
      <c r="C205" s="235"/>
      <c r="D205" s="236"/>
      <c r="E205" s="236"/>
      <c r="F205" s="237"/>
      <c r="G205" s="128"/>
      <c r="H205" s="125"/>
    </row>
    <row r="206" spans="1:11" s="173" customFormat="1" ht="99.75">
      <c r="A206" s="240">
        <v>10</v>
      </c>
      <c r="B206" s="238"/>
      <c r="C206" s="235" t="s">
        <v>167</v>
      </c>
      <c r="D206" s="236">
        <v>20.75</v>
      </c>
      <c r="E206" s="236" t="s">
        <v>83</v>
      </c>
      <c r="F206" s="237">
        <v>0</v>
      </c>
      <c r="G206" s="128">
        <f>PRODUCT(D206,F206)</f>
        <v>0</v>
      </c>
      <c r="H206" s="204"/>
    </row>
    <row r="207" spans="1:11" s="245" customFormat="1" ht="14.25">
      <c r="A207" s="243"/>
      <c r="B207" s="160"/>
      <c r="C207" s="244"/>
      <c r="D207" s="159"/>
      <c r="E207" s="160"/>
      <c r="F207" s="161"/>
      <c r="G207" s="161"/>
      <c r="H207" s="103"/>
    </row>
    <row r="208" spans="1:11" s="173" customFormat="1" ht="15">
      <c r="A208" s="212" t="s">
        <v>168</v>
      </c>
      <c r="B208" s="213"/>
      <c r="C208" s="214"/>
      <c r="D208" s="177"/>
      <c r="E208" s="178"/>
      <c r="F208" s="179"/>
      <c r="G208" s="29"/>
      <c r="H208" s="204"/>
    </row>
    <row r="209" spans="1:8" s="211" customFormat="1" ht="15">
      <c r="A209" s="246"/>
      <c r="B209" s="247"/>
      <c r="C209" s="248"/>
      <c r="D209" s="249"/>
      <c r="E209" s="247"/>
      <c r="F209" s="250"/>
      <c r="G209" s="250"/>
      <c r="H209" s="204"/>
    </row>
    <row r="210" spans="1:8" s="211" customFormat="1" ht="99.75">
      <c r="A210" s="233">
        <v>11</v>
      </c>
      <c r="B210" s="251"/>
      <c r="C210" s="252" t="s">
        <v>169</v>
      </c>
      <c r="D210" s="253">
        <v>89</v>
      </c>
      <c r="E210" s="254" t="s">
        <v>170</v>
      </c>
      <c r="F210" s="255">
        <v>0</v>
      </c>
      <c r="G210" s="128">
        <f>PRODUCT(D210,F210)</f>
        <v>0</v>
      </c>
      <c r="H210" s="204"/>
    </row>
    <row r="211" spans="1:8" s="211" customFormat="1" ht="15">
      <c r="A211" s="246"/>
      <c r="B211" s="247"/>
      <c r="C211" s="248"/>
      <c r="D211" s="249"/>
      <c r="E211" s="247"/>
      <c r="F211" s="250"/>
      <c r="G211" s="128"/>
      <c r="H211" s="204"/>
    </row>
    <row r="212" spans="1:8" s="211" customFormat="1" ht="99.75">
      <c r="A212" s="240">
        <v>12</v>
      </c>
      <c r="B212" s="247"/>
      <c r="C212" s="252" t="s">
        <v>171</v>
      </c>
      <c r="D212" s="106">
        <v>13.3</v>
      </c>
      <c r="E212" s="107" t="s">
        <v>170</v>
      </c>
      <c r="F212" s="250">
        <v>0</v>
      </c>
      <c r="G212" s="128">
        <f>PRODUCT(D212,F212)</f>
        <v>0</v>
      </c>
      <c r="H212" s="204"/>
    </row>
    <row r="213" spans="1:8" s="211" customFormat="1" ht="15">
      <c r="A213" s="240"/>
      <c r="B213" s="247"/>
      <c r="C213" s="248"/>
      <c r="D213" s="249"/>
      <c r="E213" s="247"/>
      <c r="F213" s="250"/>
      <c r="G213" s="128"/>
      <c r="H213" s="204"/>
    </row>
    <row r="214" spans="1:8" s="97" customFormat="1" ht="60" customHeight="1">
      <c r="A214" s="240">
        <v>13</v>
      </c>
      <c r="B214" s="245"/>
      <c r="C214" s="252" t="s">
        <v>172</v>
      </c>
      <c r="D214" s="106">
        <v>15</v>
      </c>
      <c r="E214" s="107" t="s">
        <v>170</v>
      </c>
      <c r="F214" s="255">
        <v>0</v>
      </c>
      <c r="G214" s="128">
        <f>PRODUCT(D214,F214)</f>
        <v>0</v>
      </c>
      <c r="H214" s="103"/>
    </row>
    <row r="215" spans="1:8" s="97" customFormat="1" ht="14.25">
      <c r="A215" s="212"/>
      <c r="B215" s="256"/>
      <c r="C215" s="257"/>
      <c r="D215" s="258"/>
      <c r="E215" s="259"/>
      <c r="F215" s="260"/>
      <c r="G215" s="29"/>
      <c r="H215" s="103"/>
    </row>
    <row r="216" spans="1:8" ht="15" thickBot="1">
      <c r="A216" s="120" t="s">
        <v>173</v>
      </c>
      <c r="B216" s="121"/>
      <c r="C216" s="122"/>
      <c r="D216" s="152"/>
      <c r="E216" s="121"/>
      <c r="F216" s="153"/>
      <c r="G216" s="153">
        <f>SUM(G179:G214)</f>
        <v>0</v>
      </c>
      <c r="H216" s="125"/>
    </row>
    <row r="217" spans="1:8" ht="14.25">
      <c r="A217" s="24"/>
      <c r="B217" s="25"/>
      <c r="C217" s="26"/>
      <c r="D217" s="27"/>
      <c r="E217" s="25"/>
      <c r="F217" s="29"/>
      <c r="G217" s="29"/>
      <c r="H217" s="125"/>
    </row>
    <row r="218" spans="1:8" ht="14.25">
      <c r="A218" s="84" t="s">
        <v>43</v>
      </c>
      <c r="B218" s="85"/>
      <c r="C218" s="86"/>
      <c r="D218" s="87"/>
      <c r="E218" s="85"/>
      <c r="F218" s="31"/>
      <c r="G218" s="31"/>
      <c r="H218" s="125"/>
    </row>
    <row r="219" spans="1:8" ht="15" thickBot="1">
      <c r="A219" s="84"/>
      <c r="B219" s="30"/>
      <c r="C219" s="86"/>
      <c r="D219" s="87"/>
      <c r="E219" s="85"/>
      <c r="F219" s="31"/>
      <c r="G219" s="31"/>
      <c r="H219" s="125"/>
    </row>
    <row r="220" spans="1:8" ht="14.25">
      <c r="A220" s="98" t="s">
        <v>51</v>
      </c>
      <c r="B220" s="99" t="s">
        <v>52</v>
      </c>
      <c r="C220" s="100" t="s">
        <v>53</v>
      </c>
      <c r="D220" s="101" t="s">
        <v>54</v>
      </c>
      <c r="E220" s="99" t="s">
        <v>55</v>
      </c>
      <c r="F220" s="102" t="s">
        <v>56</v>
      </c>
      <c r="G220" s="102" t="s">
        <v>57</v>
      </c>
      <c r="H220" s="125"/>
    </row>
    <row r="221" spans="1:8" ht="14.25">
      <c r="A221" s="24"/>
      <c r="B221" s="25"/>
      <c r="C221" s="26"/>
      <c r="D221" s="74"/>
      <c r="E221" s="25"/>
      <c r="F221" s="75"/>
      <c r="G221" s="75"/>
      <c r="H221" s="125"/>
    </row>
    <row r="222" spans="1:8" ht="14.25">
      <c r="A222" s="24" t="s">
        <v>174</v>
      </c>
      <c r="B222" s="25"/>
      <c r="C222" s="26"/>
      <c r="D222" s="74"/>
      <c r="E222" s="25"/>
      <c r="F222" s="75"/>
      <c r="G222" s="75"/>
      <c r="H222" s="77"/>
    </row>
    <row r="223" spans="1:8" ht="14.25">
      <c r="A223" s="24"/>
      <c r="B223" s="25"/>
      <c r="C223" s="26"/>
      <c r="D223" s="74"/>
      <c r="E223" s="25"/>
      <c r="F223" s="75"/>
      <c r="G223" s="75"/>
      <c r="H223" s="125"/>
    </row>
    <row r="224" spans="1:8" ht="48.75" customHeight="1">
      <c r="A224" s="104">
        <v>1</v>
      </c>
      <c r="B224" s="105" t="s">
        <v>175</v>
      </c>
      <c r="C224" s="104" t="s">
        <v>176</v>
      </c>
      <c r="D224" s="127">
        <v>4</v>
      </c>
      <c r="E224" s="107" t="s">
        <v>66</v>
      </c>
      <c r="F224" s="128">
        <v>0</v>
      </c>
      <c r="G224" s="128">
        <f>PRODUCT(D224,F224)</f>
        <v>0</v>
      </c>
      <c r="H224" s="77"/>
    </row>
    <row r="225" spans="1:8" ht="14.25">
      <c r="A225" s="84"/>
      <c r="B225" s="85"/>
      <c r="C225" s="84"/>
      <c r="D225" s="87"/>
      <c r="E225" s="85"/>
      <c r="F225" s="31"/>
      <c r="G225" s="31"/>
      <c r="H225" s="77"/>
    </row>
    <row r="226" spans="1:8" ht="46.5" customHeight="1">
      <c r="A226" s="104">
        <v>2</v>
      </c>
      <c r="B226" s="105" t="s">
        <v>177</v>
      </c>
      <c r="C226" s="104" t="s">
        <v>178</v>
      </c>
      <c r="D226" s="127">
        <v>4</v>
      </c>
      <c r="E226" s="107" t="s">
        <v>66</v>
      </c>
      <c r="F226" s="128">
        <v>0</v>
      </c>
      <c r="G226" s="128">
        <f>PRODUCT(D226,F226)</f>
        <v>0</v>
      </c>
      <c r="H226" s="77"/>
    </row>
    <row r="227" spans="1:8" ht="14.25">
      <c r="A227" s="109"/>
      <c r="B227" s="110"/>
      <c r="C227" s="109"/>
      <c r="D227" s="27"/>
      <c r="E227" s="25"/>
      <c r="F227" s="29"/>
      <c r="G227" s="29"/>
      <c r="H227" s="77"/>
    </row>
    <row r="228" spans="1:8" ht="71.25">
      <c r="A228" s="104">
        <v>3</v>
      </c>
      <c r="B228" s="105" t="s">
        <v>179</v>
      </c>
      <c r="C228" s="104" t="s">
        <v>180</v>
      </c>
      <c r="D228" s="127">
        <v>4</v>
      </c>
      <c r="E228" s="107" t="s">
        <v>66</v>
      </c>
      <c r="F228" s="128">
        <v>0</v>
      </c>
      <c r="G228" s="128">
        <f>PRODUCT(D228,F228)</f>
        <v>0</v>
      </c>
      <c r="H228" s="77"/>
    </row>
    <row r="229" spans="1:8" ht="14.25">
      <c r="A229" s="104"/>
      <c r="B229" s="105"/>
      <c r="C229" s="104"/>
      <c r="D229" s="127"/>
      <c r="E229" s="107"/>
      <c r="F229" s="128"/>
      <c r="G229" s="128"/>
      <c r="H229" s="77"/>
    </row>
    <row r="230" spans="1:8" s="261" customFormat="1" ht="85.5">
      <c r="A230" s="104">
        <v>4</v>
      </c>
      <c r="B230" s="105" t="s">
        <v>181</v>
      </c>
      <c r="C230" s="104" t="s">
        <v>182</v>
      </c>
      <c r="D230" s="127">
        <v>4</v>
      </c>
      <c r="E230" s="107" t="s">
        <v>66</v>
      </c>
      <c r="F230" s="128">
        <v>0</v>
      </c>
      <c r="G230" s="128">
        <f>PRODUCT(D230,F230)</f>
        <v>0</v>
      </c>
      <c r="H230" s="216"/>
    </row>
    <row r="231" spans="1:8" s="261" customFormat="1" ht="15">
      <c r="A231" s="104"/>
      <c r="B231" s="105"/>
      <c r="C231" s="151"/>
      <c r="D231" s="127"/>
      <c r="E231" s="107"/>
      <c r="F231" s="128"/>
      <c r="G231" s="128"/>
      <c r="H231" s="216"/>
    </row>
    <row r="232" spans="1:8" s="267" customFormat="1" ht="52.5" customHeight="1">
      <c r="A232" s="262">
        <v>5</v>
      </c>
      <c r="B232" s="263">
        <v>61931</v>
      </c>
      <c r="C232" s="264" t="s">
        <v>183</v>
      </c>
      <c r="D232" s="265">
        <v>1</v>
      </c>
      <c r="E232" s="107" t="s">
        <v>66</v>
      </c>
      <c r="F232" s="266">
        <v>0</v>
      </c>
      <c r="G232" s="266">
        <f>D232*F232</f>
        <v>0</v>
      </c>
      <c r="H232" s="216"/>
    </row>
    <row r="233" spans="1:8" ht="14.25">
      <c r="A233" s="262"/>
      <c r="B233" s="263"/>
      <c r="C233" s="264"/>
      <c r="D233" s="265"/>
      <c r="E233" s="268"/>
      <c r="F233" s="266"/>
      <c r="G233" s="266"/>
      <c r="H233" s="77"/>
    </row>
    <row r="234" spans="1:8" s="125" customFormat="1" ht="72">
      <c r="A234" s="262">
        <v>6</v>
      </c>
      <c r="B234" s="263">
        <v>61931</v>
      </c>
      <c r="C234" s="264" t="s">
        <v>184</v>
      </c>
      <c r="D234" s="265">
        <v>2</v>
      </c>
      <c r="E234" s="107" t="s">
        <v>66</v>
      </c>
      <c r="F234" s="266">
        <v>0</v>
      </c>
      <c r="G234" s="266">
        <f>D234*F234</f>
        <v>0</v>
      </c>
      <c r="H234" s="77"/>
    </row>
    <row r="235" spans="1:8" s="125" customFormat="1" ht="14.25">
      <c r="A235" s="109"/>
      <c r="B235" s="110"/>
      <c r="C235" s="112"/>
      <c r="D235" s="27"/>
      <c r="E235" s="25"/>
      <c r="F235" s="29"/>
      <c r="G235" s="29"/>
      <c r="H235" s="77"/>
    </row>
    <row r="236" spans="1:8" ht="14.25">
      <c r="A236" s="24" t="s">
        <v>185</v>
      </c>
      <c r="B236" s="25"/>
      <c r="C236" s="26"/>
      <c r="D236" s="27"/>
      <c r="E236" s="25"/>
      <c r="F236" s="29"/>
      <c r="G236" s="29"/>
      <c r="H236" s="77"/>
    </row>
    <row r="237" spans="1:8" ht="14.25">
      <c r="A237" s="24"/>
      <c r="B237" s="25"/>
      <c r="C237" s="26"/>
      <c r="D237" s="27"/>
      <c r="E237" s="25"/>
      <c r="F237" s="29"/>
      <c r="G237" s="29"/>
      <c r="H237" s="77"/>
    </row>
    <row r="238" spans="1:8" ht="104.25" customHeight="1">
      <c r="A238" s="104">
        <v>7</v>
      </c>
      <c r="B238" s="105" t="s">
        <v>186</v>
      </c>
      <c r="C238" s="104" t="s">
        <v>187</v>
      </c>
      <c r="D238" s="127">
        <v>87</v>
      </c>
      <c r="E238" s="107" t="s">
        <v>170</v>
      </c>
      <c r="F238" s="128">
        <v>0</v>
      </c>
      <c r="G238" s="128">
        <f>PRODUCT(D238,F238)</f>
        <v>0</v>
      </c>
      <c r="H238" s="77"/>
    </row>
    <row r="239" spans="1:8" ht="14.25">
      <c r="A239" s="269"/>
      <c r="B239" s="270"/>
      <c r="C239" s="269"/>
      <c r="D239" s="249"/>
      <c r="E239" s="247"/>
      <c r="F239" s="250"/>
      <c r="G239" s="250"/>
      <c r="H239" s="77"/>
    </row>
    <row r="240" spans="1:8" ht="88.5" customHeight="1">
      <c r="A240" s="104">
        <v>8</v>
      </c>
      <c r="B240" s="105" t="s">
        <v>188</v>
      </c>
      <c r="C240" s="104" t="s">
        <v>189</v>
      </c>
      <c r="D240" s="127">
        <v>2</v>
      </c>
      <c r="E240" s="107" t="s">
        <v>170</v>
      </c>
      <c r="F240" s="128">
        <v>0</v>
      </c>
      <c r="G240" s="128">
        <f>PRODUCT(D240,F240)</f>
        <v>0</v>
      </c>
      <c r="H240" s="77"/>
    </row>
    <row r="241" spans="1:8" ht="14.25">
      <c r="A241" s="104"/>
      <c r="B241" s="105"/>
      <c r="C241" s="104"/>
      <c r="D241" s="127"/>
      <c r="E241" s="107"/>
      <c r="F241" s="128"/>
      <c r="G241" s="128"/>
      <c r="H241" s="77"/>
    </row>
    <row r="242" spans="1:8" ht="117" customHeight="1">
      <c r="A242" s="104">
        <v>9</v>
      </c>
      <c r="B242" s="105" t="s">
        <v>190</v>
      </c>
      <c r="C242" s="104" t="s">
        <v>191</v>
      </c>
      <c r="D242" s="127">
        <v>0.35</v>
      </c>
      <c r="E242" s="107" t="s">
        <v>71</v>
      </c>
      <c r="F242" s="128">
        <v>0</v>
      </c>
      <c r="G242" s="128">
        <f>PRODUCT(D242,F242)</f>
        <v>0</v>
      </c>
      <c r="H242" s="77"/>
    </row>
    <row r="243" spans="1:8" ht="14.25">
      <c r="A243" s="104"/>
      <c r="B243" s="105"/>
      <c r="C243" s="104"/>
      <c r="D243" s="127"/>
      <c r="E243" s="107"/>
      <c r="F243" s="128"/>
      <c r="G243" s="128"/>
      <c r="H243" s="77"/>
    </row>
    <row r="244" spans="1:8" ht="120" customHeight="1">
      <c r="A244" s="104">
        <v>10</v>
      </c>
      <c r="B244" s="105" t="s">
        <v>190</v>
      </c>
      <c r="C244" s="104" t="s">
        <v>192</v>
      </c>
      <c r="D244" s="127">
        <v>3</v>
      </c>
      <c r="E244" s="107" t="s">
        <v>71</v>
      </c>
      <c r="F244" s="128">
        <v>0</v>
      </c>
      <c r="G244" s="128">
        <f>PRODUCT(D244,F244)</f>
        <v>0</v>
      </c>
      <c r="H244" s="125"/>
    </row>
    <row r="245" spans="1:8" s="97" customFormat="1" ht="14.25">
      <c r="A245" s="104"/>
      <c r="B245" s="105"/>
      <c r="C245" s="104"/>
      <c r="D245" s="127"/>
      <c r="E245" s="107"/>
      <c r="F245" s="128"/>
      <c r="G245" s="128"/>
      <c r="H245" s="103"/>
    </row>
    <row r="246" spans="1:8" ht="15" thickBot="1">
      <c r="A246" s="120" t="s">
        <v>193</v>
      </c>
      <c r="B246" s="121"/>
      <c r="C246" s="120"/>
      <c r="D246" s="152"/>
      <c r="E246" s="121"/>
      <c r="F246" s="153"/>
      <c r="G246" s="153">
        <f>SUM(G224:G244)</f>
        <v>0</v>
      </c>
      <c r="H246" s="125"/>
    </row>
    <row r="247" spans="1:8" ht="14.25">
      <c r="A247" s="24"/>
      <c r="B247" s="25"/>
      <c r="C247" s="24"/>
      <c r="D247" s="27"/>
      <c r="E247" s="25"/>
      <c r="F247" s="29"/>
      <c r="G247" s="29"/>
      <c r="H247" s="125"/>
    </row>
    <row r="248" spans="1:8" ht="14.25">
      <c r="A248" s="84" t="s">
        <v>44</v>
      </c>
      <c r="B248" s="85"/>
      <c r="C248" s="84"/>
      <c r="D248" s="87"/>
      <c r="E248" s="85"/>
      <c r="F248" s="31"/>
      <c r="G248" s="31"/>
      <c r="H248" s="125"/>
    </row>
    <row r="249" spans="1:8" ht="15" thickBot="1">
      <c r="A249" s="24"/>
      <c r="B249" s="85"/>
      <c r="C249" s="84"/>
      <c r="D249" s="87"/>
      <c r="E249" s="85"/>
      <c r="F249" s="31"/>
      <c r="G249" s="31"/>
      <c r="H249" s="125"/>
    </row>
    <row r="250" spans="1:8" ht="14.25">
      <c r="A250" s="98" t="s">
        <v>51</v>
      </c>
      <c r="B250" s="99" t="s">
        <v>52</v>
      </c>
      <c r="C250" s="98" t="s">
        <v>53</v>
      </c>
      <c r="D250" s="101" t="s">
        <v>54</v>
      </c>
      <c r="E250" s="99" t="s">
        <v>55</v>
      </c>
      <c r="F250" s="102" t="s">
        <v>56</v>
      </c>
      <c r="G250" s="102" t="s">
        <v>57</v>
      </c>
      <c r="H250" s="125"/>
    </row>
    <row r="251" spans="1:8" ht="14.25">
      <c r="A251" s="24"/>
      <c r="B251" s="25"/>
      <c r="C251" s="24"/>
      <c r="D251" s="74"/>
      <c r="E251" s="25"/>
      <c r="F251" s="75"/>
      <c r="G251" s="75"/>
      <c r="H251" s="125"/>
    </row>
    <row r="252" spans="1:8" ht="14.25">
      <c r="A252" s="24"/>
      <c r="C252" s="84" t="s">
        <v>194</v>
      </c>
      <c r="D252" s="76"/>
      <c r="E252" s="25"/>
      <c r="F252" s="77"/>
      <c r="G252" s="77"/>
      <c r="H252" s="125"/>
    </row>
    <row r="253" spans="1:8" ht="14.25">
      <c r="A253" s="24"/>
      <c r="B253" s="25"/>
      <c r="C253" s="24"/>
      <c r="D253" s="76"/>
      <c r="E253" s="25"/>
      <c r="F253" s="77"/>
      <c r="G253" s="77"/>
      <c r="H253" s="77"/>
    </row>
    <row r="254" spans="1:8" ht="85.5">
      <c r="A254" s="104">
        <v>1</v>
      </c>
      <c r="B254" s="107"/>
      <c r="C254" s="104" t="s">
        <v>195</v>
      </c>
      <c r="D254" s="106">
        <v>2</v>
      </c>
      <c r="E254" s="107" t="s">
        <v>63</v>
      </c>
      <c r="F254" s="108">
        <v>0</v>
      </c>
      <c r="G254" s="108">
        <f>D254*F254</f>
        <v>0</v>
      </c>
      <c r="H254" s="125"/>
    </row>
    <row r="255" spans="1:8" ht="14.25">
      <c r="A255" s="157"/>
      <c r="B255" s="25"/>
      <c r="C255" s="24"/>
      <c r="D255" s="76"/>
      <c r="E255" s="25"/>
      <c r="F255" s="77"/>
      <c r="G255" s="271"/>
      <c r="H255" s="125"/>
    </row>
    <row r="256" spans="1:8" s="97" customFormat="1" ht="14.25">
      <c r="A256" s="104"/>
      <c r="B256" s="107"/>
      <c r="C256" s="104"/>
      <c r="D256" s="106"/>
      <c r="E256" s="107"/>
      <c r="F256" s="108"/>
      <c r="G256" s="108"/>
      <c r="H256" s="103"/>
    </row>
    <row r="257" spans="1:8" s="97" customFormat="1" ht="14.25">
      <c r="A257" s="109"/>
      <c r="B257" s="25"/>
      <c r="C257" s="109"/>
      <c r="D257" s="76"/>
      <c r="E257" s="25"/>
      <c r="F257" s="77"/>
      <c r="G257" s="272"/>
      <c r="H257" s="103"/>
    </row>
    <row r="258" spans="1:8" s="97" customFormat="1" ht="85.5">
      <c r="A258" s="104">
        <v>2</v>
      </c>
      <c r="B258" s="107"/>
      <c r="C258" s="104" t="s">
        <v>359</v>
      </c>
      <c r="D258" s="106">
        <v>1</v>
      </c>
      <c r="E258" s="107" t="s">
        <v>63</v>
      </c>
      <c r="F258" s="108">
        <v>0</v>
      </c>
      <c r="G258" s="108">
        <f>D258*F258</f>
        <v>0</v>
      </c>
      <c r="H258" s="103"/>
    </row>
    <row r="259" spans="1:8" s="97" customFormat="1" ht="14.25">
      <c r="A259" s="109"/>
      <c r="B259" s="25"/>
      <c r="C259" s="109"/>
      <c r="D259" s="76"/>
      <c r="E259" s="25"/>
      <c r="F259" s="77"/>
      <c r="G259" s="272"/>
      <c r="H259" s="103"/>
    </row>
    <row r="260" spans="1:8" s="97" customFormat="1" ht="85.5">
      <c r="A260" s="104">
        <v>3</v>
      </c>
      <c r="B260" s="107"/>
      <c r="C260" s="104" t="s">
        <v>358</v>
      </c>
      <c r="D260" s="106">
        <v>1</v>
      </c>
      <c r="E260" s="107" t="s">
        <v>63</v>
      </c>
      <c r="F260" s="108">
        <v>0</v>
      </c>
      <c r="G260" s="108">
        <f>D260*F260</f>
        <v>0</v>
      </c>
      <c r="H260" s="103"/>
    </row>
    <row r="261" spans="1:8" s="97" customFormat="1" ht="14.25">
      <c r="A261" s="24"/>
      <c r="B261" s="25"/>
      <c r="C261" s="24"/>
      <c r="D261" s="76"/>
      <c r="E261" s="25"/>
      <c r="F261" s="77"/>
      <c r="G261" s="272"/>
      <c r="H261" s="103"/>
    </row>
    <row r="262" spans="1:8" s="97" customFormat="1" ht="14.25">
      <c r="A262" s="24"/>
      <c r="B262" s="25"/>
      <c r="C262" s="26"/>
      <c r="D262" s="76"/>
      <c r="E262" s="25"/>
      <c r="F262" s="77"/>
      <c r="G262" s="77"/>
      <c r="H262" s="103"/>
    </row>
    <row r="263" spans="1:8" ht="15" thickBot="1">
      <c r="A263" s="120" t="s">
        <v>196</v>
      </c>
      <c r="B263" s="121"/>
      <c r="C263" s="122"/>
      <c r="D263" s="123"/>
      <c r="E263" s="121"/>
      <c r="F263" s="124"/>
      <c r="G263" s="124">
        <f>SUM(G254:G262)</f>
        <v>0</v>
      </c>
      <c r="H263" s="125"/>
    </row>
    <row r="264" spans="1:8">
      <c r="A264" s="30"/>
      <c r="B264" s="30"/>
      <c r="C264" s="30"/>
      <c r="D264" s="30"/>
      <c r="F264" s="30"/>
      <c r="G264" s="30"/>
      <c r="H264" s="125"/>
    </row>
    <row r="265" spans="1:8">
      <c r="A265" s="30"/>
      <c r="B265" s="30"/>
      <c r="C265" s="30"/>
      <c r="D265" s="30"/>
      <c r="F265" s="30"/>
      <c r="G265" s="30"/>
      <c r="H265" s="125"/>
    </row>
    <row r="266" spans="1:8">
      <c r="A266" s="30"/>
      <c r="B266" s="30"/>
      <c r="C266" s="30"/>
      <c r="D266" s="30"/>
      <c r="F266" s="30"/>
      <c r="G266" s="30"/>
      <c r="H266" s="125"/>
    </row>
    <row r="267" spans="1:8" ht="14.25">
      <c r="A267" s="24"/>
      <c r="B267" s="25"/>
      <c r="C267" s="26"/>
      <c r="D267" s="76"/>
      <c r="E267" s="25"/>
      <c r="F267" s="77"/>
      <c r="G267" s="77"/>
      <c r="H267" s="125"/>
    </row>
    <row r="268" spans="1:8" ht="14.25">
      <c r="A268" s="24" t="s">
        <v>197</v>
      </c>
      <c r="B268" s="25"/>
      <c r="C268" s="26"/>
      <c r="D268" s="76"/>
      <c r="E268" s="25"/>
      <c r="F268" s="77"/>
      <c r="G268" s="77"/>
      <c r="H268" s="125"/>
    </row>
    <row r="269" spans="1:8" ht="14.25">
      <c r="A269" s="24"/>
      <c r="B269" s="25"/>
      <c r="C269" s="26"/>
      <c r="D269" s="76"/>
      <c r="E269" s="25"/>
      <c r="F269" s="77"/>
      <c r="G269" s="77"/>
      <c r="H269" s="125"/>
    </row>
    <row r="270" spans="1:8" ht="14.25">
      <c r="A270" s="273">
        <f>SUM(A268,1)</f>
        <v>1</v>
      </c>
      <c r="B270" s="107" t="s">
        <v>198</v>
      </c>
      <c r="C270" s="274" t="s">
        <v>199</v>
      </c>
      <c r="D270" s="106">
        <v>3</v>
      </c>
      <c r="E270" s="107" t="s">
        <v>200</v>
      </c>
      <c r="F270" s="108">
        <f>G263+G216+G164+G128+G86</f>
        <v>0</v>
      </c>
      <c r="G270" s="108">
        <f>F270*0.03</f>
        <v>0</v>
      </c>
      <c r="H270" s="125"/>
    </row>
    <row r="271" spans="1:8" ht="14.25">
      <c r="A271" s="24"/>
      <c r="B271" s="25"/>
      <c r="C271" s="26"/>
      <c r="D271" s="76"/>
      <c r="E271" s="25"/>
      <c r="F271" s="77"/>
      <c r="G271" s="77"/>
      <c r="H271" s="125"/>
    </row>
    <row r="272" spans="1:8" ht="14.25">
      <c r="A272" s="273">
        <v>2</v>
      </c>
      <c r="B272" s="107" t="s">
        <v>201</v>
      </c>
      <c r="C272" s="273" t="s">
        <v>202</v>
      </c>
      <c r="D272" s="106">
        <v>5</v>
      </c>
      <c r="E272" s="107" t="s">
        <v>203</v>
      </c>
      <c r="F272" s="108">
        <v>0</v>
      </c>
      <c r="G272" s="108">
        <f>PRODUCT(D272,F272)</f>
        <v>0</v>
      </c>
      <c r="H272" s="125"/>
    </row>
    <row r="273" spans="1:8" ht="14.25">
      <c r="A273" s="24"/>
      <c r="B273" s="25"/>
      <c r="C273" s="26"/>
      <c r="D273" s="76"/>
      <c r="E273" s="25"/>
      <c r="F273" s="77"/>
      <c r="G273" s="77"/>
      <c r="H273" s="125"/>
    </row>
    <row r="274" spans="1:8" ht="14.25">
      <c r="A274" s="273">
        <v>3</v>
      </c>
      <c r="B274" s="107"/>
      <c r="C274" s="274" t="s">
        <v>204</v>
      </c>
      <c r="D274" s="106">
        <v>3</v>
      </c>
      <c r="E274" s="107" t="s">
        <v>200</v>
      </c>
      <c r="F274" s="108">
        <f>F270</f>
        <v>0</v>
      </c>
      <c r="G274" s="108">
        <f>F274*0.03</f>
        <v>0</v>
      </c>
      <c r="H274" s="125"/>
    </row>
    <row r="275" spans="1:8" ht="14.25">
      <c r="F275" s="77"/>
      <c r="G275" s="77"/>
      <c r="H275" s="125"/>
    </row>
    <row r="276" spans="1:8" ht="15" thickBot="1">
      <c r="A276" s="120" t="s">
        <v>205</v>
      </c>
      <c r="B276" s="121"/>
      <c r="C276" s="122"/>
      <c r="D276" s="123"/>
      <c r="E276" s="121"/>
      <c r="F276" s="124"/>
      <c r="G276" s="124">
        <f>SUM(G270:G274)</f>
        <v>0</v>
      </c>
      <c r="H276" s="125"/>
    </row>
    <row r="277" spans="1:8">
      <c r="H277" s="125"/>
    </row>
    <row r="304" spans="1:7" s="125" customFormat="1">
      <c r="A304" s="114"/>
      <c r="B304" s="115"/>
      <c r="C304" s="116"/>
      <c r="D304" s="117"/>
      <c r="E304" s="30"/>
      <c r="F304" s="118"/>
      <c r="G304" s="119"/>
    </row>
    <row r="305" spans="1:7" s="125" customFormat="1">
      <c r="A305" s="114"/>
      <c r="B305" s="115"/>
      <c r="C305" s="116"/>
      <c r="D305" s="117"/>
      <c r="E305" s="30"/>
      <c r="F305" s="118"/>
      <c r="G305" s="119"/>
    </row>
    <row r="306" spans="1:7" s="125" customFormat="1">
      <c r="A306" s="114"/>
      <c r="B306" s="115"/>
      <c r="C306" s="116"/>
      <c r="D306" s="117"/>
      <c r="E306" s="30"/>
      <c r="F306" s="118"/>
      <c r="G306" s="119"/>
    </row>
    <row r="307" spans="1:7" s="125" customFormat="1">
      <c r="A307" s="114"/>
      <c r="B307" s="115"/>
      <c r="C307" s="116"/>
      <c r="D307" s="117"/>
      <c r="E307" s="30"/>
      <c r="F307" s="118"/>
      <c r="G307" s="119"/>
    </row>
    <row r="308" spans="1:7" s="275" customFormat="1" ht="13.5">
      <c r="A308" s="114"/>
      <c r="B308" s="115"/>
      <c r="C308" s="116"/>
      <c r="D308" s="117"/>
      <c r="E308" s="30"/>
      <c r="F308" s="118"/>
      <c r="G308" s="119"/>
    </row>
    <row r="309" spans="1:7" s="276" customFormat="1" ht="13.5">
      <c r="A309" s="114"/>
      <c r="B309" s="115"/>
      <c r="C309" s="116"/>
      <c r="D309" s="117"/>
      <c r="E309" s="30"/>
      <c r="F309" s="118"/>
      <c r="G309" s="119"/>
    </row>
    <row r="310" spans="1:7" s="276" customFormat="1" ht="13.5">
      <c r="A310" s="114"/>
      <c r="B310" s="115"/>
      <c r="C310" s="116"/>
      <c r="D310" s="117"/>
      <c r="E310" s="30"/>
      <c r="F310" s="118"/>
      <c r="G310" s="119"/>
    </row>
    <row r="311" spans="1:7" s="275" customFormat="1" ht="13.5">
      <c r="A311" s="114"/>
      <c r="B311" s="115"/>
      <c r="C311" s="116"/>
      <c r="D311" s="117"/>
      <c r="E311" s="30"/>
      <c r="F311" s="118"/>
      <c r="G311" s="119"/>
    </row>
    <row r="312" spans="1:7" s="125" customFormat="1">
      <c r="A312" s="114"/>
      <c r="B312" s="115"/>
      <c r="C312" s="116"/>
      <c r="D312" s="117"/>
      <c r="E312" s="30"/>
      <c r="F312" s="118"/>
      <c r="G312" s="119"/>
    </row>
    <row r="313" spans="1:7" s="125" customFormat="1">
      <c r="A313" s="114"/>
      <c r="B313" s="115"/>
      <c r="C313" s="116"/>
      <c r="D313" s="117"/>
      <c r="E313" s="30"/>
      <c r="F313" s="118"/>
      <c r="G313" s="119"/>
    </row>
    <row r="314" spans="1:7" s="125" customFormat="1">
      <c r="A314" s="114"/>
      <c r="B314" s="115"/>
      <c r="C314" s="116"/>
      <c r="D314" s="117"/>
      <c r="E314" s="30"/>
      <c r="F314" s="118"/>
      <c r="G314" s="119"/>
    </row>
    <row r="315" spans="1:7" s="277" customFormat="1" ht="19.5">
      <c r="A315" s="114"/>
      <c r="B315" s="115"/>
      <c r="C315" s="116"/>
      <c r="D315" s="117"/>
      <c r="E315" s="30"/>
      <c r="F315" s="118"/>
      <c r="G315" s="119"/>
    </row>
    <row r="316" spans="1:7" s="280" customFormat="1" ht="15.75">
      <c r="A316" s="114"/>
      <c r="B316" s="115"/>
      <c r="C316" s="116"/>
      <c r="D316" s="117"/>
      <c r="E316" s="30"/>
      <c r="F316" s="278"/>
      <c r="G316" s="279"/>
    </row>
    <row r="317" spans="1:7">
      <c r="A317" s="281"/>
      <c r="B317" s="103"/>
      <c r="C317" s="282"/>
      <c r="D317" s="125"/>
      <c r="E317" s="283"/>
      <c r="F317" s="278"/>
      <c r="G317" s="279"/>
    </row>
    <row r="318" spans="1:7">
      <c r="A318" s="281"/>
      <c r="B318" s="103"/>
      <c r="C318" s="282"/>
      <c r="D318" s="125"/>
      <c r="E318" s="283"/>
      <c r="F318" s="278"/>
      <c r="G318" s="279"/>
    </row>
    <row r="319" spans="1:7" s="113" customFormat="1" ht="15.75">
      <c r="A319" s="281"/>
      <c r="B319" s="103"/>
      <c r="C319" s="282"/>
      <c r="D319" s="125"/>
      <c r="E319" s="283"/>
      <c r="F319" s="278"/>
      <c r="G319" s="279"/>
    </row>
    <row r="320" spans="1:7" ht="13.5">
      <c r="A320" s="281"/>
      <c r="B320" s="103"/>
      <c r="C320" s="282"/>
      <c r="D320" s="125"/>
      <c r="E320" s="283"/>
      <c r="F320" s="284"/>
      <c r="G320" s="285"/>
    </row>
    <row r="321" spans="1:7" ht="13.5">
      <c r="A321" s="286"/>
      <c r="B321" s="275"/>
      <c r="C321" s="287"/>
      <c r="D321" s="275"/>
      <c r="E321" s="288"/>
      <c r="F321" s="278"/>
      <c r="G321" s="279"/>
    </row>
    <row r="322" spans="1:7" ht="13.5">
      <c r="A322" s="281"/>
      <c r="B322" s="276"/>
      <c r="C322" s="289"/>
      <c r="D322" s="125"/>
      <c r="E322" s="290"/>
      <c r="F322" s="278"/>
      <c r="G322" s="279"/>
    </row>
    <row r="323" spans="1:7" s="291" customFormat="1" ht="15.75">
      <c r="A323" s="281"/>
      <c r="B323" s="276"/>
      <c r="C323" s="289"/>
      <c r="D323" s="125"/>
      <c r="E323" s="290"/>
      <c r="F323" s="284"/>
      <c r="G323" s="285"/>
    </row>
    <row r="324" spans="1:7" s="291" customFormat="1" ht="15.75">
      <c r="A324" s="286"/>
      <c r="B324" s="275"/>
      <c r="C324" s="287"/>
      <c r="D324" s="275"/>
      <c r="E324" s="288"/>
      <c r="F324" s="278"/>
      <c r="G324" s="279"/>
    </row>
    <row r="325" spans="1:7" s="291" customFormat="1" ht="15.75">
      <c r="A325" s="281"/>
      <c r="B325" s="125"/>
      <c r="C325" s="292"/>
      <c r="D325" s="125"/>
      <c r="E325" s="222"/>
      <c r="F325" s="278"/>
      <c r="G325" s="279"/>
    </row>
    <row r="326" spans="1:7" s="291" customFormat="1" ht="15.75">
      <c r="A326" s="281"/>
      <c r="B326" s="125"/>
      <c r="C326" s="292"/>
      <c r="D326" s="125"/>
      <c r="E326" s="222"/>
      <c r="F326" s="278"/>
      <c r="G326" s="279"/>
    </row>
    <row r="327" spans="1:7" s="113" customFormat="1" ht="19.5">
      <c r="A327" s="281"/>
      <c r="B327" s="125"/>
      <c r="C327" s="292"/>
      <c r="D327" s="125"/>
      <c r="E327" s="222"/>
      <c r="F327" s="293"/>
      <c r="G327" s="294"/>
    </row>
    <row r="328" spans="1:7" s="113" customFormat="1" ht="19.5">
      <c r="A328" s="295"/>
      <c r="B328" s="296"/>
      <c r="C328" s="297"/>
      <c r="D328" s="298"/>
      <c r="E328" s="299"/>
      <c r="F328" s="300"/>
      <c r="G328" s="301"/>
    </row>
    <row r="329" spans="1:7" s="113" customFormat="1" ht="15.75">
      <c r="A329" s="302"/>
      <c r="B329" s="303"/>
      <c r="C329" s="304"/>
      <c r="D329" s="305"/>
      <c r="E329" s="306"/>
      <c r="F329" s="307"/>
      <c r="G329" s="308"/>
    </row>
    <row r="330" spans="1:7" s="113" customFormat="1" ht="15.75">
      <c r="A330" s="309"/>
      <c r="B330" s="310"/>
      <c r="C330" s="311"/>
      <c r="D330" s="307"/>
      <c r="E330" s="310"/>
      <c r="F330" s="307"/>
      <c r="G330" s="308"/>
    </row>
    <row r="331" spans="1:7" s="312" customFormat="1" ht="15.75">
      <c r="A331" s="309"/>
      <c r="B331" s="310"/>
      <c r="C331" s="309"/>
      <c r="D331" s="307"/>
      <c r="E331" s="310"/>
      <c r="F331" s="307"/>
      <c r="G331" s="308"/>
    </row>
    <row r="332" spans="1:7" s="312" customFormat="1" ht="15.75">
      <c r="A332" s="309"/>
      <c r="B332" s="310"/>
      <c r="C332" s="313"/>
      <c r="D332" s="307"/>
      <c r="E332" s="310"/>
      <c r="F332" s="307"/>
      <c r="G332" s="308"/>
    </row>
    <row r="333" spans="1:7" s="113" customFormat="1" ht="15.75">
      <c r="A333" s="309"/>
      <c r="B333" s="310"/>
      <c r="C333" s="311"/>
      <c r="D333" s="307"/>
      <c r="E333" s="310"/>
      <c r="F333" s="307"/>
      <c r="G333" s="308"/>
    </row>
    <row r="334" spans="1:7" s="312" customFormat="1" ht="15.75">
      <c r="A334" s="309"/>
      <c r="B334" s="310"/>
      <c r="C334" s="311"/>
      <c r="D334" s="307"/>
      <c r="E334" s="310"/>
      <c r="F334" s="307"/>
      <c r="G334" s="308"/>
    </row>
    <row r="335" spans="1:7" s="312" customFormat="1" ht="15.75">
      <c r="A335" s="309"/>
      <c r="B335" s="310"/>
      <c r="C335" s="311"/>
      <c r="D335" s="307"/>
      <c r="E335" s="310"/>
      <c r="F335" s="314"/>
      <c r="G335" s="315"/>
    </row>
    <row r="336" spans="1:7" s="312" customFormat="1" ht="15.75">
      <c r="A336" s="313"/>
      <c r="B336" s="316"/>
      <c r="C336" s="317"/>
      <c r="D336" s="314"/>
      <c r="E336" s="316"/>
      <c r="F336" s="314"/>
      <c r="G336" s="315"/>
    </row>
    <row r="337" spans="1:7" s="312" customFormat="1" ht="15.75">
      <c r="A337" s="309"/>
      <c r="B337" s="316"/>
      <c r="C337" s="317"/>
      <c r="D337" s="314"/>
      <c r="E337" s="316"/>
      <c r="F337" s="314"/>
      <c r="G337" s="308"/>
    </row>
    <row r="338" spans="1:7" s="312" customFormat="1" ht="15.75">
      <c r="A338" s="313"/>
      <c r="B338" s="316"/>
      <c r="C338" s="317"/>
      <c r="D338" s="314"/>
      <c r="E338" s="316"/>
      <c r="F338" s="314"/>
      <c r="G338" s="315"/>
    </row>
    <row r="339" spans="1:7" s="312" customFormat="1" ht="15.75">
      <c r="A339" s="313"/>
      <c r="B339" s="316"/>
      <c r="C339" s="317"/>
      <c r="D339" s="314"/>
      <c r="E339" s="316"/>
      <c r="F339" s="307"/>
      <c r="G339" s="308"/>
    </row>
    <row r="340" spans="1:7" s="312" customFormat="1" ht="15.75">
      <c r="A340" s="309"/>
      <c r="B340" s="310"/>
      <c r="C340" s="311"/>
      <c r="D340" s="318"/>
      <c r="E340" s="154"/>
      <c r="F340" s="307"/>
      <c r="G340" s="308"/>
    </row>
    <row r="341" spans="1:7" s="312" customFormat="1" ht="15.75">
      <c r="A341" s="313"/>
      <c r="B341" s="310"/>
      <c r="C341" s="311"/>
      <c r="D341" s="318"/>
      <c r="E341" s="154"/>
      <c r="F341" s="307"/>
      <c r="G341" s="308"/>
    </row>
    <row r="342" spans="1:7" s="312" customFormat="1" ht="15.75">
      <c r="A342" s="309"/>
      <c r="B342" s="310"/>
      <c r="C342" s="311"/>
      <c r="D342" s="318"/>
      <c r="E342" s="154"/>
      <c r="F342" s="307"/>
      <c r="G342" s="308"/>
    </row>
    <row r="343" spans="1:7" s="312" customFormat="1" ht="15.75">
      <c r="A343" s="309"/>
      <c r="B343" s="310"/>
      <c r="C343" s="311"/>
      <c r="D343" s="318"/>
      <c r="E343" s="154"/>
      <c r="F343" s="319"/>
      <c r="G343" s="320"/>
    </row>
    <row r="344" spans="1:7" s="312" customFormat="1" ht="15.75">
      <c r="A344" s="321"/>
      <c r="B344" s="322"/>
      <c r="C344" s="323"/>
      <c r="D344" s="324"/>
      <c r="E344" s="325"/>
      <c r="F344" s="319"/>
      <c r="G344" s="320"/>
    </row>
    <row r="345" spans="1:7" s="312" customFormat="1" ht="15.75">
      <c r="A345" s="321"/>
      <c r="B345" s="322"/>
      <c r="C345" s="323"/>
      <c r="D345" s="324"/>
      <c r="E345" s="325"/>
      <c r="F345" s="307"/>
      <c r="G345" s="308"/>
    </row>
    <row r="346" spans="1:7" s="312" customFormat="1" ht="15.75">
      <c r="A346" s="309"/>
      <c r="B346" s="310"/>
      <c r="C346" s="311"/>
      <c r="D346" s="318"/>
      <c r="E346" s="154"/>
      <c r="F346" s="319"/>
      <c r="G346" s="320"/>
    </row>
    <row r="347" spans="1:7" s="312" customFormat="1" ht="15.75">
      <c r="A347" s="321"/>
      <c r="B347" s="322"/>
      <c r="C347" s="323"/>
      <c r="D347" s="324"/>
      <c r="E347" s="325"/>
      <c r="F347" s="319"/>
      <c r="G347" s="320"/>
    </row>
    <row r="348" spans="1:7" s="312" customFormat="1" ht="15.75">
      <c r="A348" s="321"/>
      <c r="B348" s="322"/>
      <c r="C348" s="323"/>
      <c r="D348" s="324"/>
      <c r="E348" s="325"/>
      <c r="F348" s="319"/>
      <c r="G348" s="320"/>
    </row>
    <row r="349" spans="1:7" s="312" customFormat="1" ht="15.75">
      <c r="A349" s="321"/>
      <c r="B349" s="322"/>
      <c r="C349" s="323"/>
      <c r="D349" s="324"/>
      <c r="E349" s="325"/>
      <c r="F349" s="319"/>
      <c r="G349" s="320"/>
    </row>
    <row r="350" spans="1:7" s="312" customFormat="1" ht="15.75">
      <c r="A350" s="321"/>
      <c r="B350" s="322"/>
      <c r="C350" s="323"/>
      <c r="D350" s="324"/>
      <c r="E350" s="325"/>
      <c r="F350" s="319"/>
      <c r="G350" s="320"/>
    </row>
    <row r="351" spans="1:7" s="312" customFormat="1" ht="15.75">
      <c r="A351" s="321"/>
      <c r="B351" s="322"/>
      <c r="C351" s="323"/>
      <c r="D351" s="324"/>
      <c r="E351" s="325"/>
      <c r="F351" s="319"/>
      <c r="G351" s="320"/>
    </row>
    <row r="352" spans="1:7" s="155" customFormat="1" ht="15">
      <c r="A352" s="321"/>
      <c r="B352" s="322"/>
      <c r="C352" s="323"/>
      <c r="D352" s="324"/>
      <c r="E352" s="325"/>
      <c r="F352" s="319"/>
      <c r="G352" s="320"/>
    </row>
    <row r="353" spans="1:8" s="97" customFormat="1" ht="15">
      <c r="A353" s="321"/>
      <c r="B353" s="322"/>
      <c r="C353" s="323"/>
      <c r="D353" s="324"/>
      <c r="E353" s="325"/>
      <c r="F353" s="319"/>
      <c r="G353" s="320"/>
    </row>
    <row r="354" spans="1:8" s="312" customFormat="1" ht="15.75">
      <c r="A354" s="321"/>
      <c r="B354" s="322"/>
      <c r="C354" s="323"/>
      <c r="D354" s="324"/>
      <c r="E354" s="325"/>
      <c r="F354" s="319"/>
      <c r="G354" s="320"/>
    </row>
    <row r="355" spans="1:8" s="312" customFormat="1" ht="15.75">
      <c r="A355" s="321"/>
      <c r="B355" s="322"/>
      <c r="C355" s="323"/>
      <c r="D355" s="324"/>
      <c r="E355" s="325"/>
      <c r="F355" s="319"/>
      <c r="G355" s="320"/>
    </row>
    <row r="356" spans="1:8" s="97" customFormat="1" ht="15">
      <c r="A356" s="321"/>
      <c r="B356" s="322"/>
      <c r="C356" s="323"/>
      <c r="D356" s="324"/>
      <c r="E356" s="325"/>
      <c r="F356" s="319"/>
      <c r="G356" s="320"/>
    </row>
    <row r="357" spans="1:8" s="97" customFormat="1" ht="15">
      <c r="A357" s="321"/>
      <c r="B357" s="322"/>
      <c r="C357" s="323"/>
      <c r="D357" s="324"/>
      <c r="E357" s="325"/>
      <c r="F357" s="319"/>
      <c r="G357" s="320"/>
    </row>
    <row r="358" spans="1:8" s="312" customFormat="1" ht="15.75">
      <c r="A358" s="321"/>
      <c r="B358" s="322"/>
      <c r="C358" s="323"/>
      <c r="D358" s="324"/>
      <c r="E358" s="325"/>
      <c r="F358" s="319"/>
      <c r="G358" s="320"/>
    </row>
    <row r="359" spans="1:8" ht="15">
      <c r="A359" s="321"/>
      <c r="B359" s="322"/>
      <c r="C359" s="323"/>
      <c r="D359" s="324"/>
      <c r="E359" s="325"/>
      <c r="F359" s="319"/>
      <c r="G359" s="320"/>
    </row>
    <row r="360" spans="1:8" s="291" customFormat="1" ht="15.75">
      <c r="A360" s="321"/>
      <c r="B360" s="322"/>
      <c r="C360" s="323"/>
      <c r="D360" s="324"/>
      <c r="E360" s="325"/>
      <c r="F360" s="319"/>
      <c r="G360" s="320"/>
    </row>
    <row r="361" spans="1:8" s="291" customFormat="1" ht="15.75">
      <c r="A361" s="321"/>
      <c r="B361" s="322"/>
      <c r="C361" s="323"/>
      <c r="D361" s="324"/>
      <c r="E361" s="325"/>
      <c r="F361" s="319"/>
      <c r="G361" s="320"/>
    </row>
    <row r="362" spans="1:8" s="291" customFormat="1" ht="15.75">
      <c r="A362" s="321"/>
      <c r="B362" s="322"/>
      <c r="C362" s="323"/>
      <c r="D362" s="324"/>
      <c r="E362" s="325"/>
      <c r="F362" s="319"/>
      <c r="G362" s="320"/>
    </row>
    <row r="363" spans="1:8" s="326" customFormat="1" ht="15.75">
      <c r="A363" s="321"/>
      <c r="B363" s="322"/>
      <c r="C363" s="323"/>
      <c r="D363" s="324"/>
      <c r="E363" s="325"/>
      <c r="F363" s="319"/>
      <c r="G363" s="320"/>
    </row>
    <row r="364" spans="1:8" s="291" customFormat="1" ht="15.75">
      <c r="A364" s="321"/>
      <c r="B364" s="322"/>
      <c r="C364" s="323"/>
      <c r="D364" s="324"/>
      <c r="E364" s="325"/>
      <c r="F364" s="327"/>
      <c r="G364" s="328"/>
    </row>
    <row r="365" spans="1:8" s="97" customFormat="1" ht="15">
      <c r="A365" s="329"/>
      <c r="B365" s="330"/>
      <c r="C365" s="331"/>
      <c r="D365" s="332"/>
      <c r="E365" s="155"/>
      <c r="F365" s="319"/>
      <c r="G365" s="320"/>
    </row>
    <row r="366" spans="1:8" ht="15">
      <c r="A366" s="321"/>
      <c r="B366" s="322"/>
      <c r="C366" s="323"/>
      <c r="D366" s="324"/>
      <c r="E366" s="325"/>
      <c r="F366" s="319"/>
      <c r="G366" s="320"/>
      <c r="H366" s="333"/>
    </row>
    <row r="367" spans="1:8" ht="15">
      <c r="A367" s="321"/>
      <c r="B367" s="322"/>
      <c r="C367" s="323"/>
      <c r="D367" s="324"/>
      <c r="E367" s="325"/>
      <c r="F367" s="319"/>
      <c r="G367" s="320"/>
    </row>
    <row r="368" spans="1:8" ht="15">
      <c r="A368" s="321"/>
      <c r="B368" s="322"/>
      <c r="C368" s="323"/>
      <c r="D368" s="324"/>
      <c r="E368" s="325"/>
      <c r="F368" s="319"/>
      <c r="G368" s="320"/>
    </row>
    <row r="369" spans="1:7" ht="15">
      <c r="A369" s="334"/>
      <c r="B369" s="322"/>
      <c r="C369" s="323"/>
      <c r="D369" s="324"/>
      <c r="E369" s="325"/>
      <c r="F369" s="319"/>
      <c r="G369" s="320"/>
    </row>
    <row r="370" spans="1:7" ht="15">
      <c r="A370" s="334"/>
      <c r="B370" s="322"/>
      <c r="C370" s="323"/>
      <c r="D370" s="324"/>
      <c r="E370" s="325"/>
      <c r="F370" s="319"/>
      <c r="G370" s="320"/>
    </row>
    <row r="371" spans="1:7" ht="15">
      <c r="A371" s="302"/>
      <c r="B371" s="322"/>
      <c r="C371" s="323"/>
      <c r="D371" s="324"/>
      <c r="E371" s="325"/>
      <c r="F371" s="307"/>
      <c r="G371" s="308"/>
    </row>
    <row r="372" spans="1:7" ht="15">
      <c r="A372" s="309"/>
      <c r="B372" s="310"/>
      <c r="C372" s="311"/>
      <c r="D372" s="318"/>
      <c r="E372" s="154"/>
      <c r="F372" s="314"/>
      <c r="G372" s="335"/>
    </row>
    <row r="373" spans="1:7" ht="15">
      <c r="A373" s="313"/>
      <c r="B373" s="316"/>
      <c r="C373" s="317"/>
      <c r="D373" s="314"/>
      <c r="E373" s="316"/>
      <c r="F373" s="314"/>
      <c r="G373" s="335"/>
    </row>
    <row r="374" spans="1:7" ht="15">
      <c r="A374" s="336"/>
      <c r="B374" s="316"/>
      <c r="C374" s="317"/>
      <c r="D374" s="314"/>
      <c r="E374" s="316"/>
      <c r="F374" s="314"/>
      <c r="G374" s="335"/>
    </row>
    <row r="375" spans="1:7" ht="15.75">
      <c r="A375" s="336"/>
      <c r="B375" s="316"/>
      <c r="C375" s="317"/>
      <c r="D375" s="314"/>
      <c r="E375" s="316"/>
      <c r="F375" s="337"/>
      <c r="G375" s="338"/>
    </row>
    <row r="376" spans="1:7" ht="15.75">
      <c r="A376" s="339"/>
      <c r="B376" s="340"/>
      <c r="C376" s="341"/>
      <c r="D376" s="342"/>
      <c r="E376" s="343"/>
      <c r="F376" s="344"/>
      <c r="G376" s="345"/>
    </row>
    <row r="377" spans="1:7" ht="15">
      <c r="A377" s="346"/>
      <c r="B377" s="347"/>
      <c r="C377" s="348"/>
      <c r="D377" s="344"/>
      <c r="E377" s="347"/>
      <c r="F377" s="349"/>
      <c r="G377" s="350"/>
    </row>
    <row r="378" spans="1:7" ht="13.5">
      <c r="A378" s="351"/>
      <c r="B378" s="352"/>
      <c r="C378" s="353"/>
      <c r="D378" s="354"/>
      <c r="E378" s="352"/>
      <c r="F378" s="355"/>
      <c r="G378" s="356"/>
    </row>
    <row r="379" spans="1:7" ht="13.5">
      <c r="A379" s="357"/>
      <c r="B379" s="358"/>
      <c r="C379" s="359"/>
      <c r="D379" s="360"/>
      <c r="E379" s="3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O251"/>
  <sheetViews>
    <sheetView workbookViewId="0">
      <selection activeCell="E8" sqref="E8"/>
    </sheetView>
  </sheetViews>
  <sheetFormatPr defaultRowHeight="12.75"/>
  <cols>
    <col min="1" max="1" width="8.5703125" style="365" customWidth="1"/>
    <col min="2" max="2" width="41.28515625" style="365" customWidth="1"/>
    <col min="3" max="3" width="7" style="365" customWidth="1"/>
    <col min="4" max="4" width="5.5703125" style="365" bestFit="1" customWidth="1"/>
    <col min="5" max="5" width="10.7109375" style="365" customWidth="1"/>
    <col min="6" max="6" width="3.42578125" style="365" customWidth="1"/>
    <col min="7" max="7" width="11.7109375" style="365" customWidth="1"/>
    <col min="8" max="16384" width="9.140625" style="365"/>
  </cols>
  <sheetData>
    <row r="1" spans="1:7">
      <c r="A1" s="361"/>
      <c r="B1" s="362"/>
      <c r="C1" s="363"/>
      <c r="D1" s="364"/>
      <c r="E1" s="363"/>
      <c r="F1" s="363"/>
      <c r="G1" s="363"/>
    </row>
    <row r="2" spans="1:7">
      <c r="A2" s="366" t="s">
        <v>0</v>
      </c>
      <c r="B2" s="534" t="s">
        <v>206</v>
      </c>
      <c r="C2" s="534"/>
      <c r="D2" s="534"/>
      <c r="E2" s="534"/>
      <c r="F2" s="534"/>
      <c r="G2" s="363"/>
    </row>
    <row r="3" spans="1:7">
      <c r="A3" s="367"/>
      <c r="B3" s="368"/>
      <c r="C3" s="369"/>
      <c r="D3" s="370"/>
      <c r="E3" s="371"/>
      <c r="F3" s="372"/>
      <c r="G3" s="363"/>
    </row>
    <row r="4" spans="1:7">
      <c r="A4" s="367"/>
      <c r="B4" s="368"/>
      <c r="C4" s="369"/>
      <c r="D4" s="370"/>
      <c r="E4" s="371"/>
      <c r="F4" s="372"/>
      <c r="G4" s="363"/>
    </row>
    <row r="5" spans="1:7">
      <c r="A5" s="367"/>
      <c r="B5" s="373"/>
      <c r="C5" s="369"/>
      <c r="D5" s="370"/>
      <c r="E5" s="371"/>
      <c r="F5" s="372"/>
      <c r="G5" s="363"/>
    </row>
    <row r="6" spans="1:7">
      <c r="A6" s="366"/>
      <c r="B6" s="374" t="s">
        <v>207</v>
      </c>
      <c r="C6" s="374"/>
      <c r="D6" s="375"/>
      <c r="E6" s="376"/>
      <c r="F6" s="377"/>
      <c r="G6" s="363"/>
    </row>
    <row r="7" spans="1:7">
      <c r="A7" s="367"/>
      <c r="B7" s="373"/>
      <c r="C7" s="369"/>
      <c r="D7" s="370"/>
      <c r="E7" s="371"/>
      <c r="F7" s="378"/>
      <c r="G7" s="363"/>
    </row>
    <row r="8" spans="1:7">
      <c r="A8" s="367"/>
      <c r="B8" s="373"/>
      <c r="C8" s="369"/>
      <c r="D8" s="369"/>
      <c r="E8" s="370"/>
      <c r="F8" s="379"/>
      <c r="G8" s="363"/>
    </row>
    <row r="9" spans="1:7">
      <c r="A9" s="366" t="s">
        <v>208</v>
      </c>
      <c r="B9" s="380" t="str">
        <f>B28</f>
        <v>PREDDELA</v>
      </c>
      <c r="C9" s="374"/>
      <c r="D9" s="374"/>
      <c r="E9" s="375"/>
      <c r="F9" s="381"/>
      <c r="G9" s="379">
        <f>SUM(G41)</f>
        <v>0</v>
      </c>
    </row>
    <row r="10" spans="1:7">
      <c r="A10" s="366"/>
      <c r="B10" s="380"/>
      <c r="C10" s="374"/>
      <c r="D10" s="374"/>
      <c r="E10" s="375"/>
      <c r="F10" s="381"/>
      <c r="G10" s="379"/>
    </row>
    <row r="11" spans="1:7">
      <c r="A11" s="366" t="s">
        <v>209</v>
      </c>
      <c r="B11" s="380" t="str">
        <f>B46</f>
        <v>ZEMELJSKA DELA</v>
      </c>
      <c r="C11" s="374"/>
      <c r="D11" s="374"/>
      <c r="E11" s="375"/>
      <c r="F11" s="381"/>
      <c r="G11" s="379">
        <f>SUM(G75)</f>
        <v>0</v>
      </c>
    </row>
    <row r="12" spans="1:7">
      <c r="A12" s="366"/>
      <c r="B12" s="380"/>
      <c r="C12" s="374"/>
      <c r="D12" s="374"/>
      <c r="E12" s="375"/>
      <c r="F12" s="381"/>
      <c r="G12" s="379"/>
    </row>
    <row r="13" spans="1:7">
      <c r="A13" s="366" t="s">
        <v>210</v>
      </c>
      <c r="B13" s="380" t="str">
        <f>B80</f>
        <v>GRADBENA DELA</v>
      </c>
      <c r="C13" s="374"/>
      <c r="D13" s="374"/>
      <c r="E13" s="375"/>
      <c r="F13" s="381"/>
      <c r="G13" s="379">
        <f>SUM(G108)</f>
        <v>0</v>
      </c>
    </row>
    <row r="14" spans="1:7" ht="15.75">
      <c r="A14" s="366"/>
      <c r="B14" s="380"/>
      <c r="C14" s="374"/>
      <c r="D14" s="374"/>
      <c r="E14" s="375"/>
      <c r="F14" s="382"/>
      <c r="G14" s="379"/>
    </row>
    <row r="15" spans="1:7">
      <c r="A15" s="366" t="s">
        <v>211</v>
      </c>
      <c r="B15" s="380" t="str">
        <f>B113</f>
        <v>MONTERSKA DELA - kanalizacija</v>
      </c>
      <c r="C15" s="374"/>
      <c r="D15" s="374"/>
      <c r="E15" s="375"/>
      <c r="F15" s="381"/>
      <c r="G15" s="379">
        <f>SUM(G132)</f>
        <v>0</v>
      </c>
    </row>
    <row r="16" spans="1:7">
      <c r="A16" s="366"/>
      <c r="B16" s="380"/>
      <c r="C16" s="374"/>
      <c r="D16" s="374"/>
      <c r="E16" s="375"/>
      <c r="F16" s="381"/>
      <c r="G16" s="379"/>
    </row>
    <row r="17" spans="1:8">
      <c r="A17" s="366" t="s">
        <v>212</v>
      </c>
      <c r="B17" s="380" t="str">
        <f>B138</f>
        <v>ZAKLJUČNA DELA</v>
      </c>
      <c r="C17" s="374"/>
      <c r="D17" s="374"/>
      <c r="E17" s="375"/>
      <c r="F17" s="381"/>
      <c r="G17" s="379">
        <f>SUM(G152)</f>
        <v>0</v>
      </c>
    </row>
    <row r="18" spans="1:8">
      <c r="A18" s="366"/>
      <c r="B18" s="380"/>
      <c r="C18" s="374"/>
      <c r="D18" s="374"/>
      <c r="E18" s="375"/>
      <c r="F18" s="381"/>
      <c r="G18" s="381"/>
    </row>
    <row r="19" spans="1:8" ht="13.5" thickBot="1">
      <c r="A19" s="383"/>
      <c r="B19" s="384" t="s">
        <v>213</v>
      </c>
      <c r="C19" s="385"/>
      <c r="D19" s="386"/>
      <c r="E19" s="387"/>
      <c r="F19" s="386"/>
      <c r="G19" s="386">
        <f>SUM(G9:G17)</f>
        <v>0</v>
      </c>
    </row>
    <row r="20" spans="1:8" ht="13.5" thickTop="1">
      <c r="A20" s="366"/>
      <c r="B20" s="380"/>
      <c r="C20" s="374"/>
      <c r="D20" s="374"/>
      <c r="E20" s="375"/>
      <c r="F20" s="381"/>
      <c r="G20" s="381"/>
      <c r="H20" s="388"/>
    </row>
    <row r="21" spans="1:8">
      <c r="A21" s="366"/>
    </row>
    <row r="22" spans="1:8">
      <c r="A22" s="366"/>
      <c r="H22" s="388"/>
    </row>
    <row r="23" spans="1:8">
      <c r="A23" s="367"/>
    </row>
    <row r="24" spans="1:8">
      <c r="A24" s="361"/>
      <c r="B24" s="362"/>
      <c r="C24" s="363"/>
      <c r="D24" s="364"/>
      <c r="E24" s="363"/>
      <c r="F24" s="363"/>
      <c r="G24" s="363"/>
      <c r="H24" s="388"/>
    </row>
    <row r="25" spans="1:8">
      <c r="A25" s="361"/>
      <c r="B25" s="362"/>
      <c r="C25" s="363"/>
      <c r="D25" s="364"/>
      <c r="E25" s="363"/>
      <c r="F25" s="363"/>
      <c r="G25" s="363"/>
    </row>
    <row r="26" spans="1:8">
      <c r="A26" s="361"/>
      <c r="B26" s="362"/>
      <c r="C26" s="363"/>
      <c r="D26" s="364"/>
      <c r="E26" s="363"/>
      <c r="F26" s="363"/>
      <c r="G26" s="363"/>
      <c r="H26" s="388"/>
    </row>
    <row r="27" spans="1:8">
      <c r="A27" s="361"/>
      <c r="B27" s="362"/>
      <c r="C27" s="363"/>
      <c r="D27" s="364"/>
      <c r="E27" s="363"/>
      <c r="F27" s="363"/>
      <c r="G27" s="363"/>
    </row>
    <row r="28" spans="1:8">
      <c r="A28" s="389" t="s">
        <v>208</v>
      </c>
      <c r="B28" s="390" t="s">
        <v>18</v>
      </c>
      <c r="C28" s="363"/>
      <c r="D28" s="364"/>
      <c r="E28" s="363"/>
      <c r="F28" s="363"/>
      <c r="G28" s="363"/>
      <c r="H28" s="388"/>
    </row>
    <row r="29" spans="1:8">
      <c r="A29" s="361"/>
      <c r="B29" s="362"/>
      <c r="C29" s="363"/>
      <c r="D29" s="364"/>
      <c r="E29" s="363"/>
      <c r="F29" s="363"/>
      <c r="G29" s="363"/>
    </row>
    <row r="30" spans="1:8">
      <c r="A30" s="361" t="s">
        <v>214</v>
      </c>
      <c r="B30" s="362" t="s">
        <v>53</v>
      </c>
      <c r="C30" s="363" t="s">
        <v>215</v>
      </c>
      <c r="D30" s="364" t="s">
        <v>216</v>
      </c>
      <c r="E30" s="363" t="s">
        <v>217</v>
      </c>
      <c r="F30" s="363"/>
      <c r="G30" s="363" t="s">
        <v>218</v>
      </c>
      <c r="H30" s="388"/>
    </row>
    <row r="31" spans="1:8">
      <c r="A31" s="389"/>
      <c r="B31" s="390"/>
      <c r="C31" s="391"/>
      <c r="D31" s="392"/>
      <c r="E31" s="391"/>
      <c r="F31" s="391"/>
      <c r="G31" s="391"/>
    </row>
    <row r="32" spans="1:8" ht="38.25">
      <c r="A32" s="361" t="s">
        <v>219</v>
      </c>
      <c r="B32" s="362" t="s">
        <v>220</v>
      </c>
      <c r="C32" s="363">
        <v>85</v>
      </c>
      <c r="D32" s="364" t="s">
        <v>221</v>
      </c>
      <c r="E32" s="393">
        <v>0</v>
      </c>
      <c r="F32" s="363"/>
      <c r="G32" s="393">
        <f>SUM(E32*C32)</f>
        <v>0</v>
      </c>
      <c r="H32" s="388"/>
    </row>
    <row r="33" spans="1:8">
      <c r="A33" s="361"/>
      <c r="B33" s="362"/>
      <c r="C33" s="363"/>
      <c r="D33" s="364"/>
      <c r="E33" s="363"/>
      <c r="F33" s="363"/>
      <c r="G33" s="363"/>
    </row>
    <row r="34" spans="1:8" ht="38.25">
      <c r="A34" s="361" t="s">
        <v>222</v>
      </c>
      <c r="B34" s="362" t="s">
        <v>223</v>
      </c>
      <c r="C34" s="363">
        <v>8</v>
      </c>
      <c r="D34" s="364" t="s">
        <v>63</v>
      </c>
      <c r="E34" s="393">
        <v>0</v>
      </c>
      <c r="F34" s="363"/>
      <c r="G34" s="393">
        <f>SUM(E34*C34)</f>
        <v>0</v>
      </c>
      <c r="H34" s="388"/>
    </row>
    <row r="35" spans="1:8">
      <c r="A35" s="361"/>
      <c r="B35" s="362"/>
      <c r="C35" s="363"/>
      <c r="D35" s="364"/>
      <c r="E35" s="363"/>
      <c r="F35" s="363"/>
      <c r="G35" s="394"/>
    </row>
    <row r="36" spans="1:8" ht="51">
      <c r="A36" s="361" t="s">
        <v>224</v>
      </c>
      <c r="B36" s="362" t="s">
        <v>225</v>
      </c>
      <c r="C36" s="363">
        <v>1</v>
      </c>
      <c r="D36" s="364" t="s">
        <v>203</v>
      </c>
      <c r="E36" s="393">
        <v>0</v>
      </c>
      <c r="F36" s="363"/>
      <c r="G36" s="393">
        <f>SUM(E36*C36)</f>
        <v>0</v>
      </c>
      <c r="H36" s="388"/>
    </row>
    <row r="37" spans="1:8">
      <c r="A37" s="395"/>
      <c r="B37" s="362"/>
      <c r="C37" s="394"/>
      <c r="D37" s="396"/>
      <c r="E37" s="394"/>
      <c r="F37" s="363"/>
      <c r="G37" s="394"/>
    </row>
    <row r="38" spans="1:8" ht="51">
      <c r="A38" s="395" t="s">
        <v>226</v>
      </c>
      <c r="B38" s="362" t="s">
        <v>227</v>
      </c>
      <c r="C38" s="397">
        <v>0.03</v>
      </c>
      <c r="D38" s="396" t="s">
        <v>200</v>
      </c>
      <c r="E38" s="393">
        <f>+(G36+G34+G32)</f>
        <v>0</v>
      </c>
      <c r="F38" s="363"/>
      <c r="G38" s="393">
        <f>SUM(E38*C38)</f>
        <v>0</v>
      </c>
      <c r="H38" s="388"/>
    </row>
    <row r="39" spans="1:8">
      <c r="A39" s="395"/>
      <c r="B39" s="362"/>
      <c r="C39" s="397"/>
      <c r="D39" s="396"/>
      <c r="E39" s="394"/>
      <c r="F39" s="363"/>
      <c r="G39" s="394"/>
    </row>
    <row r="40" spans="1:8">
      <c r="A40" s="395"/>
      <c r="B40" s="398"/>
      <c r="C40" s="394"/>
      <c r="D40" s="396"/>
      <c r="E40" s="394"/>
      <c r="F40" s="394"/>
      <c r="G40" s="394"/>
      <c r="H40" s="388"/>
    </row>
    <row r="41" spans="1:8" ht="13.5" thickBot="1">
      <c r="A41" s="399"/>
      <c r="B41" s="385" t="str">
        <f>CONCATENATE("SKUPAJ ",B28)</f>
        <v>SKUPAJ PREDDELA</v>
      </c>
      <c r="C41" s="400"/>
      <c r="D41" s="387"/>
      <c r="E41" s="400"/>
      <c r="F41" s="400"/>
      <c r="G41" s="401">
        <f>SUM(G32:G38)</f>
        <v>0</v>
      </c>
    </row>
    <row r="42" spans="1:8" ht="13.5" thickTop="1">
      <c r="A42" s="361"/>
      <c r="B42" s="362"/>
      <c r="C42" s="363"/>
      <c r="D42" s="364"/>
      <c r="E42" s="363"/>
      <c r="F42" s="363"/>
      <c r="G42" s="363"/>
      <c r="H42" s="388"/>
    </row>
    <row r="43" spans="1:8" ht="25.5">
      <c r="A43" s="361"/>
      <c r="B43" s="402" t="s">
        <v>228</v>
      </c>
      <c r="C43" s="363"/>
      <c r="D43" s="364"/>
      <c r="E43" s="363"/>
      <c r="F43" s="363"/>
      <c r="G43" s="363"/>
    </row>
    <row r="44" spans="1:8">
      <c r="A44" s="361"/>
      <c r="B44" s="362"/>
      <c r="C44" s="363"/>
      <c r="D44" s="364"/>
      <c r="E44" s="363"/>
      <c r="F44" s="363"/>
      <c r="G44" s="363"/>
    </row>
    <row r="45" spans="1:8">
      <c r="A45" s="361"/>
      <c r="B45" s="362"/>
      <c r="C45" s="363"/>
      <c r="D45" s="364"/>
      <c r="E45" s="363"/>
      <c r="F45" s="363"/>
      <c r="G45" s="391"/>
    </row>
    <row r="46" spans="1:8">
      <c r="A46" s="389" t="s">
        <v>209</v>
      </c>
      <c r="B46" s="390" t="s">
        <v>19</v>
      </c>
      <c r="C46" s="363"/>
      <c r="D46" s="364"/>
      <c r="E46" s="363"/>
      <c r="F46" s="363"/>
      <c r="G46" s="363"/>
    </row>
    <row r="47" spans="1:8">
      <c r="A47" s="389"/>
      <c r="B47" s="390"/>
      <c r="C47" s="363"/>
      <c r="D47" s="364"/>
      <c r="E47" s="363"/>
      <c r="F47" s="363"/>
      <c r="G47" s="363"/>
    </row>
    <row r="48" spans="1:8">
      <c r="A48" s="361" t="s">
        <v>214</v>
      </c>
      <c r="B48" s="362" t="s">
        <v>53</v>
      </c>
      <c r="C48" s="363" t="s">
        <v>215</v>
      </c>
      <c r="D48" s="364" t="s">
        <v>216</v>
      </c>
      <c r="E48" s="363" t="s">
        <v>217</v>
      </c>
      <c r="F48" s="363"/>
      <c r="G48" s="363" t="s">
        <v>218</v>
      </c>
    </row>
    <row r="49" spans="1:9">
      <c r="A49" s="389"/>
      <c r="B49" s="390"/>
      <c r="C49" s="391"/>
      <c r="D49" s="392"/>
      <c r="E49" s="391"/>
      <c r="F49" s="391"/>
      <c r="G49" s="391"/>
    </row>
    <row r="50" spans="1:9" ht="76.5">
      <c r="A50" s="361" t="s">
        <v>229</v>
      </c>
      <c r="B50" s="403" t="s">
        <v>230</v>
      </c>
      <c r="C50" s="363">
        <v>127</v>
      </c>
      <c r="D50" s="364" t="s">
        <v>231</v>
      </c>
      <c r="E50" s="393">
        <v>0</v>
      </c>
      <c r="F50" s="363"/>
      <c r="G50" s="393">
        <f t="shared" ref="G50:G70" si="0">SUM(E50*C50)</f>
        <v>0</v>
      </c>
    </row>
    <row r="51" spans="1:9">
      <c r="A51" s="361"/>
      <c r="B51" s="404"/>
      <c r="C51" s="363"/>
      <c r="D51" s="364"/>
      <c r="E51" s="394"/>
      <c r="F51" s="363"/>
      <c r="G51" s="394"/>
      <c r="H51" s="388"/>
      <c r="I51" s="388"/>
    </row>
    <row r="52" spans="1:9" ht="38.25">
      <c r="A52" s="361" t="s">
        <v>232</v>
      </c>
      <c r="B52" s="404" t="s">
        <v>233</v>
      </c>
      <c r="C52" s="363">
        <v>8</v>
      </c>
      <c r="D52" s="364" t="s">
        <v>231</v>
      </c>
      <c r="E52" s="393">
        <v>0</v>
      </c>
      <c r="F52" s="363"/>
      <c r="G52" s="393">
        <f t="shared" si="0"/>
        <v>0</v>
      </c>
      <c r="H52" s="388"/>
      <c r="I52" s="388"/>
    </row>
    <row r="53" spans="1:9">
      <c r="A53" s="361"/>
      <c r="B53" s="404"/>
      <c r="C53" s="363"/>
      <c r="D53" s="364"/>
      <c r="E53" s="394"/>
      <c r="F53" s="363"/>
      <c r="G53" s="394"/>
      <c r="H53" s="388"/>
      <c r="I53" s="388"/>
    </row>
    <row r="54" spans="1:9" ht="38.25">
      <c r="A54" s="361" t="s">
        <v>234</v>
      </c>
      <c r="B54" s="404" t="s">
        <v>235</v>
      </c>
      <c r="C54" s="363">
        <v>3</v>
      </c>
      <c r="D54" s="364" t="s">
        <v>203</v>
      </c>
      <c r="E54" s="393">
        <v>0</v>
      </c>
      <c r="F54" s="363"/>
      <c r="G54" s="393">
        <f t="shared" si="0"/>
        <v>0</v>
      </c>
      <c r="H54" s="388"/>
      <c r="I54" s="388"/>
    </row>
    <row r="55" spans="1:9">
      <c r="A55" s="361"/>
      <c r="B55" s="404"/>
      <c r="C55" s="363"/>
      <c r="D55" s="364"/>
      <c r="E55" s="394"/>
      <c r="F55" s="363"/>
      <c r="G55" s="394"/>
      <c r="H55" s="388"/>
      <c r="I55" s="388"/>
    </row>
    <row r="56" spans="1:9" ht="38.25">
      <c r="A56" s="361" t="s">
        <v>236</v>
      </c>
      <c r="B56" s="404" t="s">
        <v>237</v>
      </c>
      <c r="C56" s="363">
        <v>5</v>
      </c>
      <c r="D56" s="364" t="s">
        <v>231</v>
      </c>
      <c r="E56" s="393">
        <v>0</v>
      </c>
      <c r="F56" s="363"/>
      <c r="G56" s="393">
        <f t="shared" si="0"/>
        <v>0</v>
      </c>
      <c r="H56" s="388"/>
      <c r="I56" s="388"/>
    </row>
    <row r="57" spans="1:9">
      <c r="A57" s="361"/>
      <c r="B57" s="404"/>
      <c r="C57" s="363"/>
      <c r="D57" s="364"/>
      <c r="E57" s="394"/>
      <c r="F57" s="363"/>
      <c r="G57" s="394"/>
      <c r="H57" s="388"/>
      <c r="I57" s="388"/>
    </row>
    <row r="58" spans="1:9" ht="25.5">
      <c r="A58" s="361" t="s">
        <v>238</v>
      </c>
      <c r="B58" s="404" t="s">
        <v>239</v>
      </c>
      <c r="C58" s="363">
        <v>95</v>
      </c>
      <c r="D58" s="364" t="s">
        <v>240</v>
      </c>
      <c r="E58" s="393">
        <v>0</v>
      </c>
      <c r="F58" s="363"/>
      <c r="G58" s="393">
        <f t="shared" si="0"/>
        <v>0</v>
      </c>
      <c r="H58" s="388"/>
      <c r="I58" s="388"/>
    </row>
    <row r="59" spans="1:9">
      <c r="A59" s="361"/>
      <c r="B59" s="404"/>
      <c r="C59" s="363"/>
      <c r="D59" s="364"/>
      <c r="F59" s="363"/>
      <c r="G59" s="394"/>
      <c r="H59" s="388"/>
      <c r="I59" s="388"/>
    </row>
    <row r="60" spans="1:9" ht="76.5">
      <c r="A60" s="361" t="s">
        <v>241</v>
      </c>
      <c r="B60" s="404" t="s">
        <v>242</v>
      </c>
      <c r="C60" s="363">
        <v>64</v>
      </c>
      <c r="D60" s="364" t="s">
        <v>231</v>
      </c>
      <c r="E60" s="393">
        <v>0</v>
      </c>
      <c r="F60" s="363"/>
      <c r="G60" s="393">
        <f t="shared" si="0"/>
        <v>0</v>
      </c>
      <c r="H60" s="388"/>
      <c r="I60" s="388"/>
    </row>
    <row r="61" spans="1:9">
      <c r="A61" s="361"/>
      <c r="B61" s="404"/>
      <c r="C61" s="363"/>
      <c r="D61" s="364"/>
      <c r="E61" s="394"/>
      <c r="F61" s="363"/>
      <c r="G61" s="394"/>
      <c r="H61" s="388"/>
      <c r="I61" s="388"/>
    </row>
    <row r="62" spans="1:9" ht="38.25">
      <c r="A62" s="361" t="s">
        <v>243</v>
      </c>
      <c r="B62" s="404" t="s">
        <v>244</v>
      </c>
      <c r="C62" s="363">
        <v>35</v>
      </c>
      <c r="D62" s="364" t="s">
        <v>231</v>
      </c>
      <c r="E62" s="393">
        <v>0</v>
      </c>
      <c r="F62" s="363"/>
      <c r="G62" s="393">
        <f t="shared" si="0"/>
        <v>0</v>
      </c>
      <c r="H62" s="388"/>
      <c r="I62" s="388"/>
    </row>
    <row r="63" spans="1:9">
      <c r="A63" s="361"/>
      <c r="B63" s="404"/>
      <c r="C63" s="363"/>
      <c r="D63" s="364"/>
      <c r="E63" s="394"/>
      <c r="F63" s="363"/>
      <c r="G63" s="394"/>
      <c r="H63" s="388"/>
      <c r="I63" s="388"/>
    </row>
    <row r="64" spans="1:9" ht="51">
      <c r="A64" s="361" t="s">
        <v>245</v>
      </c>
      <c r="B64" s="404" t="s">
        <v>246</v>
      </c>
      <c r="C64" s="363">
        <v>30</v>
      </c>
      <c r="D64" s="364" t="s">
        <v>231</v>
      </c>
      <c r="E64" s="393">
        <v>0</v>
      </c>
      <c r="F64" s="363"/>
      <c r="G64" s="393">
        <f t="shared" ref="G64" si="1">SUM(E64*C64)</f>
        <v>0</v>
      </c>
      <c r="H64" s="388"/>
      <c r="I64" s="388"/>
    </row>
    <row r="65" spans="1:9">
      <c r="A65" s="361"/>
      <c r="B65" s="404"/>
      <c r="C65" s="363"/>
      <c r="D65" s="364"/>
      <c r="E65" s="394"/>
      <c r="F65" s="363"/>
      <c r="G65" s="394"/>
      <c r="H65" s="388"/>
      <c r="I65" s="388"/>
    </row>
    <row r="66" spans="1:9" ht="51">
      <c r="A66" s="361" t="s">
        <v>247</v>
      </c>
      <c r="B66" s="404" t="s">
        <v>248</v>
      </c>
      <c r="C66" s="363">
        <v>15</v>
      </c>
      <c r="D66" s="364" t="s">
        <v>231</v>
      </c>
      <c r="E66" s="393">
        <v>0</v>
      </c>
      <c r="F66" s="363"/>
      <c r="G66" s="393">
        <f t="shared" ref="G66" si="2">SUM(E66*C66)</f>
        <v>0</v>
      </c>
      <c r="H66" s="388"/>
      <c r="I66" s="388"/>
    </row>
    <row r="67" spans="1:9">
      <c r="A67" s="361"/>
      <c r="B67" s="404"/>
      <c r="C67" s="363"/>
      <c r="D67" s="364"/>
      <c r="E67" s="394"/>
      <c r="F67" s="363"/>
      <c r="G67" s="394"/>
      <c r="H67" s="388"/>
      <c r="I67" s="388"/>
    </row>
    <row r="68" spans="1:9" ht="51">
      <c r="A68" s="361" t="s">
        <v>249</v>
      </c>
      <c r="B68" s="404" t="s">
        <v>250</v>
      </c>
      <c r="C68" s="363">
        <v>5</v>
      </c>
      <c r="D68" s="364" t="s">
        <v>231</v>
      </c>
      <c r="E68" s="393">
        <v>0</v>
      </c>
      <c r="F68" s="363"/>
      <c r="G68" s="393">
        <f t="shared" si="0"/>
        <v>0</v>
      </c>
      <c r="H68" s="388"/>
      <c r="I68" s="388"/>
    </row>
    <row r="69" spans="1:9">
      <c r="A69" s="361"/>
      <c r="B69" s="404"/>
      <c r="C69" s="363"/>
      <c r="D69" s="364"/>
      <c r="E69" s="394"/>
      <c r="F69" s="363"/>
      <c r="G69" s="394"/>
      <c r="H69" s="388"/>
      <c r="I69" s="388"/>
    </row>
    <row r="70" spans="1:9" ht="38.25">
      <c r="A70" s="361" t="s">
        <v>251</v>
      </c>
      <c r="B70" s="404" t="s">
        <v>252</v>
      </c>
      <c r="C70" s="363">
        <v>4</v>
      </c>
      <c r="D70" s="364" t="s">
        <v>231</v>
      </c>
      <c r="E70" s="393">
        <v>0</v>
      </c>
      <c r="F70" s="363"/>
      <c r="G70" s="393">
        <f t="shared" si="0"/>
        <v>0</v>
      </c>
      <c r="H70" s="388"/>
      <c r="I70" s="388"/>
    </row>
    <row r="71" spans="1:9">
      <c r="A71" s="361"/>
      <c r="B71" s="362"/>
      <c r="C71" s="363"/>
      <c r="D71" s="364"/>
      <c r="E71" s="394"/>
      <c r="F71" s="363"/>
      <c r="G71" s="394"/>
      <c r="H71" s="388"/>
      <c r="I71" s="388"/>
    </row>
    <row r="72" spans="1:9" ht="63.75">
      <c r="A72" s="395" t="s">
        <v>253</v>
      </c>
      <c r="B72" s="362" t="s">
        <v>254</v>
      </c>
      <c r="C72" s="397">
        <v>0.03</v>
      </c>
      <c r="D72" s="396" t="s">
        <v>200</v>
      </c>
      <c r="E72" s="393">
        <v>0</v>
      </c>
      <c r="F72" s="363"/>
      <c r="G72" s="393">
        <f>SUM(E72*C72)</f>
        <v>0</v>
      </c>
      <c r="H72" s="388"/>
      <c r="I72" s="388"/>
    </row>
    <row r="73" spans="1:9">
      <c r="A73" s="395"/>
      <c r="B73" s="398"/>
      <c r="C73" s="394"/>
      <c r="D73" s="396"/>
      <c r="E73" s="394"/>
      <c r="F73" s="394"/>
      <c r="G73" s="394"/>
      <c r="H73" s="388"/>
      <c r="I73" s="388"/>
    </row>
    <row r="74" spans="1:9">
      <c r="A74" s="395"/>
      <c r="B74" s="398"/>
      <c r="C74" s="394"/>
      <c r="D74" s="396"/>
      <c r="E74" s="394"/>
      <c r="F74" s="394"/>
      <c r="G74" s="394"/>
      <c r="H74" s="388"/>
      <c r="I74" s="388"/>
    </row>
    <row r="75" spans="1:9" ht="13.5" thickBot="1">
      <c r="A75" s="383"/>
      <c r="B75" s="385" t="str">
        <f>CONCATENATE("SKUPAJ ",B46)</f>
        <v>SKUPAJ ZEMELJSKA DELA</v>
      </c>
      <c r="C75" s="386"/>
      <c r="D75" s="387"/>
      <c r="E75" s="386"/>
      <c r="F75" s="386"/>
      <c r="G75" s="401">
        <f>SUM(G50:G72)</f>
        <v>0</v>
      </c>
      <c r="H75" s="388"/>
      <c r="I75" s="388"/>
    </row>
    <row r="76" spans="1:9" ht="13.5" thickTop="1">
      <c r="A76" s="405"/>
      <c r="B76" s="402"/>
      <c r="C76" s="406"/>
      <c r="D76" s="407"/>
      <c r="E76" s="406"/>
      <c r="F76" s="406"/>
      <c r="G76" s="408"/>
      <c r="H76" s="388"/>
      <c r="I76" s="388"/>
    </row>
    <row r="77" spans="1:9" ht="25.5">
      <c r="A77" s="405"/>
      <c r="B77" s="402" t="s">
        <v>228</v>
      </c>
      <c r="C77" s="406"/>
      <c r="D77" s="407"/>
      <c r="E77" s="406"/>
      <c r="F77" s="406"/>
      <c r="G77" s="408"/>
      <c r="H77" s="388"/>
      <c r="I77" s="388"/>
    </row>
    <row r="78" spans="1:9">
      <c r="A78" s="361"/>
      <c r="B78" s="362"/>
      <c r="C78" s="363"/>
      <c r="D78" s="364"/>
      <c r="E78" s="363"/>
      <c r="F78" s="363"/>
      <c r="G78" s="363"/>
      <c r="H78" s="388"/>
      <c r="I78" s="388"/>
    </row>
    <row r="79" spans="1:9">
      <c r="A79" s="361"/>
      <c r="B79" s="362"/>
      <c r="C79" s="363"/>
      <c r="D79" s="364"/>
      <c r="E79" s="363"/>
      <c r="F79" s="363"/>
      <c r="G79" s="363"/>
      <c r="H79" s="388"/>
      <c r="I79" s="388"/>
    </row>
    <row r="80" spans="1:9">
      <c r="A80" s="389" t="s">
        <v>210</v>
      </c>
      <c r="B80" s="390" t="s">
        <v>20</v>
      </c>
      <c r="C80" s="363"/>
      <c r="D80" s="364"/>
      <c r="E80" s="363"/>
      <c r="F80" s="363"/>
      <c r="G80" s="363"/>
      <c r="H80" s="388"/>
      <c r="I80" s="388"/>
    </row>
    <row r="81" spans="1:9">
      <c r="A81" s="361"/>
      <c r="B81" s="362"/>
      <c r="C81" s="363"/>
      <c r="D81" s="364"/>
      <c r="E81" s="363"/>
      <c r="F81" s="363"/>
      <c r="G81" s="363"/>
      <c r="H81" s="388"/>
      <c r="I81" s="388"/>
    </row>
    <row r="82" spans="1:9">
      <c r="A82" s="361" t="s">
        <v>214</v>
      </c>
      <c r="B82" s="362" t="s">
        <v>53</v>
      </c>
      <c r="C82" s="363" t="s">
        <v>215</v>
      </c>
      <c r="D82" s="364" t="s">
        <v>216</v>
      </c>
      <c r="E82" s="363" t="s">
        <v>217</v>
      </c>
      <c r="F82" s="363"/>
      <c r="G82" s="363" t="s">
        <v>218</v>
      </c>
      <c r="H82" s="388"/>
      <c r="I82" s="388"/>
    </row>
    <row r="83" spans="1:9">
      <c r="A83" s="361"/>
      <c r="B83" s="362"/>
      <c r="C83" s="363"/>
      <c r="D83" s="364"/>
      <c r="E83" s="363"/>
      <c r="F83" s="363"/>
      <c r="G83" s="363"/>
      <c r="H83" s="388"/>
      <c r="I83" s="388"/>
    </row>
    <row r="84" spans="1:9" ht="38.25">
      <c r="A84" s="361" t="s">
        <v>255</v>
      </c>
      <c r="B84" s="409" t="s">
        <v>256</v>
      </c>
      <c r="C84" s="363">
        <v>2</v>
      </c>
      <c r="D84" s="364" t="s">
        <v>257</v>
      </c>
      <c r="E84" s="393">
        <v>0</v>
      </c>
      <c r="F84" s="363"/>
      <c r="G84" s="393">
        <f>SUM(C84*E84)</f>
        <v>0</v>
      </c>
      <c r="H84" s="388"/>
      <c r="I84" s="388"/>
    </row>
    <row r="85" spans="1:9">
      <c r="A85" s="361"/>
      <c r="B85" s="409"/>
      <c r="C85" s="363"/>
      <c r="D85" s="364"/>
      <c r="E85" s="394"/>
      <c r="F85" s="363"/>
      <c r="G85" s="394"/>
      <c r="H85" s="388"/>
      <c r="I85" s="388"/>
    </row>
    <row r="86" spans="1:9" ht="191.25">
      <c r="A86" s="361" t="s">
        <v>258</v>
      </c>
      <c r="B86" s="409" t="s">
        <v>259</v>
      </c>
      <c r="C86" s="363"/>
      <c r="D86" s="364"/>
      <c r="E86" s="363"/>
      <c r="F86" s="363"/>
      <c r="G86" s="394"/>
      <c r="H86" s="388"/>
      <c r="I86" s="388"/>
    </row>
    <row r="87" spans="1:9">
      <c r="A87" s="361"/>
      <c r="B87" s="409" t="s">
        <v>260</v>
      </c>
      <c r="C87" s="363">
        <v>1</v>
      </c>
      <c r="D87" s="364" t="s">
        <v>63</v>
      </c>
      <c r="E87" s="393">
        <v>0</v>
      </c>
      <c r="F87" s="363"/>
      <c r="G87" s="393">
        <f>SUM(C87*E87)</f>
        <v>0</v>
      </c>
      <c r="H87" s="388"/>
      <c r="I87" s="388"/>
    </row>
    <row r="88" spans="1:9">
      <c r="A88" s="361"/>
      <c r="B88" s="409"/>
      <c r="C88" s="363"/>
      <c r="D88" s="364"/>
      <c r="E88" s="394"/>
      <c r="F88" s="363"/>
      <c r="G88" s="394"/>
      <c r="H88" s="388"/>
      <c r="I88" s="388"/>
    </row>
    <row r="89" spans="1:9" ht="89.25">
      <c r="A89" s="361" t="s">
        <v>261</v>
      </c>
      <c r="B89" s="410" t="s">
        <v>262</v>
      </c>
      <c r="C89" s="363"/>
      <c r="D89" s="364"/>
      <c r="E89" s="394"/>
      <c r="F89" s="363"/>
      <c r="G89" s="394"/>
      <c r="H89" s="388"/>
      <c r="I89" s="388"/>
    </row>
    <row r="90" spans="1:9">
      <c r="A90" s="361"/>
      <c r="B90" s="411" t="s">
        <v>263</v>
      </c>
      <c r="C90" s="363">
        <v>4</v>
      </c>
      <c r="D90" s="364" t="s">
        <v>63</v>
      </c>
      <c r="E90" s="393">
        <v>0</v>
      </c>
      <c r="F90" s="363"/>
      <c r="G90" s="393">
        <f>SUM(C90*E90)</f>
        <v>0</v>
      </c>
      <c r="H90" s="388"/>
      <c r="I90" s="388"/>
    </row>
    <row r="91" spans="1:9">
      <c r="A91" s="361"/>
      <c r="B91" s="411"/>
      <c r="C91" s="363"/>
      <c r="D91" s="364"/>
      <c r="E91" s="394"/>
      <c r="F91" s="363"/>
      <c r="G91" s="394"/>
      <c r="H91" s="388"/>
      <c r="I91" s="388"/>
    </row>
    <row r="92" spans="1:9" ht="102">
      <c r="A92" s="361" t="s">
        <v>264</v>
      </c>
      <c r="B92" s="410" t="s">
        <v>265</v>
      </c>
      <c r="C92" s="363"/>
      <c r="D92" s="364"/>
      <c r="E92" s="394"/>
      <c r="F92" s="363"/>
      <c r="G92" s="394"/>
      <c r="H92" s="388"/>
      <c r="I92" s="388"/>
    </row>
    <row r="93" spans="1:9">
      <c r="A93" s="361"/>
      <c r="B93" s="411" t="s">
        <v>266</v>
      </c>
      <c r="C93" s="363">
        <v>1</v>
      </c>
      <c r="D93" s="364" t="s">
        <v>63</v>
      </c>
      <c r="E93" s="393">
        <v>0</v>
      </c>
      <c r="F93" s="363"/>
      <c r="G93" s="393">
        <f>SUM(C93*E93)</f>
        <v>0</v>
      </c>
      <c r="H93" s="388"/>
      <c r="I93" s="388"/>
    </row>
    <row r="94" spans="1:9">
      <c r="A94" s="361"/>
      <c r="B94" s="411"/>
      <c r="C94" s="363"/>
      <c r="D94" s="364"/>
      <c r="E94" s="363"/>
      <c r="F94" s="363"/>
      <c r="G94" s="394"/>
      <c r="H94" s="388"/>
      <c r="I94" s="388"/>
    </row>
    <row r="95" spans="1:9" ht="63.75">
      <c r="A95" s="361" t="s">
        <v>267</v>
      </c>
      <c r="B95" s="362" t="s">
        <v>268</v>
      </c>
      <c r="C95" s="363"/>
      <c r="D95" s="364"/>
      <c r="E95" s="363"/>
      <c r="F95" s="363"/>
      <c r="G95" s="394"/>
      <c r="H95" s="388"/>
      <c r="I95" s="388"/>
    </row>
    <row r="96" spans="1:9">
      <c r="A96" s="361"/>
      <c r="B96" s="362" t="s">
        <v>269</v>
      </c>
      <c r="C96" s="363">
        <v>5</v>
      </c>
      <c r="D96" s="364" t="s">
        <v>63</v>
      </c>
      <c r="E96" s="393">
        <v>0</v>
      </c>
      <c r="F96" s="363"/>
      <c r="G96" s="393">
        <f>SUM(C96*E96)</f>
        <v>0</v>
      </c>
      <c r="H96" s="388"/>
      <c r="I96" s="388"/>
    </row>
    <row r="97" spans="1:15">
      <c r="A97" s="361"/>
      <c r="B97" s="411"/>
      <c r="C97" s="363"/>
      <c r="D97" s="364"/>
      <c r="E97" s="363"/>
      <c r="F97" s="363"/>
      <c r="G97" s="394"/>
      <c r="H97" s="388"/>
      <c r="I97" s="388"/>
    </row>
    <row r="98" spans="1:15" ht="63.75">
      <c r="A98" s="361" t="s">
        <v>270</v>
      </c>
      <c r="B98" s="362" t="s">
        <v>271</v>
      </c>
      <c r="C98" s="363">
        <v>1</v>
      </c>
      <c r="D98" s="364" t="s">
        <v>231</v>
      </c>
      <c r="E98" s="393">
        <v>0</v>
      </c>
      <c r="F98" s="363"/>
      <c r="G98" s="393">
        <f>SUM(C98*E98)</f>
        <v>0</v>
      </c>
      <c r="H98" s="388"/>
      <c r="I98" s="388"/>
      <c r="J98" s="412"/>
      <c r="K98" s="413"/>
      <c r="L98" s="413"/>
      <c r="M98" s="414"/>
      <c r="N98" s="413"/>
      <c r="O98" s="413"/>
    </row>
    <row r="99" spans="1:15">
      <c r="A99" s="361"/>
      <c r="B99" s="362"/>
      <c r="C99" s="363"/>
      <c r="D99" s="364"/>
      <c r="E99" s="394"/>
      <c r="F99" s="363"/>
      <c r="G99" s="394"/>
      <c r="H99" s="388"/>
      <c r="I99" s="388"/>
      <c r="J99" s="412"/>
      <c r="K99" s="413"/>
      <c r="L99" s="413"/>
      <c r="M99" s="414"/>
      <c r="N99" s="413"/>
      <c r="O99" s="413"/>
    </row>
    <row r="100" spans="1:15" ht="89.25">
      <c r="A100" s="361" t="s">
        <v>272</v>
      </c>
      <c r="B100" s="362" t="s">
        <v>273</v>
      </c>
      <c r="C100" s="363">
        <v>1</v>
      </c>
      <c r="D100" s="364" t="s">
        <v>63</v>
      </c>
      <c r="E100" s="393">
        <v>0</v>
      </c>
      <c r="F100" s="363"/>
      <c r="G100" s="393">
        <f>SUM(C100*E100)</f>
        <v>0</v>
      </c>
      <c r="H100" s="388"/>
      <c r="I100" s="388"/>
      <c r="J100" s="412"/>
      <c r="K100" s="413"/>
      <c r="L100" s="413"/>
      <c r="M100" s="414"/>
      <c r="N100" s="413"/>
      <c r="O100" s="413"/>
    </row>
    <row r="101" spans="1:15">
      <c r="A101" s="361"/>
      <c r="B101" s="362"/>
      <c r="C101" s="363"/>
      <c r="D101" s="364"/>
      <c r="E101" s="363"/>
      <c r="F101" s="363"/>
      <c r="G101" s="394"/>
      <c r="H101" s="388"/>
      <c r="I101" s="388"/>
      <c r="J101" s="412"/>
      <c r="K101" s="413"/>
      <c r="L101" s="413"/>
      <c r="M101" s="414"/>
      <c r="N101" s="413"/>
      <c r="O101" s="413"/>
    </row>
    <row r="102" spans="1:15" ht="25.5">
      <c r="A102" s="395" t="s">
        <v>274</v>
      </c>
      <c r="B102" s="362" t="s">
        <v>275</v>
      </c>
      <c r="C102" s="363"/>
      <c r="D102" s="364"/>
      <c r="E102" s="394"/>
      <c r="F102" s="363"/>
      <c r="G102" s="394"/>
    </row>
    <row r="103" spans="1:15">
      <c r="A103" s="395"/>
      <c r="B103" s="415" t="s">
        <v>276</v>
      </c>
      <c r="C103" s="363">
        <v>2</v>
      </c>
      <c r="D103" s="364" t="s">
        <v>203</v>
      </c>
      <c r="E103" s="393">
        <v>0</v>
      </c>
      <c r="F103" s="363"/>
      <c r="G103" s="393">
        <f>SUM(C103*E103)</f>
        <v>0</v>
      </c>
    </row>
    <row r="104" spans="1:15">
      <c r="A104" s="395"/>
      <c r="B104" s="398"/>
      <c r="C104" s="394"/>
      <c r="D104" s="396"/>
      <c r="E104" s="394"/>
      <c r="F104" s="394"/>
      <c r="G104" s="394"/>
    </row>
    <row r="105" spans="1:15" ht="51">
      <c r="A105" s="395" t="s">
        <v>277</v>
      </c>
      <c r="B105" s="362" t="s">
        <v>227</v>
      </c>
      <c r="C105" s="397">
        <v>0.03</v>
      </c>
      <c r="D105" s="396" t="s">
        <v>200</v>
      </c>
      <c r="E105" s="393">
        <v>0</v>
      </c>
      <c r="F105" s="363"/>
      <c r="G105" s="393">
        <f>SUM(E105*C105)</f>
        <v>0</v>
      </c>
    </row>
    <row r="106" spans="1:15">
      <c r="A106" s="395"/>
      <c r="B106" s="362"/>
      <c r="C106" s="394"/>
      <c r="D106" s="396"/>
      <c r="E106" s="394"/>
      <c r="F106" s="363"/>
      <c r="G106" s="394"/>
    </row>
    <row r="107" spans="1:15">
      <c r="A107" s="395"/>
      <c r="B107" s="362"/>
      <c r="C107" s="394"/>
      <c r="D107" s="396"/>
      <c r="E107" s="394"/>
      <c r="F107" s="394"/>
      <c r="G107" s="394"/>
    </row>
    <row r="108" spans="1:15" ht="13.5" thickBot="1">
      <c r="A108" s="383"/>
      <c r="B108" s="535" t="str">
        <f>CONCATENATE("SKUPAJ ",B80)</f>
        <v>SKUPAJ GRADBENA DELA</v>
      </c>
      <c r="C108" s="536"/>
      <c r="D108" s="536"/>
      <c r="E108" s="536"/>
      <c r="F108" s="386"/>
      <c r="G108" s="401">
        <f>SUM(G84:G105)</f>
        <v>0</v>
      </c>
    </row>
    <row r="109" spans="1:15" ht="13.5" thickTop="1">
      <c r="A109" s="405"/>
      <c r="B109" s="402"/>
      <c r="C109" s="374"/>
      <c r="D109" s="374"/>
      <c r="E109" s="374"/>
      <c r="F109" s="406"/>
      <c r="G109" s="408"/>
    </row>
    <row r="110" spans="1:15" ht="25.5">
      <c r="A110" s="405"/>
      <c r="B110" s="402" t="s">
        <v>228</v>
      </c>
      <c r="C110" s="374"/>
      <c r="D110" s="374"/>
      <c r="E110" s="374"/>
      <c r="F110" s="406"/>
      <c r="G110" s="408"/>
    </row>
    <row r="111" spans="1:15">
      <c r="A111" s="361"/>
      <c r="B111" s="362"/>
      <c r="C111" s="363"/>
      <c r="D111" s="364"/>
      <c r="E111" s="363"/>
      <c r="F111" s="363"/>
      <c r="G111" s="363"/>
    </row>
    <row r="112" spans="1:15">
      <c r="A112" s="361"/>
      <c r="B112" s="362"/>
      <c r="C112" s="363"/>
      <c r="D112" s="364"/>
      <c r="E112" s="363"/>
      <c r="F112" s="363"/>
      <c r="G112" s="363"/>
    </row>
    <row r="113" spans="1:7">
      <c r="A113" s="389" t="s">
        <v>211</v>
      </c>
      <c r="B113" s="537" t="s">
        <v>278</v>
      </c>
      <c r="C113" s="538"/>
      <c r="D113" s="538"/>
      <c r="E113" s="538"/>
      <c r="F113" s="538"/>
      <c r="G113" s="538"/>
    </row>
    <row r="114" spans="1:7">
      <c r="A114" s="361"/>
      <c r="B114" s="362"/>
      <c r="C114" s="363"/>
      <c r="D114" s="364"/>
      <c r="E114" s="363"/>
      <c r="F114" s="363"/>
      <c r="G114" s="363"/>
    </row>
    <row r="115" spans="1:7">
      <c r="A115" s="361" t="s">
        <v>214</v>
      </c>
      <c r="B115" s="362" t="s">
        <v>53</v>
      </c>
      <c r="C115" s="363" t="s">
        <v>215</v>
      </c>
      <c r="D115" s="364" t="s">
        <v>216</v>
      </c>
      <c r="E115" s="363" t="s">
        <v>217</v>
      </c>
      <c r="F115" s="363"/>
      <c r="G115" s="363" t="s">
        <v>218</v>
      </c>
    </row>
    <row r="116" spans="1:7">
      <c r="A116" s="361"/>
      <c r="B116" s="362"/>
      <c r="C116" s="363"/>
      <c r="D116" s="364"/>
      <c r="E116" s="363"/>
      <c r="F116" s="363"/>
      <c r="G116" s="363"/>
    </row>
    <row r="117" spans="1:7" ht="63.75">
      <c r="A117" s="361" t="s">
        <v>279</v>
      </c>
      <c r="B117" s="416" t="s">
        <v>280</v>
      </c>
      <c r="C117" s="363"/>
      <c r="D117" s="364"/>
      <c r="E117" s="394"/>
      <c r="F117" s="363"/>
      <c r="G117" s="394"/>
    </row>
    <row r="118" spans="1:7">
      <c r="A118" s="361"/>
      <c r="B118" s="362" t="s">
        <v>281</v>
      </c>
      <c r="C118" s="363">
        <v>85</v>
      </c>
      <c r="D118" s="364" t="s">
        <v>221</v>
      </c>
      <c r="E118" s="393">
        <v>0</v>
      </c>
      <c r="F118" s="363"/>
      <c r="G118" s="393">
        <f t="shared" ref="G118" si="3">SUM(C118*E118)</f>
        <v>0</v>
      </c>
    </row>
    <row r="119" spans="1:7">
      <c r="A119" s="361"/>
      <c r="B119" s="362"/>
      <c r="C119" s="363"/>
      <c r="D119" s="364"/>
      <c r="E119" s="394"/>
      <c r="F119" s="363"/>
      <c r="G119" s="394"/>
    </row>
    <row r="120" spans="1:7" ht="38.25">
      <c r="A120" s="361" t="s">
        <v>282</v>
      </c>
      <c r="B120" s="416" t="s">
        <v>283</v>
      </c>
      <c r="C120" s="363"/>
      <c r="D120" s="364"/>
      <c r="E120" s="364"/>
      <c r="F120" s="364"/>
      <c r="G120" s="364"/>
    </row>
    <row r="121" spans="1:7">
      <c r="A121" s="361"/>
      <c r="B121" s="416" t="s">
        <v>281</v>
      </c>
      <c r="C121" s="363">
        <v>65</v>
      </c>
      <c r="D121" s="364" t="s">
        <v>221</v>
      </c>
      <c r="E121" s="393">
        <v>0</v>
      </c>
      <c r="F121" s="363"/>
      <c r="G121" s="393">
        <f t="shared" ref="G121" si="4">SUM(C121*E121)</f>
        <v>0</v>
      </c>
    </row>
    <row r="122" spans="1:7">
      <c r="A122" s="361"/>
      <c r="B122" s="416"/>
      <c r="C122" s="363"/>
      <c r="D122" s="364"/>
      <c r="E122" s="394"/>
      <c r="F122" s="363"/>
      <c r="G122" s="394"/>
    </row>
    <row r="123" spans="1:7" ht="63.75">
      <c r="A123" s="361" t="s">
        <v>284</v>
      </c>
      <c r="B123" s="417" t="s">
        <v>285</v>
      </c>
      <c r="C123" s="363">
        <v>12</v>
      </c>
      <c r="D123" s="364" t="s">
        <v>221</v>
      </c>
      <c r="E123" s="393">
        <v>0</v>
      </c>
      <c r="F123" s="363"/>
      <c r="G123" s="393">
        <f t="shared" ref="G123" si="5">SUM(C123*E123)</f>
        <v>0</v>
      </c>
    </row>
    <row r="124" spans="1:7">
      <c r="A124" s="361"/>
      <c r="B124" s="417"/>
      <c r="C124" s="363"/>
      <c r="D124" s="364"/>
      <c r="E124" s="394"/>
      <c r="F124" s="363"/>
      <c r="G124" s="394"/>
    </row>
    <row r="125" spans="1:7" ht="76.5">
      <c r="A125" s="361" t="s">
        <v>286</v>
      </c>
      <c r="B125" s="417" t="s">
        <v>287</v>
      </c>
      <c r="C125" s="363">
        <v>5</v>
      </c>
      <c r="D125" s="364" t="s">
        <v>221</v>
      </c>
      <c r="E125" s="393">
        <v>0</v>
      </c>
      <c r="F125" s="363"/>
      <c r="G125" s="393">
        <f t="shared" ref="G125" si="6">SUM(C125*E125)</f>
        <v>0</v>
      </c>
    </row>
    <row r="126" spans="1:7">
      <c r="A126" s="361"/>
      <c r="B126" s="416"/>
      <c r="C126" s="363"/>
      <c r="D126" s="364"/>
      <c r="E126" s="394"/>
      <c r="F126" s="363"/>
      <c r="G126" s="394"/>
    </row>
    <row r="127" spans="1:7" ht="76.5">
      <c r="A127" s="361" t="s">
        <v>288</v>
      </c>
      <c r="B127" s="416" t="s">
        <v>289</v>
      </c>
      <c r="C127" s="363">
        <v>1</v>
      </c>
      <c r="D127" s="364" t="s">
        <v>63</v>
      </c>
      <c r="E127" s="393">
        <v>0</v>
      </c>
      <c r="F127" s="363"/>
      <c r="G127" s="393">
        <f t="shared" ref="G127" si="7">SUM(C127*E127)</f>
        <v>0</v>
      </c>
    </row>
    <row r="128" spans="1:7">
      <c r="A128" s="361"/>
      <c r="B128" s="362"/>
      <c r="C128" s="363"/>
      <c r="D128" s="364"/>
      <c r="E128" s="416"/>
      <c r="F128" s="416"/>
      <c r="G128" s="416"/>
    </row>
    <row r="129" spans="1:7" ht="51">
      <c r="A129" s="395" t="s">
        <v>290</v>
      </c>
      <c r="B129" s="362" t="s">
        <v>227</v>
      </c>
      <c r="C129" s="397">
        <v>0.03</v>
      </c>
      <c r="D129" s="396" t="s">
        <v>200</v>
      </c>
      <c r="E129" s="393">
        <f>+(G118)</f>
        <v>0</v>
      </c>
      <c r="F129" s="363"/>
      <c r="G129" s="393">
        <f>SUM(E129*C129)</f>
        <v>0</v>
      </c>
    </row>
    <row r="130" spans="1:7">
      <c r="A130" s="395"/>
      <c r="B130" s="398"/>
      <c r="C130" s="394"/>
      <c r="D130" s="396"/>
      <c r="E130" s="394"/>
      <c r="F130" s="394"/>
      <c r="G130" s="394"/>
    </row>
    <row r="131" spans="1:7">
      <c r="A131" s="395"/>
      <c r="B131" s="398"/>
      <c r="C131" s="394"/>
      <c r="D131" s="396"/>
      <c r="E131" s="394"/>
      <c r="F131" s="394"/>
      <c r="G131" s="394"/>
    </row>
    <row r="132" spans="1:7" ht="13.5" thickBot="1">
      <c r="A132" s="399"/>
      <c r="B132" s="535" t="str">
        <f>CONCATENATE("SKUPAJ ",B113)</f>
        <v>SKUPAJ MONTERSKA DELA - kanalizacija</v>
      </c>
      <c r="C132" s="539"/>
      <c r="D132" s="539"/>
      <c r="E132" s="539"/>
      <c r="F132" s="400"/>
      <c r="G132" s="418">
        <f>SUM(G118:G129)</f>
        <v>0</v>
      </c>
    </row>
    <row r="133" spans="1:7" ht="13.5" thickTop="1">
      <c r="A133" s="395"/>
      <c r="B133" s="402"/>
      <c r="C133" s="369"/>
      <c r="D133" s="369"/>
      <c r="E133" s="369"/>
      <c r="F133" s="394"/>
      <c r="G133" s="419"/>
    </row>
    <row r="134" spans="1:7" ht="25.5">
      <c r="A134" s="395"/>
      <c r="B134" s="402" t="s">
        <v>228</v>
      </c>
      <c r="C134" s="369"/>
      <c r="D134" s="369"/>
      <c r="E134" s="369"/>
      <c r="F134" s="394"/>
      <c r="G134" s="419"/>
    </row>
    <row r="135" spans="1:7">
      <c r="A135" s="361"/>
      <c r="B135" s="362"/>
      <c r="C135" s="363"/>
      <c r="D135" s="364"/>
      <c r="E135" s="363"/>
      <c r="F135" s="363"/>
      <c r="G135" s="363"/>
    </row>
    <row r="136" spans="1:7">
      <c r="A136" s="361"/>
      <c r="B136" s="362"/>
      <c r="C136" s="363"/>
      <c r="D136" s="364"/>
      <c r="E136" s="363"/>
      <c r="F136" s="363"/>
      <c r="G136" s="363"/>
    </row>
    <row r="137" spans="1:7">
      <c r="A137" s="361"/>
      <c r="B137" s="362"/>
      <c r="C137" s="363"/>
      <c r="D137" s="364"/>
      <c r="E137" s="363"/>
      <c r="F137" s="363"/>
      <c r="G137" s="363"/>
    </row>
    <row r="138" spans="1:7">
      <c r="A138" s="389" t="s">
        <v>212</v>
      </c>
      <c r="B138" s="390" t="s">
        <v>22</v>
      </c>
      <c r="C138" s="420"/>
      <c r="D138" s="364"/>
      <c r="E138" s="363"/>
      <c r="F138" s="363"/>
      <c r="G138" s="363"/>
    </row>
    <row r="139" spans="1:7">
      <c r="A139" s="361"/>
      <c r="B139" s="362"/>
      <c r="C139" s="420"/>
      <c r="D139" s="364"/>
      <c r="E139" s="363"/>
      <c r="F139" s="363"/>
      <c r="G139" s="363"/>
    </row>
    <row r="140" spans="1:7">
      <c r="A140" s="361" t="s">
        <v>214</v>
      </c>
      <c r="B140" s="362" t="s">
        <v>53</v>
      </c>
      <c r="C140" s="420" t="s">
        <v>215</v>
      </c>
      <c r="D140" s="364" t="s">
        <v>216</v>
      </c>
      <c r="E140" s="363" t="s">
        <v>217</v>
      </c>
      <c r="F140" s="363"/>
      <c r="G140" s="363" t="s">
        <v>218</v>
      </c>
    </row>
    <row r="141" spans="1:7">
      <c r="A141" s="389"/>
      <c r="B141" s="390"/>
      <c r="C141" s="421"/>
      <c r="D141" s="392"/>
      <c r="E141" s="391"/>
      <c r="F141" s="391"/>
      <c r="G141" s="391"/>
    </row>
    <row r="142" spans="1:7" ht="38.25">
      <c r="A142" s="361" t="s">
        <v>291</v>
      </c>
      <c r="B142" s="409" t="s">
        <v>292</v>
      </c>
      <c r="C142" s="363"/>
      <c r="D142" s="363"/>
      <c r="E142" s="363"/>
      <c r="F142" s="363"/>
      <c r="G142" s="363"/>
    </row>
    <row r="143" spans="1:7">
      <c r="A143" s="361"/>
      <c r="B143" s="422" t="s">
        <v>293</v>
      </c>
      <c r="C143" s="363">
        <v>1</v>
      </c>
      <c r="D143" s="396" t="s">
        <v>63</v>
      </c>
      <c r="E143" s="393">
        <v>0</v>
      </c>
      <c r="F143" s="363"/>
      <c r="G143" s="393">
        <f>SUM(E143*C143)</f>
        <v>0</v>
      </c>
    </row>
    <row r="144" spans="1:7">
      <c r="A144" s="361"/>
      <c r="B144" s="362"/>
      <c r="C144" s="363"/>
      <c r="D144" s="396"/>
      <c r="E144" s="394"/>
      <c r="F144" s="363"/>
      <c r="G144" s="394"/>
    </row>
    <row r="145" spans="1:7">
      <c r="A145" s="361" t="s">
        <v>294</v>
      </c>
      <c r="B145" s="362" t="s">
        <v>295</v>
      </c>
      <c r="C145" s="363">
        <v>3</v>
      </c>
      <c r="D145" s="364" t="s">
        <v>203</v>
      </c>
      <c r="E145" s="393">
        <v>0</v>
      </c>
      <c r="F145" s="363"/>
      <c r="G145" s="393">
        <f>SUM(E145*C145)</f>
        <v>0</v>
      </c>
    </row>
    <row r="146" spans="1:7">
      <c r="A146" s="361"/>
      <c r="B146" s="362"/>
      <c r="C146" s="363"/>
      <c r="D146" s="364"/>
      <c r="E146" s="394"/>
      <c r="F146" s="363"/>
      <c r="G146" s="394"/>
    </row>
    <row r="147" spans="1:7" ht="38.25">
      <c r="A147" s="361" t="s">
        <v>296</v>
      </c>
      <c r="B147" s="423" t="s">
        <v>297</v>
      </c>
      <c r="C147" s="363">
        <v>2</v>
      </c>
      <c r="D147" s="364" t="s">
        <v>203</v>
      </c>
      <c r="E147" s="393">
        <v>0</v>
      </c>
      <c r="F147" s="363"/>
      <c r="G147" s="393">
        <f>SUM(E147*C147)</f>
        <v>0</v>
      </c>
    </row>
    <row r="148" spans="1:7">
      <c r="A148" s="361"/>
      <c r="B148" s="424"/>
      <c r="C148" s="363"/>
      <c r="D148" s="364"/>
      <c r="E148" s="363"/>
      <c r="F148" s="363"/>
      <c r="G148" s="363"/>
    </row>
    <row r="149" spans="1:7" ht="51">
      <c r="A149" s="395" t="s">
        <v>298</v>
      </c>
      <c r="B149" s="362" t="s">
        <v>227</v>
      </c>
      <c r="C149" s="397">
        <v>0.03</v>
      </c>
      <c r="D149" s="396" t="s">
        <v>200</v>
      </c>
      <c r="E149" s="393">
        <v>0</v>
      </c>
      <c r="F149" s="363"/>
      <c r="G149" s="393">
        <f>SUM(E149*C149)</f>
        <v>0</v>
      </c>
    </row>
    <row r="150" spans="1:7">
      <c r="A150" s="395"/>
      <c r="B150" s="398"/>
      <c r="C150" s="425"/>
      <c r="D150" s="396"/>
      <c r="E150" s="394"/>
      <c r="F150" s="394"/>
      <c r="G150" s="394"/>
    </row>
    <row r="151" spans="1:7">
      <c r="A151" s="395"/>
      <c r="B151" s="362"/>
      <c r="C151" s="425"/>
      <c r="D151" s="396"/>
      <c r="E151" s="394"/>
      <c r="F151" s="394"/>
      <c r="G151" s="394"/>
    </row>
    <row r="152" spans="1:7" ht="13.5" thickBot="1">
      <c r="A152" s="383"/>
      <c r="B152" s="385" t="str">
        <f>CONCATENATE("SKUPAJ ",B138)</f>
        <v>SKUPAJ ZAKLJUČNA DELA</v>
      </c>
      <c r="C152" s="426"/>
      <c r="D152" s="387"/>
      <c r="E152" s="386"/>
      <c r="F152" s="400"/>
      <c r="G152" s="386">
        <f>SUM(G143:G149)</f>
        <v>0</v>
      </c>
    </row>
    <row r="153" spans="1:7" ht="13.5" thickTop="1">
      <c r="A153" s="405"/>
      <c r="B153" s="402"/>
      <c r="C153" s="427"/>
      <c r="D153" s="407"/>
      <c r="E153" s="406"/>
      <c r="F153" s="394"/>
      <c r="G153" s="406"/>
    </row>
    <row r="154" spans="1:7" ht="25.5">
      <c r="A154" s="405"/>
      <c r="B154" s="402" t="s">
        <v>228</v>
      </c>
      <c r="C154" s="427"/>
      <c r="D154" s="407"/>
      <c r="E154" s="406"/>
      <c r="F154" s="394"/>
      <c r="G154" s="406"/>
    </row>
    <row r="155" spans="1:7">
      <c r="A155" s="361"/>
      <c r="B155" s="362"/>
      <c r="C155" s="420"/>
      <c r="D155" s="364"/>
      <c r="E155" s="363"/>
      <c r="F155" s="363"/>
      <c r="G155" s="363"/>
    </row>
    <row r="234" spans="8:15">
      <c r="H234" s="428"/>
      <c r="I234" s="413"/>
    </row>
    <row r="235" spans="8:15">
      <c r="H235" s="428"/>
      <c r="I235" s="413"/>
      <c r="J235" s="412"/>
      <c r="K235" s="413"/>
      <c r="L235" s="413"/>
      <c r="M235" s="414"/>
      <c r="N235" s="413"/>
      <c r="O235" s="413"/>
    </row>
    <row r="236" spans="8:15">
      <c r="H236" s="428"/>
      <c r="I236" s="413"/>
      <c r="J236" s="412"/>
      <c r="K236" s="413"/>
      <c r="L236" s="413"/>
      <c r="M236" s="414"/>
      <c r="N236" s="413"/>
      <c r="O236" s="413"/>
    </row>
    <row r="237" spans="8:15">
      <c r="H237" s="428"/>
      <c r="I237" s="413"/>
      <c r="J237" s="412"/>
      <c r="K237" s="413"/>
      <c r="L237" s="413"/>
      <c r="M237" s="414"/>
      <c r="N237" s="413"/>
      <c r="O237" s="413"/>
    </row>
    <row r="238" spans="8:15">
      <c r="J238" s="412"/>
      <c r="K238" s="413"/>
      <c r="L238" s="413"/>
      <c r="M238" s="414"/>
      <c r="N238" s="413"/>
      <c r="O238" s="413"/>
    </row>
    <row r="251" spans="1:7">
      <c r="A251" s="429"/>
      <c r="B251" s="430"/>
      <c r="C251" s="431"/>
      <c r="D251" s="364"/>
      <c r="E251" s="363"/>
      <c r="F251" s="363"/>
      <c r="G251" s="363"/>
    </row>
  </sheetData>
  <mergeCells count="4">
    <mergeCell ref="B2:F2"/>
    <mergeCell ref="B108:E108"/>
    <mergeCell ref="B113:G113"/>
    <mergeCell ref="B132:E132"/>
  </mergeCells>
  <conditionalFormatting sqref="E98:E101">
    <cfRule type="cellIs" dxfId="0" priority="1" stopIfTrue="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J92"/>
  <sheetViews>
    <sheetView topLeftCell="A79" workbookViewId="0">
      <selection activeCell="B7" sqref="B7"/>
    </sheetView>
  </sheetViews>
  <sheetFormatPr defaultRowHeight="15"/>
  <cols>
    <col min="1" max="1" width="3.85546875" style="533" customWidth="1"/>
    <col min="2" max="2" width="40.42578125" bestFit="1" customWidth="1"/>
    <col min="4" max="4" width="6.7109375" customWidth="1"/>
    <col min="5" max="5" width="10.42578125" bestFit="1" customWidth="1"/>
    <col min="6" max="6" width="16.5703125" style="526" bestFit="1" customWidth="1"/>
    <col min="7" max="7" width="5.85546875" style="526" customWidth="1"/>
    <col min="8" max="8" width="11.7109375" style="527" customWidth="1"/>
    <col min="9" max="9" width="13.5703125" style="527" customWidth="1"/>
    <col min="257" max="257" width="3.85546875" customWidth="1"/>
    <col min="258" max="258" width="40.42578125" bestFit="1" customWidth="1"/>
    <col min="260" max="260" width="6.7109375" customWidth="1"/>
    <col min="261" max="261" width="10.42578125" bestFit="1" customWidth="1"/>
    <col min="262" max="262" width="16.5703125" bestFit="1" customWidth="1"/>
    <col min="263" max="263" width="5.85546875" customWidth="1"/>
    <col min="264" max="264" width="11.7109375" customWidth="1"/>
    <col min="265" max="265" width="13.5703125" customWidth="1"/>
    <col min="513" max="513" width="3.85546875" customWidth="1"/>
    <col min="514" max="514" width="40.42578125" bestFit="1" customWidth="1"/>
    <col min="516" max="516" width="6.7109375" customWidth="1"/>
    <col min="517" max="517" width="10.42578125" bestFit="1" customWidth="1"/>
    <col min="518" max="518" width="16.5703125" bestFit="1" customWidth="1"/>
    <col min="519" max="519" width="5.85546875" customWidth="1"/>
    <col min="520" max="520" width="11.7109375" customWidth="1"/>
    <col min="521" max="521" width="13.5703125" customWidth="1"/>
    <col min="769" max="769" width="3.85546875" customWidth="1"/>
    <col min="770" max="770" width="40.42578125" bestFit="1" customWidth="1"/>
    <col min="772" max="772" width="6.7109375" customWidth="1"/>
    <col min="773" max="773" width="10.42578125" bestFit="1" customWidth="1"/>
    <col min="774" max="774" width="16.5703125" bestFit="1" customWidth="1"/>
    <col min="775" max="775" width="5.85546875" customWidth="1"/>
    <col min="776" max="776" width="11.7109375" customWidth="1"/>
    <col min="777" max="777" width="13.5703125" customWidth="1"/>
    <col min="1025" max="1025" width="3.85546875" customWidth="1"/>
    <col min="1026" max="1026" width="40.42578125" bestFit="1" customWidth="1"/>
    <col min="1028" max="1028" width="6.7109375" customWidth="1"/>
    <col min="1029" max="1029" width="10.42578125" bestFit="1" customWidth="1"/>
    <col min="1030" max="1030" width="16.5703125" bestFit="1" customWidth="1"/>
    <col min="1031" max="1031" width="5.85546875" customWidth="1"/>
    <col min="1032" max="1032" width="11.7109375" customWidth="1"/>
    <col min="1033" max="1033" width="13.5703125" customWidth="1"/>
    <col min="1281" max="1281" width="3.85546875" customWidth="1"/>
    <col min="1282" max="1282" width="40.42578125" bestFit="1" customWidth="1"/>
    <col min="1284" max="1284" width="6.7109375" customWidth="1"/>
    <col min="1285" max="1285" width="10.42578125" bestFit="1" customWidth="1"/>
    <col min="1286" max="1286" width="16.5703125" bestFit="1" customWidth="1"/>
    <col min="1287" max="1287" width="5.85546875" customWidth="1"/>
    <col min="1288" max="1288" width="11.7109375" customWidth="1"/>
    <col min="1289" max="1289" width="13.5703125" customWidth="1"/>
    <col min="1537" max="1537" width="3.85546875" customWidth="1"/>
    <col min="1538" max="1538" width="40.42578125" bestFit="1" customWidth="1"/>
    <col min="1540" max="1540" width="6.7109375" customWidth="1"/>
    <col min="1541" max="1541" width="10.42578125" bestFit="1" customWidth="1"/>
    <col min="1542" max="1542" width="16.5703125" bestFit="1" customWidth="1"/>
    <col min="1543" max="1543" width="5.85546875" customWidth="1"/>
    <col min="1544" max="1544" width="11.7109375" customWidth="1"/>
    <col min="1545" max="1545" width="13.5703125" customWidth="1"/>
    <col min="1793" max="1793" width="3.85546875" customWidth="1"/>
    <col min="1794" max="1794" width="40.42578125" bestFit="1" customWidth="1"/>
    <col min="1796" max="1796" width="6.7109375" customWidth="1"/>
    <col min="1797" max="1797" width="10.42578125" bestFit="1" customWidth="1"/>
    <col min="1798" max="1798" width="16.5703125" bestFit="1" customWidth="1"/>
    <col min="1799" max="1799" width="5.85546875" customWidth="1"/>
    <col min="1800" max="1800" width="11.7109375" customWidth="1"/>
    <col min="1801" max="1801" width="13.5703125" customWidth="1"/>
    <col min="2049" max="2049" width="3.85546875" customWidth="1"/>
    <col min="2050" max="2050" width="40.42578125" bestFit="1" customWidth="1"/>
    <col min="2052" max="2052" width="6.7109375" customWidth="1"/>
    <col min="2053" max="2053" width="10.42578125" bestFit="1" customWidth="1"/>
    <col min="2054" max="2054" width="16.5703125" bestFit="1" customWidth="1"/>
    <col min="2055" max="2055" width="5.85546875" customWidth="1"/>
    <col min="2056" max="2056" width="11.7109375" customWidth="1"/>
    <col min="2057" max="2057" width="13.5703125" customWidth="1"/>
    <col min="2305" max="2305" width="3.85546875" customWidth="1"/>
    <col min="2306" max="2306" width="40.42578125" bestFit="1" customWidth="1"/>
    <col min="2308" max="2308" width="6.7109375" customWidth="1"/>
    <col min="2309" max="2309" width="10.42578125" bestFit="1" customWidth="1"/>
    <col min="2310" max="2310" width="16.5703125" bestFit="1" customWidth="1"/>
    <col min="2311" max="2311" width="5.85546875" customWidth="1"/>
    <col min="2312" max="2312" width="11.7109375" customWidth="1"/>
    <col min="2313" max="2313" width="13.5703125" customWidth="1"/>
    <col min="2561" max="2561" width="3.85546875" customWidth="1"/>
    <col min="2562" max="2562" width="40.42578125" bestFit="1" customWidth="1"/>
    <col min="2564" max="2564" width="6.7109375" customWidth="1"/>
    <col min="2565" max="2565" width="10.42578125" bestFit="1" customWidth="1"/>
    <col min="2566" max="2566" width="16.5703125" bestFit="1" customWidth="1"/>
    <col min="2567" max="2567" width="5.85546875" customWidth="1"/>
    <col min="2568" max="2568" width="11.7109375" customWidth="1"/>
    <col min="2569" max="2569" width="13.5703125" customWidth="1"/>
    <col min="2817" max="2817" width="3.85546875" customWidth="1"/>
    <col min="2818" max="2818" width="40.42578125" bestFit="1" customWidth="1"/>
    <col min="2820" max="2820" width="6.7109375" customWidth="1"/>
    <col min="2821" max="2821" width="10.42578125" bestFit="1" customWidth="1"/>
    <col min="2822" max="2822" width="16.5703125" bestFit="1" customWidth="1"/>
    <col min="2823" max="2823" width="5.85546875" customWidth="1"/>
    <col min="2824" max="2824" width="11.7109375" customWidth="1"/>
    <col min="2825" max="2825" width="13.5703125" customWidth="1"/>
    <col min="3073" max="3073" width="3.85546875" customWidth="1"/>
    <col min="3074" max="3074" width="40.42578125" bestFit="1" customWidth="1"/>
    <col min="3076" max="3076" width="6.7109375" customWidth="1"/>
    <col min="3077" max="3077" width="10.42578125" bestFit="1" customWidth="1"/>
    <col min="3078" max="3078" width="16.5703125" bestFit="1" customWidth="1"/>
    <col min="3079" max="3079" width="5.85546875" customWidth="1"/>
    <col min="3080" max="3080" width="11.7109375" customWidth="1"/>
    <col min="3081" max="3081" width="13.5703125" customWidth="1"/>
    <col min="3329" max="3329" width="3.85546875" customWidth="1"/>
    <col min="3330" max="3330" width="40.42578125" bestFit="1" customWidth="1"/>
    <col min="3332" max="3332" width="6.7109375" customWidth="1"/>
    <col min="3333" max="3333" width="10.42578125" bestFit="1" customWidth="1"/>
    <col min="3334" max="3334" width="16.5703125" bestFit="1" customWidth="1"/>
    <col min="3335" max="3335" width="5.85546875" customWidth="1"/>
    <col min="3336" max="3336" width="11.7109375" customWidth="1"/>
    <col min="3337" max="3337" width="13.5703125" customWidth="1"/>
    <col min="3585" max="3585" width="3.85546875" customWidth="1"/>
    <col min="3586" max="3586" width="40.42578125" bestFit="1" customWidth="1"/>
    <col min="3588" max="3588" width="6.7109375" customWidth="1"/>
    <col min="3589" max="3589" width="10.42578125" bestFit="1" customWidth="1"/>
    <col min="3590" max="3590" width="16.5703125" bestFit="1" customWidth="1"/>
    <col min="3591" max="3591" width="5.85546875" customWidth="1"/>
    <col min="3592" max="3592" width="11.7109375" customWidth="1"/>
    <col min="3593" max="3593" width="13.5703125" customWidth="1"/>
    <col min="3841" max="3841" width="3.85546875" customWidth="1"/>
    <col min="3842" max="3842" width="40.42578125" bestFit="1" customWidth="1"/>
    <col min="3844" max="3844" width="6.7109375" customWidth="1"/>
    <col min="3845" max="3845" width="10.42578125" bestFit="1" customWidth="1"/>
    <col min="3846" max="3846" width="16.5703125" bestFit="1" customWidth="1"/>
    <col min="3847" max="3847" width="5.85546875" customWidth="1"/>
    <col min="3848" max="3848" width="11.7109375" customWidth="1"/>
    <col min="3849" max="3849" width="13.5703125" customWidth="1"/>
    <col min="4097" max="4097" width="3.85546875" customWidth="1"/>
    <col min="4098" max="4098" width="40.42578125" bestFit="1" customWidth="1"/>
    <col min="4100" max="4100" width="6.7109375" customWidth="1"/>
    <col min="4101" max="4101" width="10.42578125" bestFit="1" customWidth="1"/>
    <col min="4102" max="4102" width="16.5703125" bestFit="1" customWidth="1"/>
    <col min="4103" max="4103" width="5.85546875" customWidth="1"/>
    <col min="4104" max="4104" width="11.7109375" customWidth="1"/>
    <col min="4105" max="4105" width="13.5703125" customWidth="1"/>
    <col min="4353" max="4353" width="3.85546875" customWidth="1"/>
    <col min="4354" max="4354" width="40.42578125" bestFit="1" customWidth="1"/>
    <col min="4356" max="4356" width="6.7109375" customWidth="1"/>
    <col min="4357" max="4357" width="10.42578125" bestFit="1" customWidth="1"/>
    <col min="4358" max="4358" width="16.5703125" bestFit="1" customWidth="1"/>
    <col min="4359" max="4359" width="5.85546875" customWidth="1"/>
    <col min="4360" max="4360" width="11.7109375" customWidth="1"/>
    <col min="4361" max="4361" width="13.5703125" customWidth="1"/>
    <col min="4609" max="4609" width="3.85546875" customWidth="1"/>
    <col min="4610" max="4610" width="40.42578125" bestFit="1" customWidth="1"/>
    <col min="4612" max="4612" width="6.7109375" customWidth="1"/>
    <col min="4613" max="4613" width="10.42578125" bestFit="1" customWidth="1"/>
    <col min="4614" max="4614" width="16.5703125" bestFit="1" customWidth="1"/>
    <col min="4615" max="4615" width="5.85546875" customWidth="1"/>
    <col min="4616" max="4616" width="11.7109375" customWidth="1"/>
    <col min="4617" max="4617" width="13.5703125" customWidth="1"/>
    <col min="4865" max="4865" width="3.85546875" customWidth="1"/>
    <col min="4866" max="4866" width="40.42578125" bestFit="1" customWidth="1"/>
    <col min="4868" max="4868" width="6.7109375" customWidth="1"/>
    <col min="4869" max="4869" width="10.42578125" bestFit="1" customWidth="1"/>
    <col min="4870" max="4870" width="16.5703125" bestFit="1" customWidth="1"/>
    <col min="4871" max="4871" width="5.85546875" customWidth="1"/>
    <col min="4872" max="4872" width="11.7109375" customWidth="1"/>
    <col min="4873" max="4873" width="13.5703125" customWidth="1"/>
    <col min="5121" max="5121" width="3.85546875" customWidth="1"/>
    <col min="5122" max="5122" width="40.42578125" bestFit="1" customWidth="1"/>
    <col min="5124" max="5124" width="6.7109375" customWidth="1"/>
    <col min="5125" max="5125" width="10.42578125" bestFit="1" customWidth="1"/>
    <col min="5126" max="5126" width="16.5703125" bestFit="1" customWidth="1"/>
    <col min="5127" max="5127" width="5.85546875" customWidth="1"/>
    <col min="5128" max="5128" width="11.7109375" customWidth="1"/>
    <col min="5129" max="5129" width="13.5703125" customWidth="1"/>
    <col min="5377" max="5377" width="3.85546875" customWidth="1"/>
    <col min="5378" max="5378" width="40.42578125" bestFit="1" customWidth="1"/>
    <col min="5380" max="5380" width="6.7109375" customWidth="1"/>
    <col min="5381" max="5381" width="10.42578125" bestFit="1" customWidth="1"/>
    <col min="5382" max="5382" width="16.5703125" bestFit="1" customWidth="1"/>
    <col min="5383" max="5383" width="5.85546875" customWidth="1"/>
    <col min="5384" max="5384" width="11.7109375" customWidth="1"/>
    <col min="5385" max="5385" width="13.5703125" customWidth="1"/>
    <col min="5633" max="5633" width="3.85546875" customWidth="1"/>
    <col min="5634" max="5634" width="40.42578125" bestFit="1" customWidth="1"/>
    <col min="5636" max="5636" width="6.7109375" customWidth="1"/>
    <col min="5637" max="5637" width="10.42578125" bestFit="1" customWidth="1"/>
    <col min="5638" max="5638" width="16.5703125" bestFit="1" customWidth="1"/>
    <col min="5639" max="5639" width="5.85546875" customWidth="1"/>
    <col min="5640" max="5640" width="11.7109375" customWidth="1"/>
    <col min="5641" max="5641" width="13.5703125" customWidth="1"/>
    <col min="5889" max="5889" width="3.85546875" customWidth="1"/>
    <col min="5890" max="5890" width="40.42578125" bestFit="1" customWidth="1"/>
    <col min="5892" max="5892" width="6.7109375" customWidth="1"/>
    <col min="5893" max="5893" width="10.42578125" bestFit="1" customWidth="1"/>
    <col min="5894" max="5894" width="16.5703125" bestFit="1" customWidth="1"/>
    <col min="5895" max="5895" width="5.85546875" customWidth="1"/>
    <col min="5896" max="5896" width="11.7109375" customWidth="1"/>
    <col min="5897" max="5897" width="13.5703125" customWidth="1"/>
    <col min="6145" max="6145" width="3.85546875" customWidth="1"/>
    <col min="6146" max="6146" width="40.42578125" bestFit="1" customWidth="1"/>
    <col min="6148" max="6148" width="6.7109375" customWidth="1"/>
    <col min="6149" max="6149" width="10.42578125" bestFit="1" customWidth="1"/>
    <col min="6150" max="6150" width="16.5703125" bestFit="1" customWidth="1"/>
    <col min="6151" max="6151" width="5.85546875" customWidth="1"/>
    <col min="6152" max="6152" width="11.7109375" customWidth="1"/>
    <col min="6153" max="6153" width="13.5703125" customWidth="1"/>
    <col min="6401" max="6401" width="3.85546875" customWidth="1"/>
    <col min="6402" max="6402" width="40.42578125" bestFit="1" customWidth="1"/>
    <col min="6404" max="6404" width="6.7109375" customWidth="1"/>
    <col min="6405" max="6405" width="10.42578125" bestFit="1" customWidth="1"/>
    <col min="6406" max="6406" width="16.5703125" bestFit="1" customWidth="1"/>
    <col min="6407" max="6407" width="5.85546875" customWidth="1"/>
    <col min="6408" max="6408" width="11.7109375" customWidth="1"/>
    <col min="6409" max="6409" width="13.5703125" customWidth="1"/>
    <col min="6657" max="6657" width="3.85546875" customWidth="1"/>
    <col min="6658" max="6658" width="40.42578125" bestFit="1" customWidth="1"/>
    <col min="6660" max="6660" width="6.7109375" customWidth="1"/>
    <col min="6661" max="6661" width="10.42578125" bestFit="1" customWidth="1"/>
    <col min="6662" max="6662" width="16.5703125" bestFit="1" customWidth="1"/>
    <col min="6663" max="6663" width="5.85546875" customWidth="1"/>
    <col min="6664" max="6664" width="11.7109375" customWidth="1"/>
    <col min="6665" max="6665" width="13.5703125" customWidth="1"/>
    <col min="6913" max="6913" width="3.85546875" customWidth="1"/>
    <col min="6914" max="6914" width="40.42578125" bestFit="1" customWidth="1"/>
    <col min="6916" max="6916" width="6.7109375" customWidth="1"/>
    <col min="6917" max="6917" width="10.42578125" bestFit="1" customWidth="1"/>
    <col min="6918" max="6918" width="16.5703125" bestFit="1" customWidth="1"/>
    <col min="6919" max="6919" width="5.85546875" customWidth="1"/>
    <col min="6920" max="6920" width="11.7109375" customWidth="1"/>
    <col min="6921" max="6921" width="13.5703125" customWidth="1"/>
    <col min="7169" max="7169" width="3.85546875" customWidth="1"/>
    <col min="7170" max="7170" width="40.42578125" bestFit="1" customWidth="1"/>
    <col min="7172" max="7172" width="6.7109375" customWidth="1"/>
    <col min="7173" max="7173" width="10.42578125" bestFit="1" customWidth="1"/>
    <col min="7174" max="7174" width="16.5703125" bestFit="1" customWidth="1"/>
    <col min="7175" max="7175" width="5.85546875" customWidth="1"/>
    <col min="7176" max="7176" width="11.7109375" customWidth="1"/>
    <col min="7177" max="7177" width="13.5703125" customWidth="1"/>
    <col min="7425" max="7425" width="3.85546875" customWidth="1"/>
    <col min="7426" max="7426" width="40.42578125" bestFit="1" customWidth="1"/>
    <col min="7428" max="7428" width="6.7109375" customWidth="1"/>
    <col min="7429" max="7429" width="10.42578125" bestFit="1" customWidth="1"/>
    <col min="7430" max="7430" width="16.5703125" bestFit="1" customWidth="1"/>
    <col min="7431" max="7431" width="5.85546875" customWidth="1"/>
    <col min="7432" max="7432" width="11.7109375" customWidth="1"/>
    <col min="7433" max="7433" width="13.5703125" customWidth="1"/>
    <col min="7681" max="7681" width="3.85546875" customWidth="1"/>
    <col min="7682" max="7682" width="40.42578125" bestFit="1" customWidth="1"/>
    <col min="7684" max="7684" width="6.7109375" customWidth="1"/>
    <col min="7685" max="7685" width="10.42578125" bestFit="1" customWidth="1"/>
    <col min="7686" max="7686" width="16.5703125" bestFit="1" customWidth="1"/>
    <col min="7687" max="7687" width="5.85546875" customWidth="1"/>
    <col min="7688" max="7688" width="11.7109375" customWidth="1"/>
    <col min="7689" max="7689" width="13.5703125" customWidth="1"/>
    <col min="7937" max="7937" width="3.85546875" customWidth="1"/>
    <col min="7938" max="7938" width="40.42578125" bestFit="1" customWidth="1"/>
    <col min="7940" max="7940" width="6.7109375" customWidth="1"/>
    <col min="7941" max="7941" width="10.42578125" bestFit="1" customWidth="1"/>
    <col min="7942" max="7942" width="16.5703125" bestFit="1" customWidth="1"/>
    <col min="7943" max="7943" width="5.85546875" customWidth="1"/>
    <col min="7944" max="7944" width="11.7109375" customWidth="1"/>
    <col min="7945" max="7945" width="13.5703125" customWidth="1"/>
    <col min="8193" max="8193" width="3.85546875" customWidth="1"/>
    <col min="8194" max="8194" width="40.42578125" bestFit="1" customWidth="1"/>
    <col min="8196" max="8196" width="6.7109375" customWidth="1"/>
    <col min="8197" max="8197" width="10.42578125" bestFit="1" customWidth="1"/>
    <col min="8198" max="8198" width="16.5703125" bestFit="1" customWidth="1"/>
    <col min="8199" max="8199" width="5.85546875" customWidth="1"/>
    <col min="8200" max="8200" width="11.7109375" customWidth="1"/>
    <col min="8201" max="8201" width="13.5703125" customWidth="1"/>
    <col min="8449" max="8449" width="3.85546875" customWidth="1"/>
    <col min="8450" max="8450" width="40.42578125" bestFit="1" customWidth="1"/>
    <col min="8452" max="8452" width="6.7109375" customWidth="1"/>
    <col min="8453" max="8453" width="10.42578125" bestFit="1" customWidth="1"/>
    <col min="8454" max="8454" width="16.5703125" bestFit="1" customWidth="1"/>
    <col min="8455" max="8455" width="5.85546875" customWidth="1"/>
    <col min="8456" max="8456" width="11.7109375" customWidth="1"/>
    <col min="8457" max="8457" width="13.5703125" customWidth="1"/>
    <col min="8705" max="8705" width="3.85546875" customWidth="1"/>
    <col min="8706" max="8706" width="40.42578125" bestFit="1" customWidth="1"/>
    <col min="8708" max="8708" width="6.7109375" customWidth="1"/>
    <col min="8709" max="8709" width="10.42578125" bestFit="1" customWidth="1"/>
    <col min="8710" max="8710" width="16.5703125" bestFit="1" customWidth="1"/>
    <col min="8711" max="8711" width="5.85546875" customWidth="1"/>
    <col min="8712" max="8712" width="11.7109375" customWidth="1"/>
    <col min="8713" max="8713" width="13.5703125" customWidth="1"/>
    <col min="8961" max="8961" width="3.85546875" customWidth="1"/>
    <col min="8962" max="8962" width="40.42578125" bestFit="1" customWidth="1"/>
    <col min="8964" max="8964" width="6.7109375" customWidth="1"/>
    <col min="8965" max="8965" width="10.42578125" bestFit="1" customWidth="1"/>
    <col min="8966" max="8966" width="16.5703125" bestFit="1" customWidth="1"/>
    <col min="8967" max="8967" width="5.85546875" customWidth="1"/>
    <col min="8968" max="8968" width="11.7109375" customWidth="1"/>
    <col min="8969" max="8969" width="13.5703125" customWidth="1"/>
    <col min="9217" max="9217" width="3.85546875" customWidth="1"/>
    <col min="9218" max="9218" width="40.42578125" bestFit="1" customWidth="1"/>
    <col min="9220" max="9220" width="6.7109375" customWidth="1"/>
    <col min="9221" max="9221" width="10.42578125" bestFit="1" customWidth="1"/>
    <col min="9222" max="9222" width="16.5703125" bestFit="1" customWidth="1"/>
    <col min="9223" max="9223" width="5.85546875" customWidth="1"/>
    <col min="9224" max="9224" width="11.7109375" customWidth="1"/>
    <col min="9225" max="9225" width="13.5703125" customWidth="1"/>
    <col min="9473" max="9473" width="3.85546875" customWidth="1"/>
    <col min="9474" max="9474" width="40.42578125" bestFit="1" customWidth="1"/>
    <col min="9476" max="9476" width="6.7109375" customWidth="1"/>
    <col min="9477" max="9477" width="10.42578125" bestFit="1" customWidth="1"/>
    <col min="9478" max="9478" width="16.5703125" bestFit="1" customWidth="1"/>
    <col min="9479" max="9479" width="5.85546875" customWidth="1"/>
    <col min="9480" max="9480" width="11.7109375" customWidth="1"/>
    <col min="9481" max="9481" width="13.5703125" customWidth="1"/>
    <col min="9729" max="9729" width="3.85546875" customWidth="1"/>
    <col min="9730" max="9730" width="40.42578125" bestFit="1" customWidth="1"/>
    <col min="9732" max="9732" width="6.7109375" customWidth="1"/>
    <col min="9733" max="9733" width="10.42578125" bestFit="1" customWidth="1"/>
    <col min="9734" max="9734" width="16.5703125" bestFit="1" customWidth="1"/>
    <col min="9735" max="9735" width="5.85546875" customWidth="1"/>
    <col min="9736" max="9736" width="11.7109375" customWidth="1"/>
    <col min="9737" max="9737" width="13.5703125" customWidth="1"/>
    <col min="9985" max="9985" width="3.85546875" customWidth="1"/>
    <col min="9986" max="9986" width="40.42578125" bestFit="1" customWidth="1"/>
    <col min="9988" max="9988" width="6.7109375" customWidth="1"/>
    <col min="9989" max="9989" width="10.42578125" bestFit="1" customWidth="1"/>
    <col min="9990" max="9990" width="16.5703125" bestFit="1" customWidth="1"/>
    <col min="9991" max="9991" width="5.85546875" customWidth="1"/>
    <col min="9992" max="9992" width="11.7109375" customWidth="1"/>
    <col min="9993" max="9993" width="13.5703125" customWidth="1"/>
    <col min="10241" max="10241" width="3.85546875" customWidth="1"/>
    <col min="10242" max="10242" width="40.42578125" bestFit="1" customWidth="1"/>
    <col min="10244" max="10244" width="6.7109375" customWidth="1"/>
    <col min="10245" max="10245" width="10.42578125" bestFit="1" customWidth="1"/>
    <col min="10246" max="10246" width="16.5703125" bestFit="1" customWidth="1"/>
    <col min="10247" max="10247" width="5.85546875" customWidth="1"/>
    <col min="10248" max="10248" width="11.7109375" customWidth="1"/>
    <col min="10249" max="10249" width="13.5703125" customWidth="1"/>
    <col min="10497" max="10497" width="3.85546875" customWidth="1"/>
    <col min="10498" max="10498" width="40.42578125" bestFit="1" customWidth="1"/>
    <col min="10500" max="10500" width="6.7109375" customWidth="1"/>
    <col min="10501" max="10501" width="10.42578125" bestFit="1" customWidth="1"/>
    <col min="10502" max="10502" width="16.5703125" bestFit="1" customWidth="1"/>
    <col min="10503" max="10503" width="5.85546875" customWidth="1"/>
    <col min="10504" max="10504" width="11.7109375" customWidth="1"/>
    <col min="10505" max="10505" width="13.5703125" customWidth="1"/>
    <col min="10753" max="10753" width="3.85546875" customWidth="1"/>
    <col min="10754" max="10754" width="40.42578125" bestFit="1" customWidth="1"/>
    <col min="10756" max="10756" width="6.7109375" customWidth="1"/>
    <col min="10757" max="10757" width="10.42578125" bestFit="1" customWidth="1"/>
    <col min="10758" max="10758" width="16.5703125" bestFit="1" customWidth="1"/>
    <col min="10759" max="10759" width="5.85546875" customWidth="1"/>
    <col min="10760" max="10760" width="11.7109375" customWidth="1"/>
    <col min="10761" max="10761" width="13.5703125" customWidth="1"/>
    <col min="11009" max="11009" width="3.85546875" customWidth="1"/>
    <col min="11010" max="11010" width="40.42578125" bestFit="1" customWidth="1"/>
    <col min="11012" max="11012" width="6.7109375" customWidth="1"/>
    <col min="11013" max="11013" width="10.42578125" bestFit="1" customWidth="1"/>
    <col min="11014" max="11014" width="16.5703125" bestFit="1" customWidth="1"/>
    <col min="11015" max="11015" width="5.85546875" customWidth="1"/>
    <col min="11016" max="11016" width="11.7109375" customWidth="1"/>
    <col min="11017" max="11017" width="13.5703125" customWidth="1"/>
    <col min="11265" max="11265" width="3.85546875" customWidth="1"/>
    <col min="11266" max="11266" width="40.42578125" bestFit="1" customWidth="1"/>
    <col min="11268" max="11268" width="6.7109375" customWidth="1"/>
    <col min="11269" max="11269" width="10.42578125" bestFit="1" customWidth="1"/>
    <col min="11270" max="11270" width="16.5703125" bestFit="1" customWidth="1"/>
    <col min="11271" max="11271" width="5.85546875" customWidth="1"/>
    <col min="11272" max="11272" width="11.7109375" customWidth="1"/>
    <col min="11273" max="11273" width="13.5703125" customWidth="1"/>
    <col min="11521" max="11521" width="3.85546875" customWidth="1"/>
    <col min="11522" max="11522" width="40.42578125" bestFit="1" customWidth="1"/>
    <col min="11524" max="11524" width="6.7109375" customWidth="1"/>
    <col min="11525" max="11525" width="10.42578125" bestFit="1" customWidth="1"/>
    <col min="11526" max="11526" width="16.5703125" bestFit="1" customWidth="1"/>
    <col min="11527" max="11527" width="5.85546875" customWidth="1"/>
    <col min="11528" max="11528" width="11.7109375" customWidth="1"/>
    <col min="11529" max="11529" width="13.5703125" customWidth="1"/>
    <col min="11777" max="11777" width="3.85546875" customWidth="1"/>
    <col min="11778" max="11778" width="40.42578125" bestFit="1" customWidth="1"/>
    <col min="11780" max="11780" width="6.7109375" customWidth="1"/>
    <col min="11781" max="11781" width="10.42578125" bestFit="1" customWidth="1"/>
    <col min="11782" max="11782" width="16.5703125" bestFit="1" customWidth="1"/>
    <col min="11783" max="11783" width="5.85546875" customWidth="1"/>
    <col min="11784" max="11784" width="11.7109375" customWidth="1"/>
    <col min="11785" max="11785" width="13.5703125" customWidth="1"/>
    <col min="12033" max="12033" width="3.85546875" customWidth="1"/>
    <col min="12034" max="12034" width="40.42578125" bestFit="1" customWidth="1"/>
    <col min="12036" max="12036" width="6.7109375" customWidth="1"/>
    <col min="12037" max="12037" width="10.42578125" bestFit="1" customWidth="1"/>
    <col min="12038" max="12038" width="16.5703125" bestFit="1" customWidth="1"/>
    <col min="12039" max="12039" width="5.85546875" customWidth="1"/>
    <col min="12040" max="12040" width="11.7109375" customWidth="1"/>
    <col min="12041" max="12041" width="13.5703125" customWidth="1"/>
    <col min="12289" max="12289" width="3.85546875" customWidth="1"/>
    <col min="12290" max="12290" width="40.42578125" bestFit="1" customWidth="1"/>
    <col min="12292" max="12292" width="6.7109375" customWidth="1"/>
    <col min="12293" max="12293" width="10.42578125" bestFit="1" customWidth="1"/>
    <col min="12294" max="12294" width="16.5703125" bestFit="1" customWidth="1"/>
    <col min="12295" max="12295" width="5.85546875" customWidth="1"/>
    <col min="12296" max="12296" width="11.7109375" customWidth="1"/>
    <col min="12297" max="12297" width="13.5703125" customWidth="1"/>
    <col min="12545" max="12545" width="3.85546875" customWidth="1"/>
    <col min="12546" max="12546" width="40.42578125" bestFit="1" customWidth="1"/>
    <col min="12548" max="12548" width="6.7109375" customWidth="1"/>
    <col min="12549" max="12549" width="10.42578125" bestFit="1" customWidth="1"/>
    <col min="12550" max="12550" width="16.5703125" bestFit="1" customWidth="1"/>
    <col min="12551" max="12551" width="5.85546875" customWidth="1"/>
    <col min="12552" max="12552" width="11.7109375" customWidth="1"/>
    <col min="12553" max="12553" width="13.5703125" customWidth="1"/>
    <col min="12801" max="12801" width="3.85546875" customWidth="1"/>
    <col min="12802" max="12802" width="40.42578125" bestFit="1" customWidth="1"/>
    <col min="12804" max="12804" width="6.7109375" customWidth="1"/>
    <col min="12805" max="12805" width="10.42578125" bestFit="1" customWidth="1"/>
    <col min="12806" max="12806" width="16.5703125" bestFit="1" customWidth="1"/>
    <col min="12807" max="12807" width="5.85546875" customWidth="1"/>
    <col min="12808" max="12808" width="11.7109375" customWidth="1"/>
    <col min="12809" max="12809" width="13.5703125" customWidth="1"/>
    <col min="13057" max="13057" width="3.85546875" customWidth="1"/>
    <col min="13058" max="13058" width="40.42578125" bestFit="1" customWidth="1"/>
    <col min="13060" max="13060" width="6.7109375" customWidth="1"/>
    <col min="13061" max="13061" width="10.42578125" bestFit="1" customWidth="1"/>
    <col min="13062" max="13062" width="16.5703125" bestFit="1" customWidth="1"/>
    <col min="13063" max="13063" width="5.85546875" customWidth="1"/>
    <col min="13064" max="13064" width="11.7109375" customWidth="1"/>
    <col min="13065" max="13065" width="13.5703125" customWidth="1"/>
    <col min="13313" max="13313" width="3.85546875" customWidth="1"/>
    <col min="13314" max="13314" width="40.42578125" bestFit="1" customWidth="1"/>
    <col min="13316" max="13316" width="6.7109375" customWidth="1"/>
    <col min="13317" max="13317" width="10.42578125" bestFit="1" customWidth="1"/>
    <col min="13318" max="13318" width="16.5703125" bestFit="1" customWidth="1"/>
    <col min="13319" max="13319" width="5.85546875" customWidth="1"/>
    <col min="13320" max="13320" width="11.7109375" customWidth="1"/>
    <col min="13321" max="13321" width="13.5703125" customWidth="1"/>
    <col min="13569" max="13569" width="3.85546875" customWidth="1"/>
    <col min="13570" max="13570" width="40.42578125" bestFit="1" customWidth="1"/>
    <col min="13572" max="13572" width="6.7109375" customWidth="1"/>
    <col min="13573" max="13573" width="10.42578125" bestFit="1" customWidth="1"/>
    <col min="13574" max="13574" width="16.5703125" bestFit="1" customWidth="1"/>
    <col min="13575" max="13575" width="5.85546875" customWidth="1"/>
    <col min="13576" max="13576" width="11.7109375" customWidth="1"/>
    <col min="13577" max="13577" width="13.5703125" customWidth="1"/>
    <col min="13825" max="13825" width="3.85546875" customWidth="1"/>
    <col min="13826" max="13826" width="40.42578125" bestFit="1" customWidth="1"/>
    <col min="13828" max="13828" width="6.7109375" customWidth="1"/>
    <col min="13829" max="13829" width="10.42578125" bestFit="1" customWidth="1"/>
    <col min="13830" max="13830" width="16.5703125" bestFit="1" customWidth="1"/>
    <col min="13831" max="13831" width="5.85546875" customWidth="1"/>
    <col min="13832" max="13832" width="11.7109375" customWidth="1"/>
    <col min="13833" max="13833" width="13.5703125" customWidth="1"/>
    <col min="14081" max="14081" width="3.85546875" customWidth="1"/>
    <col min="14082" max="14082" width="40.42578125" bestFit="1" customWidth="1"/>
    <col min="14084" max="14084" width="6.7109375" customWidth="1"/>
    <col min="14085" max="14085" width="10.42578125" bestFit="1" customWidth="1"/>
    <col min="14086" max="14086" width="16.5703125" bestFit="1" customWidth="1"/>
    <col min="14087" max="14087" width="5.85546875" customWidth="1"/>
    <col min="14088" max="14088" width="11.7109375" customWidth="1"/>
    <col min="14089" max="14089" width="13.5703125" customWidth="1"/>
    <col min="14337" max="14337" width="3.85546875" customWidth="1"/>
    <col min="14338" max="14338" width="40.42578125" bestFit="1" customWidth="1"/>
    <col min="14340" max="14340" width="6.7109375" customWidth="1"/>
    <col min="14341" max="14341" width="10.42578125" bestFit="1" customWidth="1"/>
    <col min="14342" max="14342" width="16.5703125" bestFit="1" customWidth="1"/>
    <col min="14343" max="14343" width="5.85546875" customWidth="1"/>
    <col min="14344" max="14344" width="11.7109375" customWidth="1"/>
    <col min="14345" max="14345" width="13.5703125" customWidth="1"/>
    <col min="14593" max="14593" width="3.85546875" customWidth="1"/>
    <col min="14594" max="14594" width="40.42578125" bestFit="1" customWidth="1"/>
    <col min="14596" max="14596" width="6.7109375" customWidth="1"/>
    <col min="14597" max="14597" width="10.42578125" bestFit="1" customWidth="1"/>
    <col min="14598" max="14598" width="16.5703125" bestFit="1" customWidth="1"/>
    <col min="14599" max="14599" width="5.85546875" customWidth="1"/>
    <col min="14600" max="14600" width="11.7109375" customWidth="1"/>
    <col min="14601" max="14601" width="13.5703125" customWidth="1"/>
    <col min="14849" max="14849" width="3.85546875" customWidth="1"/>
    <col min="14850" max="14850" width="40.42578125" bestFit="1" customWidth="1"/>
    <col min="14852" max="14852" width="6.7109375" customWidth="1"/>
    <col min="14853" max="14853" width="10.42578125" bestFit="1" customWidth="1"/>
    <col min="14854" max="14854" width="16.5703125" bestFit="1" customWidth="1"/>
    <col min="14855" max="14855" width="5.85546875" customWidth="1"/>
    <col min="14856" max="14856" width="11.7109375" customWidth="1"/>
    <col min="14857" max="14857" width="13.5703125" customWidth="1"/>
    <col min="15105" max="15105" width="3.85546875" customWidth="1"/>
    <col min="15106" max="15106" width="40.42578125" bestFit="1" customWidth="1"/>
    <col min="15108" max="15108" width="6.7109375" customWidth="1"/>
    <col min="15109" max="15109" width="10.42578125" bestFit="1" customWidth="1"/>
    <col min="15110" max="15110" width="16.5703125" bestFit="1" customWidth="1"/>
    <col min="15111" max="15111" width="5.85546875" customWidth="1"/>
    <col min="15112" max="15112" width="11.7109375" customWidth="1"/>
    <col min="15113" max="15113" width="13.5703125" customWidth="1"/>
    <col min="15361" max="15361" width="3.85546875" customWidth="1"/>
    <col min="15362" max="15362" width="40.42578125" bestFit="1" customWidth="1"/>
    <col min="15364" max="15364" width="6.7109375" customWidth="1"/>
    <col min="15365" max="15365" width="10.42578125" bestFit="1" customWidth="1"/>
    <col min="15366" max="15366" width="16.5703125" bestFit="1" customWidth="1"/>
    <col min="15367" max="15367" width="5.85546875" customWidth="1"/>
    <col min="15368" max="15368" width="11.7109375" customWidth="1"/>
    <col min="15369" max="15369" width="13.5703125" customWidth="1"/>
    <col min="15617" max="15617" width="3.85546875" customWidth="1"/>
    <col min="15618" max="15618" width="40.42578125" bestFit="1" customWidth="1"/>
    <col min="15620" max="15620" width="6.7109375" customWidth="1"/>
    <col min="15621" max="15621" width="10.42578125" bestFit="1" customWidth="1"/>
    <col min="15622" max="15622" width="16.5703125" bestFit="1" customWidth="1"/>
    <col min="15623" max="15623" width="5.85546875" customWidth="1"/>
    <col min="15624" max="15624" width="11.7109375" customWidth="1"/>
    <col min="15625" max="15625" width="13.5703125" customWidth="1"/>
    <col min="15873" max="15873" width="3.85546875" customWidth="1"/>
    <col min="15874" max="15874" width="40.42578125" bestFit="1" customWidth="1"/>
    <col min="15876" max="15876" width="6.7109375" customWidth="1"/>
    <col min="15877" max="15877" width="10.42578125" bestFit="1" customWidth="1"/>
    <col min="15878" max="15878" width="16.5703125" bestFit="1" customWidth="1"/>
    <col min="15879" max="15879" width="5.85546875" customWidth="1"/>
    <col min="15880" max="15880" width="11.7109375" customWidth="1"/>
    <col min="15881" max="15881" width="13.5703125" customWidth="1"/>
    <col min="16129" max="16129" width="3.85546875" customWidth="1"/>
    <col min="16130" max="16130" width="40.42578125" bestFit="1" customWidth="1"/>
    <col min="16132" max="16132" width="6.7109375" customWidth="1"/>
    <col min="16133" max="16133" width="10.42578125" bestFit="1" customWidth="1"/>
    <col min="16134" max="16134" width="16.5703125" bestFit="1" customWidth="1"/>
    <col min="16135" max="16135" width="5.85546875" customWidth="1"/>
    <col min="16136" max="16136" width="11.7109375" customWidth="1"/>
    <col min="16137" max="16137" width="13.5703125" customWidth="1"/>
  </cols>
  <sheetData>
    <row r="1" spans="1:10" ht="18.75">
      <c r="A1" s="432"/>
      <c r="B1" s="433" t="s">
        <v>299</v>
      </c>
      <c r="C1" s="434"/>
      <c r="D1" s="434"/>
      <c r="E1" s="435"/>
      <c r="F1" s="436"/>
      <c r="G1" s="437"/>
      <c r="H1" s="438"/>
      <c r="I1" s="439"/>
      <c r="J1" s="440"/>
    </row>
    <row r="2" spans="1:10" ht="18.75">
      <c r="A2" s="432"/>
      <c r="B2" s="441" t="s">
        <v>300</v>
      </c>
      <c r="C2" s="441"/>
      <c r="D2" s="441"/>
      <c r="E2" s="441"/>
      <c r="F2" s="436"/>
      <c r="G2" s="437"/>
      <c r="H2" s="438"/>
      <c r="I2" s="439"/>
      <c r="J2" s="440"/>
    </row>
    <row r="3" spans="1:10" ht="18.75">
      <c r="A3" s="432"/>
      <c r="B3" s="442"/>
      <c r="C3" s="442"/>
      <c r="D3" s="442"/>
      <c r="E3" s="442"/>
      <c r="F3" s="436"/>
      <c r="G3" s="437"/>
      <c r="H3" s="438"/>
      <c r="I3" s="439"/>
      <c r="J3" s="440"/>
    </row>
    <row r="4" spans="1:10" ht="17.25">
      <c r="A4" s="443"/>
      <c r="B4" s="444" t="s">
        <v>301</v>
      </c>
      <c r="C4" s="445"/>
      <c r="D4" s="445"/>
      <c r="E4" s="446"/>
      <c r="F4" s="446"/>
      <c r="G4" s="437"/>
      <c r="H4" s="438"/>
      <c r="I4" s="438"/>
      <c r="J4" s="440"/>
    </row>
    <row r="5" spans="1:10">
      <c r="A5" s="447"/>
      <c r="B5" s="448"/>
      <c r="C5" s="449" t="s">
        <v>302</v>
      </c>
      <c r="D5" s="449" t="s">
        <v>303</v>
      </c>
      <c r="E5" s="450" t="s">
        <v>304</v>
      </c>
      <c r="F5" s="450" t="s">
        <v>305</v>
      </c>
      <c r="G5" s="437"/>
      <c r="H5" s="438"/>
      <c r="I5" s="438"/>
      <c r="J5" s="440"/>
    </row>
    <row r="6" spans="1:10">
      <c r="A6" s="447"/>
      <c r="B6" s="448"/>
      <c r="C6" s="449"/>
      <c r="D6" s="449"/>
      <c r="E6" s="450"/>
      <c r="F6" s="450"/>
      <c r="G6" s="451"/>
      <c r="H6" s="452"/>
      <c r="I6" s="452"/>
      <c r="J6" s="440"/>
    </row>
    <row r="7" spans="1:10" ht="25.5">
      <c r="A7" s="453" t="s">
        <v>0</v>
      </c>
      <c r="B7" s="454" t="s">
        <v>306</v>
      </c>
      <c r="C7" s="455" t="s">
        <v>83</v>
      </c>
      <c r="D7" s="455">
        <v>36</v>
      </c>
      <c r="E7" s="456"/>
      <c r="F7" s="456">
        <f>E7*D7</f>
        <v>0</v>
      </c>
      <c r="G7" s="451"/>
      <c r="H7" s="452"/>
      <c r="I7" s="452"/>
      <c r="J7" s="440"/>
    </row>
    <row r="8" spans="1:10">
      <c r="A8" s="447"/>
      <c r="B8" s="457"/>
      <c r="C8" s="449"/>
      <c r="D8" s="449"/>
      <c r="E8" s="450"/>
      <c r="F8" s="458"/>
      <c r="G8" s="451"/>
      <c r="H8" s="452"/>
      <c r="I8" s="452"/>
      <c r="J8" s="440"/>
    </row>
    <row r="9" spans="1:10" ht="51">
      <c r="A9" s="453" t="s">
        <v>1</v>
      </c>
      <c r="B9" s="454" t="s">
        <v>307</v>
      </c>
      <c r="C9" s="455" t="s">
        <v>63</v>
      </c>
      <c r="D9" s="455">
        <v>5</v>
      </c>
      <c r="E9" s="456"/>
      <c r="F9" s="456">
        <f>E9*D9</f>
        <v>0</v>
      </c>
      <c r="G9" s="451"/>
      <c r="H9" s="452"/>
      <c r="I9" s="452"/>
      <c r="J9" s="440"/>
    </row>
    <row r="10" spans="1:10">
      <c r="A10" s="453"/>
      <c r="B10" s="459"/>
      <c r="C10" s="455"/>
      <c r="D10" s="455"/>
      <c r="E10" s="456"/>
      <c r="F10" s="456"/>
      <c r="G10" s="460"/>
      <c r="H10" s="461"/>
      <c r="I10" s="461"/>
      <c r="J10" s="440"/>
    </row>
    <row r="11" spans="1:10" ht="38.25">
      <c r="A11" s="453" t="s">
        <v>2</v>
      </c>
      <c r="B11" s="462" t="s">
        <v>308</v>
      </c>
      <c r="C11" s="455" t="s">
        <v>83</v>
      </c>
      <c r="D11" s="455">
        <v>10</v>
      </c>
      <c r="E11" s="456"/>
      <c r="F11" s="456">
        <f>E11*D11</f>
        <v>0</v>
      </c>
      <c r="G11" s="460"/>
      <c r="H11" s="461"/>
      <c r="I11" s="461"/>
      <c r="J11" s="440"/>
    </row>
    <row r="12" spans="1:10">
      <c r="A12" s="453"/>
      <c r="B12" s="462"/>
      <c r="C12" s="455"/>
      <c r="D12" s="455"/>
      <c r="E12" s="456"/>
      <c r="F12" s="456"/>
      <c r="G12" s="460"/>
      <c r="H12" s="461"/>
      <c r="I12" s="461"/>
      <c r="J12" s="440"/>
    </row>
    <row r="13" spans="1:10" ht="39.75" customHeight="1">
      <c r="A13" s="453" t="s">
        <v>3</v>
      </c>
      <c r="B13" s="462" t="s">
        <v>309</v>
      </c>
      <c r="C13" s="455" t="s">
        <v>83</v>
      </c>
      <c r="D13" s="455">
        <v>26</v>
      </c>
      <c r="E13" s="456"/>
      <c r="F13" s="456">
        <f>E13*D13</f>
        <v>0</v>
      </c>
      <c r="G13" s="460"/>
      <c r="H13" s="461"/>
      <c r="I13" s="461"/>
      <c r="J13" s="440"/>
    </row>
    <row r="14" spans="1:10">
      <c r="A14" s="453"/>
      <c r="B14" s="463"/>
      <c r="C14" s="455"/>
      <c r="D14" s="455"/>
      <c r="E14" s="456"/>
      <c r="F14" s="456"/>
      <c r="G14" s="451"/>
      <c r="H14" s="452"/>
      <c r="I14" s="452"/>
      <c r="J14" s="440"/>
    </row>
    <row r="15" spans="1:10" ht="25.5">
      <c r="A15" s="453" t="s">
        <v>4</v>
      </c>
      <c r="B15" s="454" t="s">
        <v>310</v>
      </c>
      <c r="C15" s="455" t="s">
        <v>83</v>
      </c>
      <c r="D15" s="455">
        <v>10</v>
      </c>
      <c r="E15" s="456"/>
      <c r="F15" s="456">
        <f>E15*D15</f>
        <v>0</v>
      </c>
      <c r="G15" s="451"/>
      <c r="H15" s="452"/>
      <c r="I15" s="452"/>
      <c r="J15" s="440"/>
    </row>
    <row r="16" spans="1:10">
      <c r="A16" s="453"/>
      <c r="B16" s="454"/>
      <c r="C16" s="455"/>
      <c r="D16" s="455"/>
      <c r="E16" s="456"/>
      <c r="F16" s="456"/>
      <c r="G16" s="451"/>
      <c r="H16" s="452"/>
      <c r="I16" s="452"/>
      <c r="J16" s="440"/>
    </row>
    <row r="17" spans="1:10" ht="51">
      <c r="A17" s="453" t="s">
        <v>6</v>
      </c>
      <c r="B17" s="454" t="s">
        <v>311</v>
      </c>
      <c r="C17" s="455" t="s">
        <v>312</v>
      </c>
      <c r="D17" s="455">
        <v>4</v>
      </c>
      <c r="E17" s="456"/>
      <c r="F17" s="456">
        <f>E17*D17</f>
        <v>0</v>
      </c>
      <c r="G17" s="451"/>
      <c r="H17" s="452"/>
      <c r="I17" s="452"/>
      <c r="J17" s="440"/>
    </row>
    <row r="18" spans="1:10">
      <c r="A18" s="464"/>
      <c r="B18" s="465"/>
      <c r="C18" s="466"/>
      <c r="D18" s="466"/>
      <c r="E18" s="467"/>
      <c r="F18" s="456"/>
      <c r="G18" s="451"/>
      <c r="H18" s="452"/>
      <c r="I18" s="452"/>
      <c r="J18" s="440"/>
    </row>
    <row r="19" spans="1:10" ht="25.5">
      <c r="A19" s="468" t="s">
        <v>15</v>
      </c>
      <c r="B19" s="469" t="s">
        <v>313</v>
      </c>
      <c r="C19" s="470"/>
      <c r="D19" s="470"/>
      <c r="E19" s="471"/>
      <c r="F19" s="456"/>
      <c r="G19" s="451"/>
      <c r="H19" s="452"/>
      <c r="I19" s="452"/>
      <c r="J19" s="440"/>
    </row>
    <row r="20" spans="1:10">
      <c r="A20" s="468"/>
      <c r="B20" s="472" t="s">
        <v>314</v>
      </c>
      <c r="C20" s="470" t="s">
        <v>221</v>
      </c>
      <c r="D20" s="470">
        <v>135</v>
      </c>
      <c r="E20" s="471"/>
      <c r="F20" s="456">
        <f>E20*D20</f>
        <v>0</v>
      </c>
      <c r="G20" s="451"/>
      <c r="H20" s="452"/>
      <c r="I20" s="452"/>
      <c r="J20" s="440"/>
    </row>
    <row r="21" spans="1:10">
      <c r="A21" s="468"/>
      <c r="B21" s="472" t="s">
        <v>315</v>
      </c>
      <c r="C21" s="470" t="s">
        <v>221</v>
      </c>
      <c r="D21" s="470">
        <v>20</v>
      </c>
      <c r="E21" s="471"/>
      <c r="F21" s="456">
        <f>E21*D21</f>
        <v>0</v>
      </c>
      <c r="G21" s="451"/>
      <c r="H21" s="452"/>
      <c r="I21" s="452"/>
      <c r="J21" s="440"/>
    </row>
    <row r="22" spans="1:10">
      <c r="A22" s="468"/>
      <c r="B22" s="469"/>
      <c r="C22" s="470"/>
      <c r="D22" s="470"/>
      <c r="E22" s="471"/>
      <c r="F22" s="456"/>
      <c r="G22" s="451"/>
      <c r="H22" s="452"/>
      <c r="I22" s="452"/>
      <c r="J22" s="440"/>
    </row>
    <row r="23" spans="1:10" ht="76.5">
      <c r="A23" s="468" t="s">
        <v>31</v>
      </c>
      <c r="B23" s="469" t="s">
        <v>316</v>
      </c>
      <c r="C23" s="470" t="s">
        <v>221</v>
      </c>
      <c r="D23" s="470">
        <v>12</v>
      </c>
      <c r="E23" s="471"/>
      <c r="F23" s="456">
        <f>E23*D23</f>
        <v>0</v>
      </c>
      <c r="G23" s="451"/>
      <c r="H23" s="452"/>
      <c r="I23" s="452"/>
      <c r="J23" s="440"/>
    </row>
    <row r="24" spans="1:10">
      <c r="A24" s="468"/>
      <c r="B24" s="473"/>
      <c r="C24" s="470"/>
      <c r="D24" s="470"/>
      <c r="E24" s="471"/>
      <c r="F24" s="471"/>
      <c r="G24" s="437"/>
      <c r="H24" s="438"/>
      <c r="I24" s="438"/>
      <c r="J24" s="440"/>
    </row>
    <row r="25" spans="1:10" ht="25.5">
      <c r="A25" s="468" t="s">
        <v>317</v>
      </c>
      <c r="B25" s="469" t="s">
        <v>318</v>
      </c>
      <c r="C25" s="470" t="s">
        <v>221</v>
      </c>
      <c r="D25" s="470">
        <v>135</v>
      </c>
      <c r="E25" s="471"/>
      <c r="F25" s="471">
        <f>E25*D25</f>
        <v>0</v>
      </c>
      <c r="G25" s="437"/>
      <c r="H25" s="438"/>
      <c r="I25" s="438"/>
      <c r="J25" s="440"/>
    </row>
    <row r="26" spans="1:10">
      <c r="A26" s="468"/>
      <c r="B26" s="469"/>
      <c r="C26" s="470"/>
      <c r="D26" s="470"/>
      <c r="E26" s="471"/>
      <c r="F26" s="471"/>
      <c r="G26" s="437"/>
      <c r="H26" s="438"/>
      <c r="I26" s="438"/>
      <c r="J26" s="440"/>
    </row>
    <row r="27" spans="1:10" ht="25.5">
      <c r="A27" s="468" t="s">
        <v>319</v>
      </c>
      <c r="B27" s="469" t="s">
        <v>320</v>
      </c>
      <c r="C27" s="470" t="s">
        <v>221</v>
      </c>
      <c r="D27" s="470">
        <v>165</v>
      </c>
      <c r="E27" s="471"/>
      <c r="F27" s="471">
        <f>E27*D27</f>
        <v>0</v>
      </c>
      <c r="G27" s="437"/>
      <c r="H27" s="438"/>
      <c r="I27" s="438"/>
      <c r="J27" s="440"/>
    </row>
    <row r="28" spans="1:10">
      <c r="A28" s="468"/>
      <c r="B28" s="474"/>
      <c r="C28" s="470"/>
      <c r="D28" s="470"/>
      <c r="E28" s="471"/>
      <c r="F28" s="471"/>
      <c r="G28" s="437"/>
      <c r="H28" s="438"/>
      <c r="I28" s="438"/>
      <c r="J28" s="440"/>
    </row>
    <row r="29" spans="1:10" ht="27" customHeight="1">
      <c r="A29" s="468" t="s">
        <v>321</v>
      </c>
      <c r="B29" s="469" t="s">
        <v>322</v>
      </c>
      <c r="C29" s="470" t="s">
        <v>63</v>
      </c>
      <c r="D29" s="470">
        <v>4</v>
      </c>
      <c r="E29" s="471"/>
      <c r="F29" s="471">
        <f>D29*E29</f>
        <v>0</v>
      </c>
      <c r="G29" s="437"/>
      <c r="H29" s="438"/>
      <c r="I29" s="438"/>
      <c r="J29" s="440"/>
    </row>
    <row r="30" spans="1:10">
      <c r="A30" s="453"/>
      <c r="B30" s="459"/>
      <c r="C30" s="455"/>
      <c r="D30" s="455"/>
      <c r="E30" s="456"/>
      <c r="F30" s="456" t="s">
        <v>163</v>
      </c>
      <c r="G30" s="437"/>
      <c r="H30" s="438"/>
      <c r="I30" s="438"/>
      <c r="J30" s="440"/>
    </row>
    <row r="31" spans="1:10" ht="89.25">
      <c r="A31" s="453" t="s">
        <v>323</v>
      </c>
      <c r="B31" s="454" t="s">
        <v>324</v>
      </c>
      <c r="C31" s="455" t="s">
        <v>312</v>
      </c>
      <c r="D31" s="455">
        <v>1</v>
      </c>
      <c r="E31" s="456"/>
      <c r="F31" s="456">
        <f>E31*D31</f>
        <v>0</v>
      </c>
      <c r="G31" s="437"/>
      <c r="H31" s="438"/>
      <c r="I31" s="438"/>
      <c r="J31" s="440"/>
    </row>
    <row r="32" spans="1:10">
      <c r="A32" s="453"/>
      <c r="B32" s="459"/>
      <c r="C32" s="455"/>
      <c r="D32" s="455"/>
      <c r="E32" s="456"/>
      <c r="F32" s="456"/>
      <c r="G32" s="437"/>
      <c r="H32" s="438"/>
      <c r="I32" s="438"/>
      <c r="J32" s="440"/>
    </row>
    <row r="33" spans="1:10" ht="25.5">
      <c r="A33" s="453" t="s">
        <v>325</v>
      </c>
      <c r="B33" s="454" t="s">
        <v>326</v>
      </c>
      <c r="C33" s="455" t="s">
        <v>221</v>
      </c>
      <c r="D33" s="455">
        <v>145</v>
      </c>
      <c r="E33" s="456"/>
      <c r="F33" s="456">
        <f>D33*E33</f>
        <v>0</v>
      </c>
      <c r="G33" s="437"/>
      <c r="H33" s="438"/>
      <c r="I33" s="438"/>
      <c r="J33" s="440"/>
    </row>
    <row r="34" spans="1:10">
      <c r="A34" s="453"/>
      <c r="B34" s="463"/>
      <c r="C34" s="455"/>
      <c r="D34" s="455"/>
      <c r="E34" s="456"/>
      <c r="F34" s="456" t="s">
        <v>163</v>
      </c>
      <c r="G34" s="437"/>
      <c r="H34" s="438"/>
      <c r="I34" s="438"/>
      <c r="J34" s="440"/>
    </row>
    <row r="35" spans="1:10" ht="25.5">
      <c r="A35" s="468" t="s">
        <v>327</v>
      </c>
      <c r="B35" s="469" t="s">
        <v>328</v>
      </c>
      <c r="C35" s="470" t="s">
        <v>221</v>
      </c>
      <c r="D35" s="470">
        <v>145</v>
      </c>
      <c r="E35" s="471"/>
      <c r="F35" s="471">
        <f>D35*E35</f>
        <v>0</v>
      </c>
      <c r="G35" s="451"/>
      <c r="H35" s="452"/>
      <c r="I35" s="452"/>
      <c r="J35" s="440"/>
    </row>
    <row r="36" spans="1:10">
      <c r="A36" s="453"/>
      <c r="B36" s="463"/>
      <c r="C36" s="455"/>
      <c r="D36" s="455"/>
      <c r="E36" s="456"/>
      <c r="F36" s="456" t="s">
        <v>163</v>
      </c>
      <c r="G36" s="451"/>
      <c r="H36" s="452"/>
      <c r="I36" s="452"/>
      <c r="J36" s="440"/>
    </row>
    <row r="37" spans="1:10" ht="25.5">
      <c r="A37" s="453" t="s">
        <v>329</v>
      </c>
      <c r="B37" s="454" t="s">
        <v>330</v>
      </c>
      <c r="C37" s="455" t="s">
        <v>63</v>
      </c>
      <c r="D37" s="455">
        <v>1</v>
      </c>
      <c r="E37" s="456"/>
      <c r="F37" s="456">
        <f>D37*E37</f>
        <v>0</v>
      </c>
      <c r="G37" s="437"/>
      <c r="H37" s="438"/>
      <c r="I37" s="438"/>
      <c r="J37" s="440"/>
    </row>
    <row r="38" spans="1:10">
      <c r="A38" s="453"/>
      <c r="B38" s="463"/>
      <c r="C38" s="455"/>
      <c r="D38" s="455"/>
      <c r="E38" s="456"/>
      <c r="F38" s="456"/>
      <c r="G38" s="437"/>
      <c r="H38" s="438"/>
      <c r="I38" s="438"/>
      <c r="J38" s="440"/>
    </row>
    <row r="39" spans="1:10" ht="25.5">
      <c r="A39" s="453" t="s">
        <v>331</v>
      </c>
      <c r="B39" s="454" t="s">
        <v>332</v>
      </c>
      <c r="C39" s="455" t="s">
        <v>203</v>
      </c>
      <c r="D39" s="455">
        <v>4</v>
      </c>
      <c r="E39" s="456"/>
      <c r="F39" s="456">
        <f>D39*E39</f>
        <v>0</v>
      </c>
      <c r="G39" s="437"/>
      <c r="H39" s="438"/>
      <c r="I39" s="438"/>
      <c r="J39" s="440"/>
    </row>
    <row r="40" spans="1:10">
      <c r="A40" s="453"/>
      <c r="B40" s="463"/>
      <c r="C40" s="455"/>
      <c r="D40" s="455"/>
      <c r="E40" s="456"/>
      <c r="F40" s="456" t="s">
        <v>163</v>
      </c>
      <c r="G40" s="437"/>
      <c r="H40" s="438"/>
      <c r="I40" s="438"/>
      <c r="J40" s="440"/>
    </row>
    <row r="41" spans="1:10" ht="25.5">
      <c r="A41" s="453" t="s">
        <v>333</v>
      </c>
      <c r="B41" s="454" t="s">
        <v>334</v>
      </c>
      <c r="C41" s="455" t="s">
        <v>203</v>
      </c>
      <c r="D41" s="455">
        <v>4</v>
      </c>
      <c r="E41" s="456"/>
      <c r="F41" s="456">
        <f>D41*E41</f>
        <v>0</v>
      </c>
      <c r="G41" s="437"/>
      <c r="H41" s="438"/>
      <c r="I41" s="438"/>
      <c r="J41" s="440"/>
    </row>
    <row r="42" spans="1:10">
      <c r="A42" s="453"/>
      <c r="B42" s="463"/>
      <c r="C42" s="455"/>
      <c r="D42" s="455"/>
      <c r="E42" s="456"/>
      <c r="F42" s="456"/>
      <c r="G42" s="437"/>
      <c r="H42" s="438"/>
      <c r="I42" s="438"/>
      <c r="J42" s="440"/>
    </row>
    <row r="43" spans="1:10">
      <c r="A43" s="453" t="s">
        <v>335</v>
      </c>
      <c r="B43" s="459" t="s">
        <v>336</v>
      </c>
      <c r="C43" s="455" t="s">
        <v>200</v>
      </c>
      <c r="D43" s="455">
        <v>4</v>
      </c>
      <c r="E43" s="456"/>
      <c r="F43" s="456">
        <f>SUM(F7:F41)*D43/100</f>
        <v>0</v>
      </c>
      <c r="G43" s="437"/>
      <c r="H43" s="438"/>
      <c r="I43" s="438"/>
      <c r="J43" s="440"/>
    </row>
    <row r="44" spans="1:10">
      <c r="A44" s="447"/>
      <c r="B44" s="448"/>
      <c r="C44" s="475"/>
      <c r="D44" s="475"/>
      <c r="E44" s="458"/>
      <c r="F44" s="458"/>
      <c r="G44" s="437"/>
      <c r="H44" s="438"/>
      <c r="I44" s="438"/>
      <c r="J44" s="440"/>
    </row>
    <row r="45" spans="1:10">
      <c r="A45" s="447" t="s">
        <v>337</v>
      </c>
      <c r="B45" s="457" t="s">
        <v>338</v>
      </c>
      <c r="C45" s="475" t="s">
        <v>200</v>
      </c>
      <c r="D45" s="475">
        <v>4</v>
      </c>
      <c r="E45" s="458"/>
      <c r="F45" s="458">
        <f>SUM(F7:F41)*D45/100</f>
        <v>0</v>
      </c>
      <c r="G45" s="437"/>
      <c r="H45" s="438"/>
      <c r="I45" s="438"/>
      <c r="J45" s="440"/>
    </row>
    <row r="46" spans="1:10" ht="15.75" thickBot="1">
      <c r="A46" s="476"/>
      <c r="B46" s="477"/>
      <c r="C46" s="478"/>
      <c r="D46" s="478"/>
      <c r="E46" s="479"/>
      <c r="F46" s="479"/>
      <c r="G46" s="437"/>
      <c r="H46" s="438"/>
      <c r="I46" s="438"/>
      <c r="J46" s="440"/>
    </row>
    <row r="47" spans="1:10" ht="16.5" thickTop="1">
      <c r="A47" s="480"/>
      <c r="B47" s="481" t="s">
        <v>339</v>
      </c>
      <c r="C47" s="482"/>
      <c r="D47" s="482"/>
      <c r="E47" s="483"/>
      <c r="F47" s="483">
        <f>SUM(F7:F46)</f>
        <v>0</v>
      </c>
      <c r="G47" s="437"/>
      <c r="H47" s="438"/>
      <c r="I47" s="438"/>
      <c r="J47" s="440"/>
    </row>
    <row r="48" spans="1:10">
      <c r="A48" s="480"/>
      <c r="B48" s="484"/>
      <c r="C48" s="485"/>
      <c r="D48" s="485"/>
      <c r="E48" s="486"/>
      <c r="F48" s="486"/>
      <c r="G48" s="437"/>
      <c r="H48" s="438"/>
      <c r="I48" s="438"/>
      <c r="J48" s="440"/>
    </row>
    <row r="49" spans="1:10">
      <c r="A49" s="480"/>
      <c r="B49" s="484"/>
      <c r="C49" s="485"/>
      <c r="D49" s="485"/>
      <c r="E49" s="486"/>
      <c r="F49" s="486"/>
      <c r="G49" s="437"/>
      <c r="H49" s="438"/>
      <c r="I49" s="438"/>
      <c r="J49" s="440"/>
    </row>
    <row r="50" spans="1:10">
      <c r="A50" s="480"/>
      <c r="B50" s="484"/>
      <c r="C50" s="485"/>
      <c r="D50" s="485"/>
      <c r="E50" s="486"/>
      <c r="F50" s="486"/>
      <c r="G50" s="437"/>
      <c r="H50" s="438"/>
      <c r="I50" s="438"/>
      <c r="J50" s="440"/>
    </row>
    <row r="51" spans="1:10" ht="15.75">
      <c r="A51" s="480"/>
      <c r="B51" s="481" t="s">
        <v>340</v>
      </c>
      <c r="C51" s="485"/>
      <c r="D51" s="485"/>
      <c r="E51" s="486"/>
      <c r="F51" s="486"/>
      <c r="G51" s="437"/>
      <c r="H51" s="438"/>
      <c r="I51" s="438"/>
      <c r="J51" s="440"/>
    </row>
    <row r="52" spans="1:10" ht="15.75">
      <c r="A52" s="480"/>
      <c r="B52" s="487" t="s">
        <v>341</v>
      </c>
      <c r="C52" s="485"/>
      <c r="D52" s="485"/>
      <c r="E52" s="486"/>
      <c r="F52" s="486"/>
      <c r="G52" s="437"/>
      <c r="H52" s="438"/>
      <c r="I52" s="438"/>
      <c r="J52" s="440"/>
    </row>
    <row r="53" spans="1:10">
      <c r="A53" s="480"/>
      <c r="B53" s="484"/>
      <c r="C53" s="485"/>
      <c r="D53" s="485"/>
      <c r="E53" s="486"/>
      <c r="F53" s="486"/>
      <c r="G53" s="451"/>
      <c r="H53" s="452"/>
      <c r="I53" s="452"/>
      <c r="J53" s="440"/>
    </row>
    <row r="54" spans="1:10" ht="105.75" customHeight="1">
      <c r="A54" s="468" t="s">
        <v>0</v>
      </c>
      <c r="B54" s="469" t="s">
        <v>342</v>
      </c>
      <c r="C54" s="470" t="s">
        <v>63</v>
      </c>
      <c r="D54" s="470">
        <v>5</v>
      </c>
      <c r="E54" s="471"/>
      <c r="F54" s="471">
        <f>E54*D54</f>
        <v>0</v>
      </c>
      <c r="G54" s="451"/>
      <c r="H54" s="452"/>
      <c r="I54" s="452"/>
      <c r="J54" s="440"/>
    </row>
    <row r="55" spans="1:10">
      <c r="A55" s="468"/>
      <c r="B55" s="473"/>
      <c r="C55" s="470"/>
      <c r="D55" s="470"/>
      <c r="E55" s="471"/>
      <c r="F55" s="471"/>
      <c r="G55" s="437"/>
      <c r="H55" s="438"/>
      <c r="I55" s="438"/>
      <c r="J55" s="440"/>
    </row>
    <row r="56" spans="1:10" ht="81" customHeight="1">
      <c r="A56" s="468" t="s">
        <v>1</v>
      </c>
      <c r="B56" s="469" t="s">
        <v>343</v>
      </c>
      <c r="C56" s="470" t="s">
        <v>63</v>
      </c>
      <c r="D56" s="470">
        <v>14</v>
      </c>
      <c r="E56" s="471"/>
      <c r="F56" s="471">
        <f>E56*D56</f>
        <v>0</v>
      </c>
      <c r="G56" s="451"/>
      <c r="H56" s="452"/>
      <c r="I56" s="452"/>
      <c r="J56" s="440"/>
    </row>
    <row r="57" spans="1:10">
      <c r="A57" s="468"/>
      <c r="B57" s="474"/>
      <c r="C57" s="470"/>
      <c r="D57" s="470"/>
      <c r="E57" s="471"/>
      <c r="F57" s="471"/>
      <c r="G57" s="451"/>
      <c r="H57" s="452"/>
      <c r="I57" s="452"/>
      <c r="J57" s="440"/>
    </row>
    <row r="58" spans="1:10" ht="38.25">
      <c r="A58" s="468" t="s">
        <v>2</v>
      </c>
      <c r="B58" s="469" t="s">
        <v>344</v>
      </c>
      <c r="C58" s="470" t="s">
        <v>221</v>
      </c>
      <c r="D58" s="470">
        <v>145</v>
      </c>
      <c r="E58" s="471"/>
      <c r="F58" s="471">
        <f>E58*D58</f>
        <v>0</v>
      </c>
      <c r="G58" s="437"/>
      <c r="H58" s="438"/>
      <c r="I58" s="438"/>
      <c r="J58" s="440"/>
    </row>
    <row r="59" spans="1:10">
      <c r="A59" s="447"/>
      <c r="B59" s="448"/>
      <c r="C59" s="475"/>
      <c r="D59" s="475"/>
      <c r="E59" s="458"/>
      <c r="F59" s="456"/>
      <c r="G59" s="488"/>
      <c r="H59" s="489"/>
      <c r="I59" s="489"/>
      <c r="J59" s="440"/>
    </row>
    <row r="60" spans="1:10" ht="63.75">
      <c r="A60" s="453" t="s">
        <v>3</v>
      </c>
      <c r="B60" s="462" t="s">
        <v>345</v>
      </c>
      <c r="C60" s="455" t="s">
        <v>221</v>
      </c>
      <c r="D60" s="455">
        <v>22</v>
      </c>
      <c r="E60" s="456"/>
      <c r="F60" s="456">
        <f>E60*D60</f>
        <v>0</v>
      </c>
      <c r="G60" s="488"/>
      <c r="H60" s="489"/>
      <c r="I60" s="489"/>
      <c r="J60" s="440"/>
    </row>
    <row r="61" spans="1:10">
      <c r="A61" s="447"/>
      <c r="B61" s="448"/>
      <c r="C61" s="475"/>
      <c r="D61" s="475"/>
      <c r="E61" s="458"/>
      <c r="F61" s="456"/>
      <c r="G61" s="488"/>
      <c r="H61" s="489"/>
      <c r="I61" s="489"/>
      <c r="J61" s="440"/>
    </row>
    <row r="62" spans="1:10" ht="38.25">
      <c r="A62" s="453" t="s">
        <v>4</v>
      </c>
      <c r="B62" s="462" t="s">
        <v>346</v>
      </c>
      <c r="C62" s="455" t="s">
        <v>312</v>
      </c>
      <c r="D62" s="455">
        <v>5</v>
      </c>
      <c r="E62" s="456"/>
      <c r="F62" s="456">
        <f>E62*D62</f>
        <v>0</v>
      </c>
      <c r="G62" s="437"/>
      <c r="H62" s="438"/>
      <c r="I62" s="438"/>
      <c r="J62" s="440"/>
    </row>
    <row r="63" spans="1:10">
      <c r="A63" s="453"/>
      <c r="B63" s="462"/>
      <c r="C63" s="455"/>
      <c r="D63" s="455"/>
      <c r="E63" s="456"/>
      <c r="F63" s="456"/>
      <c r="G63" s="437"/>
      <c r="H63" s="438"/>
      <c r="I63" s="438"/>
      <c r="J63" s="440"/>
    </row>
    <row r="64" spans="1:10" ht="41.25" customHeight="1">
      <c r="A64" s="453" t="s">
        <v>6</v>
      </c>
      <c r="B64" s="462" t="s">
        <v>347</v>
      </c>
      <c r="C64" s="455" t="s">
        <v>312</v>
      </c>
      <c r="D64" s="455">
        <v>1</v>
      </c>
      <c r="E64" s="456"/>
      <c r="F64" s="456">
        <f>E64*D64</f>
        <v>0</v>
      </c>
      <c r="G64" s="437"/>
      <c r="H64" s="438"/>
      <c r="I64" s="438"/>
      <c r="J64" s="440"/>
    </row>
    <row r="65" spans="1:10">
      <c r="A65" s="468"/>
      <c r="B65" s="473"/>
      <c r="C65" s="470"/>
      <c r="D65" s="470"/>
      <c r="E65" s="471"/>
      <c r="F65" s="471"/>
      <c r="G65" s="437"/>
      <c r="H65" s="438"/>
      <c r="I65" s="438"/>
      <c r="J65" s="440"/>
    </row>
    <row r="66" spans="1:10">
      <c r="A66" s="490" t="s">
        <v>15</v>
      </c>
      <c r="B66" s="491" t="s">
        <v>348</v>
      </c>
      <c r="C66" s="492" t="s">
        <v>63</v>
      </c>
      <c r="D66" s="492">
        <v>1</v>
      </c>
      <c r="E66" s="493"/>
      <c r="F66" s="456">
        <f>E66*D66</f>
        <v>0</v>
      </c>
      <c r="G66" s="437"/>
      <c r="H66" s="438"/>
      <c r="I66" s="438"/>
      <c r="J66" s="440"/>
    </row>
    <row r="67" spans="1:10">
      <c r="A67" s="490"/>
      <c r="B67" s="491"/>
      <c r="C67" s="492"/>
      <c r="D67" s="492"/>
      <c r="E67" s="493"/>
      <c r="F67" s="456"/>
      <c r="G67" s="437"/>
      <c r="H67" s="438"/>
      <c r="I67" s="438"/>
      <c r="J67" s="440"/>
    </row>
    <row r="68" spans="1:10">
      <c r="A68" s="490" t="s">
        <v>31</v>
      </c>
      <c r="B68" s="491" t="s">
        <v>349</v>
      </c>
      <c r="C68" s="492" t="s">
        <v>63</v>
      </c>
      <c r="D68" s="492">
        <v>1</v>
      </c>
      <c r="E68" s="493"/>
      <c r="F68" s="456">
        <f>E68*D68</f>
        <v>0</v>
      </c>
      <c r="G68" s="437"/>
      <c r="H68" s="438"/>
      <c r="I68" s="438"/>
      <c r="J68" s="440"/>
    </row>
    <row r="69" spans="1:10">
      <c r="A69" s="494"/>
      <c r="B69" s="495"/>
      <c r="C69" s="496"/>
      <c r="D69" s="496"/>
      <c r="E69" s="497"/>
      <c r="F69" s="497"/>
      <c r="G69" s="437"/>
      <c r="H69" s="438"/>
      <c r="I69" s="438"/>
      <c r="J69" s="440"/>
    </row>
    <row r="70" spans="1:10">
      <c r="A70" s="494" t="s">
        <v>317</v>
      </c>
      <c r="B70" s="495" t="s">
        <v>336</v>
      </c>
      <c r="C70" s="496" t="s">
        <v>200</v>
      </c>
      <c r="D70" s="496">
        <v>3</v>
      </c>
      <c r="E70" s="497"/>
      <c r="F70" s="497">
        <f>SUM(F54:F68)*D70/100</f>
        <v>0</v>
      </c>
      <c r="G70" s="437"/>
      <c r="H70" s="438"/>
      <c r="I70" s="438"/>
      <c r="J70" s="440"/>
    </row>
    <row r="71" spans="1:10">
      <c r="A71" s="494"/>
      <c r="B71" s="495"/>
      <c r="C71" s="496"/>
      <c r="D71" s="496"/>
      <c r="E71" s="497"/>
      <c r="F71" s="497"/>
      <c r="G71" s="437"/>
      <c r="H71" s="438"/>
      <c r="I71" s="438"/>
      <c r="J71" s="440"/>
    </row>
    <row r="72" spans="1:10">
      <c r="A72" s="494" t="s">
        <v>319</v>
      </c>
      <c r="B72" s="495" t="s">
        <v>338</v>
      </c>
      <c r="C72" s="496" t="s">
        <v>200</v>
      </c>
      <c r="D72" s="496">
        <v>3</v>
      </c>
      <c r="E72" s="497"/>
      <c r="F72" s="497">
        <f>SUM(F54:F68)*D72/100</f>
        <v>0</v>
      </c>
      <c r="G72" s="437"/>
      <c r="H72" s="438"/>
      <c r="I72" s="438"/>
      <c r="J72" s="440"/>
    </row>
    <row r="73" spans="1:10" ht="15.75" thickBot="1">
      <c r="A73" s="498"/>
      <c r="B73" s="499"/>
      <c r="C73" s="500"/>
      <c r="D73" s="500"/>
      <c r="E73" s="501"/>
      <c r="F73" s="501"/>
      <c r="G73" s="437"/>
      <c r="H73" s="438"/>
      <c r="I73" s="438"/>
      <c r="J73" s="440"/>
    </row>
    <row r="74" spans="1:10" ht="16.5" thickTop="1">
      <c r="A74" s="502"/>
      <c r="B74" s="503" t="s">
        <v>350</v>
      </c>
      <c r="C74" s="504"/>
      <c r="D74" s="504"/>
      <c r="E74" s="505"/>
      <c r="F74" s="505">
        <f>SUM(F54:F73)</f>
        <v>0</v>
      </c>
      <c r="G74" s="506"/>
      <c r="H74" s="439"/>
      <c r="I74" s="439"/>
      <c r="J74" s="440"/>
    </row>
    <row r="75" spans="1:10">
      <c r="A75" s="502"/>
      <c r="B75" s="507"/>
      <c r="C75" s="508"/>
      <c r="D75" s="508"/>
      <c r="E75" s="509"/>
      <c r="F75" s="509"/>
      <c r="G75" s="506"/>
      <c r="H75" s="439"/>
      <c r="I75" s="439"/>
      <c r="J75" s="440"/>
    </row>
    <row r="76" spans="1:10">
      <c r="A76" s="490"/>
      <c r="B76" s="510"/>
      <c r="C76" s="510"/>
      <c r="D76" s="510"/>
      <c r="E76" s="510"/>
      <c r="F76" s="492"/>
      <c r="G76" s="506"/>
      <c r="H76" s="439"/>
      <c r="I76" s="439"/>
      <c r="J76" s="440"/>
    </row>
    <row r="77" spans="1:10">
      <c r="A77" s="490"/>
      <c r="B77" s="510"/>
      <c r="C77" s="510"/>
      <c r="D77" s="510"/>
      <c r="E77" s="510"/>
      <c r="F77" s="492"/>
      <c r="G77" s="506"/>
      <c r="H77" s="439"/>
      <c r="I77" s="439"/>
      <c r="J77" s="440"/>
    </row>
    <row r="78" spans="1:10">
      <c r="A78" s="490"/>
      <c r="B78" s="510"/>
      <c r="C78" s="510"/>
      <c r="D78" s="510"/>
      <c r="E78" s="510"/>
      <c r="F78" s="492"/>
      <c r="G78" s="506"/>
      <c r="H78" s="439"/>
      <c r="I78" s="439"/>
      <c r="J78" s="440"/>
    </row>
    <row r="79" spans="1:10" ht="18">
      <c r="A79" s="490"/>
      <c r="B79" s="511" t="s">
        <v>351</v>
      </c>
      <c r="C79" s="512"/>
      <c r="D79" s="512"/>
      <c r="E79" s="512"/>
      <c r="F79" s="492"/>
      <c r="G79" s="506"/>
      <c r="H79" s="439"/>
      <c r="I79" s="439"/>
      <c r="J79" s="440"/>
    </row>
    <row r="80" spans="1:10" ht="18">
      <c r="A80" s="490"/>
      <c r="B80" s="511"/>
      <c r="C80" s="512"/>
      <c r="D80" s="512"/>
      <c r="E80" s="512"/>
      <c r="F80" s="492"/>
      <c r="G80" s="506"/>
      <c r="H80" s="439"/>
      <c r="I80" s="439"/>
      <c r="J80" s="440"/>
    </row>
    <row r="81" spans="1:10" ht="16.5">
      <c r="A81" s="443"/>
      <c r="B81" s="513" t="s">
        <v>301</v>
      </c>
      <c r="C81" s="513"/>
      <c r="D81" s="513"/>
      <c r="E81" s="513"/>
      <c r="F81" s="514">
        <f>F47</f>
        <v>0</v>
      </c>
      <c r="G81" s="515"/>
      <c r="H81" s="436"/>
      <c r="I81" s="436"/>
      <c r="J81" s="516"/>
    </row>
    <row r="82" spans="1:10" ht="16.5">
      <c r="A82" s="443"/>
      <c r="B82" s="513" t="s">
        <v>352</v>
      </c>
      <c r="C82" s="513"/>
      <c r="D82" s="513"/>
      <c r="E82" s="513"/>
      <c r="F82" s="514">
        <f>F74</f>
        <v>0</v>
      </c>
      <c r="G82" s="515"/>
      <c r="H82" s="436"/>
      <c r="I82" s="436"/>
      <c r="J82" s="516"/>
    </row>
    <row r="83" spans="1:10" ht="16.5">
      <c r="A83" s="443"/>
      <c r="B83" s="513" t="s">
        <v>353</v>
      </c>
      <c r="C83" s="513"/>
      <c r="D83" s="517"/>
      <c r="E83" s="517"/>
      <c r="F83" s="514"/>
      <c r="G83" s="515"/>
      <c r="H83" s="436"/>
      <c r="I83" s="436"/>
      <c r="J83" s="516"/>
    </row>
    <row r="84" spans="1:10" ht="16.5">
      <c r="A84" s="443"/>
      <c r="B84" s="513" t="s">
        <v>354</v>
      </c>
      <c r="C84" s="517" t="s">
        <v>203</v>
      </c>
      <c r="D84" s="517">
        <v>15</v>
      </c>
      <c r="E84" s="514"/>
      <c r="F84" s="514">
        <f>E84*D84</f>
        <v>0</v>
      </c>
      <c r="G84" s="515"/>
      <c r="H84" s="436"/>
      <c r="I84" s="436"/>
      <c r="J84" s="516"/>
    </row>
    <row r="85" spans="1:10" ht="36" customHeight="1">
      <c r="A85" s="518"/>
      <c r="B85" s="519" t="s">
        <v>355</v>
      </c>
      <c r="C85" s="512"/>
      <c r="D85" s="520" t="s">
        <v>200</v>
      </c>
      <c r="E85" s="520"/>
      <c r="F85" s="521">
        <f>(F81+F82+F84)*E85/100</f>
        <v>0</v>
      </c>
      <c r="G85" s="522"/>
      <c r="H85" s="436"/>
      <c r="I85" s="436"/>
      <c r="J85" s="516"/>
    </row>
    <row r="86" spans="1:10" ht="17.25" thickBot="1">
      <c r="A86" s="443"/>
      <c r="B86" s="523"/>
      <c r="C86" s="523"/>
      <c r="D86" s="523"/>
      <c r="E86" s="523"/>
      <c r="F86" s="524"/>
      <c r="G86" s="515"/>
      <c r="H86" s="436"/>
      <c r="I86" s="436"/>
      <c r="J86" s="516"/>
    </row>
    <row r="87" spans="1:10" ht="16.5">
      <c r="A87" s="443"/>
      <c r="B87" s="513" t="s">
        <v>356</v>
      </c>
      <c r="C87" s="513"/>
      <c r="D87" s="513"/>
      <c r="E87" s="513"/>
      <c r="F87" s="514">
        <f>F81+F82+F83+F84+F85</f>
        <v>0</v>
      </c>
      <c r="G87" s="515"/>
      <c r="H87" s="436"/>
      <c r="I87" s="436"/>
      <c r="J87" s="516"/>
    </row>
    <row r="88" spans="1:10" ht="16.5">
      <c r="A88" s="443"/>
      <c r="B88" s="513" t="s">
        <v>48</v>
      </c>
      <c r="C88" s="513"/>
      <c r="D88" s="513"/>
      <c r="E88" s="513"/>
      <c r="F88" s="525">
        <f>F87*0.2</f>
        <v>0</v>
      </c>
    </row>
    <row r="89" spans="1:10" ht="17.25" thickBot="1">
      <c r="A89" s="443"/>
      <c r="B89" s="528"/>
      <c r="C89" s="528"/>
      <c r="D89" s="528"/>
      <c r="E89" s="528"/>
      <c r="F89" s="529"/>
    </row>
    <row r="90" spans="1:10" ht="17.25" thickTop="1">
      <c r="A90" s="443"/>
      <c r="B90" s="530" t="s">
        <v>357</v>
      </c>
      <c r="C90" s="530"/>
      <c r="D90" s="530"/>
      <c r="E90" s="530"/>
      <c r="F90" s="525">
        <f>F87+F88</f>
        <v>0</v>
      </c>
    </row>
    <row r="91" spans="1:10" ht="16.5">
      <c r="A91" s="443"/>
      <c r="B91" s="531"/>
      <c r="C91" s="531"/>
      <c r="D91" s="531"/>
      <c r="E91" s="531"/>
      <c r="F91" s="532"/>
    </row>
    <row r="92" spans="1:10" ht="16.5">
      <c r="A92" s="443"/>
      <c r="B92" s="531"/>
      <c r="C92" s="531"/>
      <c r="D92" s="531"/>
      <c r="E92" s="531"/>
      <c r="F92" s="5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rekapitulacija</vt:lpstr>
      <vt:lpstr>goi dela</vt:lpstr>
      <vt:lpstr>odvodnjavanje</vt:lpstr>
      <vt:lpstr>JR</vt:lpstr>
    </vt:vector>
  </TitlesOfParts>
  <Company>Klima 2000 d.o.o.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Natasa</dc:creator>
  <cp:lastModifiedBy>PC</cp:lastModifiedBy>
  <cp:lastPrinted>2013-07-02T11:07:39Z</cp:lastPrinted>
  <dcterms:created xsi:type="dcterms:W3CDTF">2013-01-15T08:20:06Z</dcterms:created>
  <dcterms:modified xsi:type="dcterms:W3CDTF">2013-07-03T08:43:03Z</dcterms:modified>
</cp:coreProperties>
</file>