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80" yWindow="60" windowWidth="12012" windowHeight="9720" tabRatio="969" activeTab="1"/>
  </bookViews>
  <sheets>
    <sheet name="Skupna rekapit" sheetId="33" r:id="rId1"/>
    <sheet name="Vrtojbenska c. B1-B13" sheetId="4" r:id="rId2"/>
    <sheet name="Vrtojbenska c. C2-C9" sheetId="5" r:id="rId3"/>
    <sheet name="Elektro dela- Vrtojben.c." sheetId="27" r:id="rId4"/>
    <sheet name="Rekap-Prek.br.-Padl.bo" sheetId="7" r:id="rId5"/>
    <sheet name="arhitektura+PID" sheetId="10" r:id="rId6"/>
    <sheet name="javna razsvetl" sheetId="12" r:id="rId7"/>
    <sheet name="voziščne konstruk" sheetId="34" r:id="rId8"/>
    <sheet name="kanaliz.vod za optični kabel" sheetId="26" r:id="rId9"/>
    <sheet name="Rekap-kolesarska steza" sheetId="20" r:id="rId10"/>
    <sheet name="kanalizacija" sheetId="21" r:id="rId11"/>
    <sheet name="ureditev ceste" sheetId="22" r:id="rId12"/>
    <sheet name="elektr.instal. in oprema" sheetId="23" r:id="rId13"/>
    <sheet name="kanal.vod za optični kabel +PID" sheetId="24" r:id="rId14"/>
  </sheets>
  <definedNames>
    <definedName name="_xlnm.Print_Area" localSheetId="5">'arhitektura+PID'!$A$1:$F$204</definedName>
    <definedName name="_xlnm.Print_Area" localSheetId="12">'elektr.instal. in oprema'!$A$1:$F$86</definedName>
    <definedName name="_xlnm.Print_Area" localSheetId="6">'javna razsvetl'!$A$1:$F$82</definedName>
    <definedName name="_xlnm.Print_Area" localSheetId="13">'kanal.vod za optični kabel +PID'!$A$1:$F$34</definedName>
    <definedName name="_xlnm.Print_Area" localSheetId="8">'kanaliz.vod za optični kabel'!$A$1:$F$33</definedName>
    <definedName name="_xlnm.Print_Area" localSheetId="10">kanalizacija!$A$1:$F$77</definedName>
    <definedName name="_xlnm.Print_Area" localSheetId="9">'Rekap-kolesarska steza'!$A$1:$C$27</definedName>
    <definedName name="_xlnm.Print_Area" localSheetId="4">'Rekap-Prek.br.-Padl.bo'!$A$1:$C$18</definedName>
    <definedName name="_xlnm.Print_Area" localSheetId="11">'ureditev ceste'!$A$1:$F$87</definedName>
    <definedName name="_xlnm.Print_Area" localSheetId="1">'Vrtojbenska c. B1-B13'!$A$1:$F$505</definedName>
    <definedName name="_xlnm.Print_Area" localSheetId="2">'Vrtojbenska c. C2-C9'!$A$1:$F$388</definedName>
    <definedName name="_xlnm.Print_Titles" localSheetId="5">'arhitektura+PID'!$22:$22</definedName>
    <definedName name="_xlnm.Print_Titles" localSheetId="12">'elektr.instal. in oprema'!$6:$6</definedName>
    <definedName name="_xlnm.Print_Titles" localSheetId="3">'Elektro dela- Vrtojben.c.'!$19:$19</definedName>
    <definedName name="_xlnm.Print_Titles" localSheetId="6">'javna razsvetl'!$14:$14</definedName>
    <definedName name="_xlnm.Print_Titles" localSheetId="13">'kanal.vod za optični kabel +PID'!$5:$5</definedName>
    <definedName name="_xlnm.Print_Titles" localSheetId="8">'kanaliz.vod za optični kabel'!$9:$9</definedName>
    <definedName name="_xlnm.Print_Titles" localSheetId="10">kanalizacija!$6:$6</definedName>
    <definedName name="_xlnm.Print_Titles" localSheetId="11">'ureditev ceste'!$6:$6</definedName>
    <definedName name="_xlnm.Print_Titles" localSheetId="7">'voziščne konstruk'!$20:$20</definedName>
    <definedName name="_xlnm.Print_Titles" localSheetId="1">'Vrtojbenska c. B1-B13'!$21:$21</definedName>
    <definedName name="_xlnm.Print_Titles" localSheetId="2">'Vrtojbenska c. C2-C9'!$22:$22</definedName>
  </definedNames>
  <calcPr calcId="125725" fullPrecision="0"/>
</workbook>
</file>

<file path=xl/calcChain.xml><?xml version="1.0" encoding="utf-8"?>
<calcChain xmlns="http://schemas.openxmlformats.org/spreadsheetml/2006/main">
  <c r="F171" i="34"/>
  <c r="F173" s="1"/>
  <c r="F16" s="1"/>
  <c r="F165"/>
  <c r="F163"/>
  <c r="F161"/>
  <c r="F159"/>
  <c r="F157"/>
  <c r="F155"/>
  <c r="F153"/>
  <c r="F151"/>
  <c r="F149"/>
  <c r="F147"/>
  <c r="F145"/>
  <c r="F143"/>
  <c r="F141"/>
  <c r="F135"/>
  <c r="F133"/>
  <c r="F131"/>
  <c r="F129"/>
  <c r="F123"/>
  <c r="F121"/>
  <c r="F119"/>
  <c r="F117"/>
  <c r="F115"/>
  <c r="F113"/>
  <c r="F111"/>
  <c r="F109"/>
  <c r="F107"/>
  <c r="F105"/>
  <c r="F103"/>
  <c r="F101"/>
  <c r="F99"/>
  <c r="F97"/>
  <c r="F95"/>
  <c r="F93"/>
  <c r="F91"/>
  <c r="F89"/>
  <c r="F87"/>
  <c r="F85"/>
  <c r="F125" s="1"/>
  <c r="F13" s="1"/>
  <c r="F79"/>
  <c r="F77"/>
  <c r="F75"/>
  <c r="F73"/>
  <c r="F71"/>
  <c r="F69"/>
  <c r="F67"/>
  <c r="F65"/>
  <c r="F63"/>
  <c r="F61"/>
  <c r="F59"/>
  <c r="F57"/>
  <c r="F55"/>
  <c r="F53"/>
  <c r="F81" s="1"/>
  <c r="F12" s="1"/>
  <c r="F47"/>
  <c r="F45"/>
  <c r="F43"/>
  <c r="F41"/>
  <c r="F39"/>
  <c r="F37"/>
  <c r="F35"/>
  <c r="F33"/>
  <c r="F31"/>
  <c r="F29"/>
  <c r="F27"/>
  <c r="F25"/>
  <c r="F23"/>
  <c r="F9" i="21"/>
  <c r="F9" i="22"/>
  <c r="F10" i="23"/>
  <c r="F6" i="24"/>
  <c r="F63" i="21"/>
  <c r="F65"/>
  <c r="F67"/>
  <c r="F69"/>
  <c r="F71"/>
  <c r="F73"/>
  <c r="F75"/>
  <c r="F36"/>
  <c r="F38"/>
  <c r="F40"/>
  <c r="F42"/>
  <c r="F44"/>
  <c r="F46"/>
  <c r="F48"/>
  <c r="F50"/>
  <c r="F52"/>
  <c r="F54"/>
  <c r="F56"/>
  <c r="F58"/>
  <c r="F11"/>
  <c r="F13"/>
  <c r="F15"/>
  <c r="F17"/>
  <c r="F19"/>
  <c r="F21"/>
  <c r="F23"/>
  <c r="F25"/>
  <c r="F27"/>
  <c r="F29"/>
  <c r="F31"/>
  <c r="F8" i="24"/>
  <c r="F10"/>
  <c r="F12"/>
  <c r="F14"/>
  <c r="F16"/>
  <c r="F18"/>
  <c r="F20"/>
  <c r="F22"/>
  <c r="F24"/>
  <c r="F26"/>
  <c r="B15" i="20"/>
  <c r="F32" i="24"/>
  <c r="F34" s="1"/>
  <c r="C15" i="20" s="1"/>
  <c r="F11" i="26"/>
  <c r="F13"/>
  <c r="F15"/>
  <c r="F17"/>
  <c r="F19"/>
  <c r="F21"/>
  <c r="F23"/>
  <c r="F25"/>
  <c r="F27"/>
  <c r="F29"/>
  <c r="F31"/>
  <c r="F25" i="10"/>
  <c r="F17" i="12"/>
  <c r="F19"/>
  <c r="F21"/>
  <c r="F23"/>
  <c r="F25"/>
  <c r="F27"/>
  <c r="F29"/>
  <c r="F31"/>
  <c r="F33"/>
  <c r="F35"/>
  <c r="F37"/>
  <c r="F39"/>
  <c r="F41"/>
  <c r="F43"/>
  <c r="F45"/>
  <c r="F47"/>
  <c r="F49"/>
  <c r="F58"/>
  <c r="F60"/>
  <c r="F62"/>
  <c r="F64"/>
  <c r="F66"/>
  <c r="F68"/>
  <c r="F70"/>
  <c r="F72"/>
  <c r="F74"/>
  <c r="F76"/>
  <c r="F78"/>
  <c r="F80"/>
  <c r="F183" i="10"/>
  <c r="F185"/>
  <c r="F200"/>
  <c r="F203" s="1"/>
  <c r="C14" i="7" s="1"/>
  <c r="F193" i="10"/>
  <c r="F196" s="1"/>
  <c r="F124" s="1"/>
  <c r="F167"/>
  <c r="F169"/>
  <c r="F171"/>
  <c r="F173"/>
  <c r="F175"/>
  <c r="F157"/>
  <c r="F159"/>
  <c r="F141"/>
  <c r="F143"/>
  <c r="F145"/>
  <c r="F147"/>
  <c r="F149"/>
  <c r="F131"/>
  <c r="F133"/>
  <c r="F108"/>
  <c r="F110"/>
  <c r="F112"/>
  <c r="F101"/>
  <c r="F103" s="1"/>
  <c r="F17" s="1"/>
  <c r="F86"/>
  <c r="F88"/>
  <c r="F90"/>
  <c r="F92"/>
  <c r="F94"/>
  <c r="F73"/>
  <c r="F75"/>
  <c r="F77"/>
  <c r="F79"/>
  <c r="F67"/>
  <c r="F54"/>
  <c r="F56"/>
  <c r="F58"/>
  <c r="F60"/>
  <c r="F27"/>
  <c r="F29"/>
  <c r="F31"/>
  <c r="F33"/>
  <c r="F35"/>
  <c r="F37"/>
  <c r="F39"/>
  <c r="F41"/>
  <c r="F43"/>
  <c r="F45"/>
  <c r="F47"/>
  <c r="F58" i="27"/>
  <c r="F38"/>
  <c r="F39"/>
  <c r="F23" i="5"/>
  <c r="F133" i="27"/>
  <c r="F132"/>
  <c r="F131"/>
  <c r="F130"/>
  <c r="F129"/>
  <c r="F128"/>
  <c r="F127"/>
  <c r="F126"/>
  <c r="F125"/>
  <c r="F124"/>
  <c r="F123"/>
  <c r="F122"/>
  <c r="D121"/>
  <c r="F121" s="1"/>
  <c r="D120"/>
  <c r="F120" s="1"/>
  <c r="F112"/>
  <c r="F111"/>
  <c r="F110"/>
  <c r="F109"/>
  <c r="F108"/>
  <c r="F107"/>
  <c r="F106"/>
  <c r="F105"/>
  <c r="F104"/>
  <c r="F103"/>
  <c r="F102"/>
  <c r="D101"/>
  <c r="F101"/>
  <c r="D100"/>
  <c r="F100"/>
  <c r="F114" s="1"/>
  <c r="F12" s="1"/>
  <c r="F93"/>
  <c r="F92"/>
  <c r="F91"/>
  <c r="F90"/>
  <c r="F89"/>
  <c r="F88"/>
  <c r="F87"/>
  <c r="F86"/>
  <c r="F85"/>
  <c r="F84"/>
  <c r="F83"/>
  <c r="F82"/>
  <c r="F81"/>
  <c r="F80"/>
  <c r="F79"/>
  <c r="F78"/>
  <c r="F77"/>
  <c r="F76"/>
  <c r="F75"/>
  <c r="D74"/>
  <c r="F74" s="1"/>
  <c r="D73"/>
  <c r="F73" s="1"/>
  <c r="F66"/>
  <c r="F65"/>
  <c r="F64"/>
  <c r="F63"/>
  <c r="F62"/>
  <c r="F61"/>
  <c r="F60"/>
  <c r="F59"/>
  <c r="F57"/>
  <c r="F56"/>
  <c r="F55"/>
  <c r="F54"/>
  <c r="F52"/>
  <c r="F51"/>
  <c r="F50"/>
  <c r="F49"/>
  <c r="F48"/>
  <c r="D47"/>
  <c r="F47"/>
  <c r="D46"/>
  <c r="F46"/>
  <c r="F37"/>
  <c r="F36"/>
  <c r="F35"/>
  <c r="F34"/>
  <c r="F33"/>
  <c r="F32"/>
  <c r="F31"/>
  <c r="F30"/>
  <c r="F29"/>
  <c r="F28"/>
  <c r="F27"/>
  <c r="F26"/>
  <c r="F25"/>
  <c r="D24"/>
  <c r="F24" s="1"/>
  <c r="F23"/>
  <c r="D53"/>
  <c r="F53" s="1"/>
  <c r="F68" s="1"/>
  <c r="F10" s="1"/>
  <c r="B14" i="7"/>
  <c r="B14" i="5"/>
  <c r="F384"/>
  <c r="F386" s="1"/>
  <c r="F14" s="1"/>
  <c r="B14" i="4"/>
  <c r="F503"/>
  <c r="F378" i="5"/>
  <c r="F376"/>
  <c r="F374"/>
  <c r="F372"/>
  <c r="F370"/>
  <c r="F368"/>
  <c r="F366"/>
  <c r="F364"/>
  <c r="F362"/>
  <c r="F360"/>
  <c r="F358"/>
  <c r="F482" i="4"/>
  <c r="F496"/>
  <c r="F494"/>
  <c r="F492"/>
  <c r="F490"/>
  <c r="F488"/>
  <c r="F487"/>
  <c r="F486"/>
  <c r="F484"/>
  <c r="F480"/>
  <c r="F478"/>
  <c r="F476"/>
  <c r="F56" i="22"/>
  <c r="F62"/>
  <c r="F12" i="23"/>
  <c r="F14"/>
  <c r="F16"/>
  <c r="F18"/>
  <c r="F20"/>
  <c r="F22"/>
  <c r="F24"/>
  <c r="F26"/>
  <c r="F28"/>
  <c r="F33"/>
  <c r="F35"/>
  <c r="F37"/>
  <c r="F39"/>
  <c r="F41"/>
  <c r="F43"/>
  <c r="F45"/>
  <c r="F47"/>
  <c r="F49"/>
  <c r="F51"/>
  <c r="F56"/>
  <c r="F58"/>
  <c r="F60"/>
  <c r="F62"/>
  <c r="F64"/>
  <c r="F66"/>
  <c r="F68"/>
  <c r="F70"/>
  <c r="F72"/>
  <c r="F73"/>
  <c r="F74"/>
  <c r="F76"/>
  <c r="F78"/>
  <c r="F80"/>
  <c r="F82"/>
  <c r="F11" i="22"/>
  <c r="F13"/>
  <c r="F15"/>
  <c r="F17"/>
  <c r="F19"/>
  <c r="F25"/>
  <c r="F27"/>
  <c r="F33"/>
  <c r="F35"/>
  <c r="F37"/>
  <c r="F39"/>
  <c r="F44"/>
  <c r="F46"/>
  <c r="F48"/>
  <c r="F50"/>
  <c r="F58"/>
  <c r="F60"/>
  <c r="F64"/>
  <c r="F66"/>
  <c r="F68"/>
  <c r="F70"/>
  <c r="F72"/>
  <c r="F74"/>
  <c r="F76"/>
  <c r="F78"/>
  <c r="F80"/>
  <c r="F82"/>
  <c r="F150" i="5"/>
  <c r="F152"/>
  <c r="F154"/>
  <c r="F156"/>
  <c r="F158"/>
  <c r="F160"/>
  <c r="F162"/>
  <c r="F148"/>
  <c r="F130"/>
  <c r="F132"/>
  <c r="F134"/>
  <c r="F136"/>
  <c r="F138"/>
  <c r="F140"/>
  <c r="F142"/>
  <c r="F128"/>
  <c r="F112"/>
  <c r="F114"/>
  <c r="F116"/>
  <c r="F118"/>
  <c r="F120"/>
  <c r="F122"/>
  <c r="F110"/>
  <c r="F124" s="1"/>
  <c r="F96"/>
  <c r="F98"/>
  <c r="F100"/>
  <c r="F102"/>
  <c r="F104"/>
  <c r="F94"/>
  <c r="F76"/>
  <c r="F78"/>
  <c r="F80"/>
  <c r="F82"/>
  <c r="F84"/>
  <c r="F86"/>
  <c r="F74"/>
  <c r="F62"/>
  <c r="F63"/>
  <c r="F64"/>
  <c r="F65"/>
  <c r="F67"/>
  <c r="F69"/>
  <c r="F58"/>
  <c r="F53"/>
  <c r="F40"/>
  <c r="F42"/>
  <c r="F44"/>
  <c r="F46"/>
  <c r="F48"/>
  <c r="F38"/>
  <c r="F25"/>
  <c r="F27"/>
  <c r="F29"/>
  <c r="F31"/>
  <c r="F33"/>
  <c r="F154" i="4"/>
  <c r="F165"/>
  <c r="F167"/>
  <c r="F169"/>
  <c r="F171"/>
  <c r="F173"/>
  <c r="F163"/>
  <c r="F175" s="1"/>
  <c r="F107"/>
  <c r="F109"/>
  <c r="F111"/>
  <c r="F113"/>
  <c r="F115"/>
  <c r="F117"/>
  <c r="F121"/>
  <c r="F122"/>
  <c r="F123"/>
  <c r="F124"/>
  <c r="F125"/>
  <c r="F126"/>
  <c r="F127"/>
  <c r="F128"/>
  <c r="F129"/>
  <c r="F130"/>
  <c r="F131"/>
  <c r="F132"/>
  <c r="F133"/>
  <c r="F134"/>
  <c r="F135"/>
  <c r="F136"/>
  <c r="F137"/>
  <c r="F138"/>
  <c r="F139"/>
  <c r="F140"/>
  <c r="F141"/>
  <c r="F142"/>
  <c r="F143"/>
  <c r="F144"/>
  <c r="F145"/>
  <c r="F146"/>
  <c r="F148"/>
  <c r="F150"/>
  <c r="F152"/>
  <c r="F156"/>
  <c r="F158"/>
  <c r="F105"/>
  <c r="F160" s="1"/>
  <c r="F69"/>
  <c r="F67"/>
  <c r="F46"/>
  <c r="F48"/>
  <c r="F50"/>
  <c r="F52"/>
  <c r="F54"/>
  <c r="F56"/>
  <c r="F58"/>
  <c r="F60"/>
  <c r="F62"/>
  <c r="F44"/>
  <c r="F25"/>
  <c r="F27"/>
  <c r="F29"/>
  <c r="F31"/>
  <c r="F33"/>
  <c r="F35"/>
  <c r="F37"/>
  <c r="F39"/>
  <c r="F23"/>
  <c r="F183"/>
  <c r="F185"/>
  <c r="F187"/>
  <c r="F189"/>
  <c r="F191"/>
  <c r="F193"/>
  <c r="F198"/>
  <c r="F200"/>
  <c r="F202"/>
  <c r="F204"/>
  <c r="F206"/>
  <c r="F208"/>
  <c r="F214"/>
  <c r="F216"/>
  <c r="F218"/>
  <c r="F220"/>
  <c r="F221"/>
  <c r="F222"/>
  <c r="F223"/>
  <c r="F224"/>
  <c r="F230"/>
  <c r="F232"/>
  <c r="F234"/>
  <c r="F236"/>
  <c r="F238"/>
  <c r="F349" i="5"/>
  <c r="F347"/>
  <c r="F345"/>
  <c r="F343"/>
  <c r="F341"/>
  <c r="F334"/>
  <c r="F332"/>
  <c r="F330"/>
  <c r="F328"/>
  <c r="F324"/>
  <c r="F322"/>
  <c r="F320"/>
  <c r="F318"/>
  <c r="F310"/>
  <c r="F308"/>
  <c r="F306"/>
  <c r="F312" s="1"/>
  <c r="F294"/>
  <c r="F292"/>
  <c r="F283"/>
  <c r="F281"/>
  <c r="F279"/>
  <c r="F277"/>
  <c r="F275"/>
  <c r="F273"/>
  <c r="F271"/>
  <c r="F269"/>
  <c r="F265"/>
  <c r="F263"/>
  <c r="F261"/>
  <c r="F259"/>
  <c r="F257"/>
  <c r="F255"/>
  <c r="F253"/>
  <c r="F251"/>
  <c r="F249"/>
  <c r="F241"/>
  <c r="F239"/>
  <c r="F235"/>
  <c r="F233"/>
  <c r="F229"/>
  <c r="F227"/>
  <c r="F221"/>
  <c r="F216"/>
  <c r="F214"/>
  <c r="F212"/>
  <c r="F210"/>
  <c r="F243" s="1"/>
  <c r="F200"/>
  <c r="F196"/>
  <c r="F192"/>
  <c r="F185"/>
  <c r="F183"/>
  <c r="F181"/>
  <c r="F179"/>
  <c r="F177"/>
  <c r="F175"/>
  <c r="F173"/>
  <c r="F171"/>
  <c r="F468" i="4"/>
  <c r="F466"/>
  <c r="F464"/>
  <c r="F462"/>
  <c r="F460"/>
  <c r="F454"/>
  <c r="F452"/>
  <c r="F450"/>
  <c r="F448"/>
  <c r="F446"/>
  <c r="F442"/>
  <c r="F440"/>
  <c r="F438"/>
  <c r="F436"/>
  <c r="F428"/>
  <c r="F427"/>
  <c r="F426"/>
  <c r="F414"/>
  <c r="F416" s="1"/>
  <c r="F408"/>
  <c r="F406"/>
  <c r="F404"/>
  <c r="F402"/>
  <c r="F400"/>
  <c r="F398"/>
  <c r="F396"/>
  <c r="F394"/>
  <c r="F392"/>
  <c r="F390"/>
  <c r="F388"/>
  <c r="F384"/>
  <c r="F382"/>
  <c r="F380"/>
  <c r="F378"/>
  <c r="F376"/>
  <c r="F374"/>
  <c r="F372"/>
  <c r="F370"/>
  <c r="F368"/>
  <c r="F360"/>
  <c r="F356"/>
  <c r="F354"/>
  <c r="F352"/>
  <c r="F350"/>
  <c r="F346"/>
  <c r="F344"/>
  <c r="F342"/>
  <c r="F338"/>
  <c r="F336"/>
  <c r="F334"/>
  <c r="F326"/>
  <c r="F324"/>
  <c r="F322"/>
  <c r="F318"/>
  <c r="F316"/>
  <c r="F312"/>
  <c r="F310"/>
  <c r="F304"/>
  <c r="F299"/>
  <c r="F297"/>
  <c r="F295"/>
  <c r="F293"/>
  <c r="F283"/>
  <c r="F279"/>
  <c r="F275"/>
  <c r="F271"/>
  <c r="F269"/>
  <c r="F261"/>
  <c r="F259"/>
  <c r="F257"/>
  <c r="F255"/>
  <c r="F253"/>
  <c r="F251"/>
  <c r="F249"/>
  <c r="F247"/>
  <c r="F263" s="1"/>
  <c r="F64"/>
  <c r="F240"/>
  <c r="F210"/>
  <c r="F470"/>
  <c r="F195"/>
  <c r="F351" i="5"/>
  <c r="F71"/>
  <c r="F186"/>
  <c r="F285"/>
  <c r="F106"/>
  <c r="F380"/>
  <c r="F13" s="1"/>
  <c r="F55"/>
  <c r="F202"/>
  <c r="F362" i="4"/>
  <c r="F285"/>
  <c r="F226"/>
  <c r="F430"/>
  <c r="F456"/>
  <c r="F328"/>
  <c r="F498"/>
  <c r="F13" s="1"/>
  <c r="F410"/>
  <c r="F41"/>
  <c r="F49" i="34" l="1"/>
  <c r="F11" s="1"/>
  <c r="F137"/>
  <c r="F14" s="1"/>
  <c r="F167"/>
  <c r="F15" s="1"/>
  <c r="F84" i="23"/>
  <c r="F53"/>
  <c r="F96" i="10"/>
  <c r="F16" s="1"/>
  <c r="F114"/>
  <c r="F18" s="1"/>
  <c r="F178"/>
  <c r="F122" s="1"/>
  <c r="F62"/>
  <c r="F13" s="1"/>
  <c r="F136"/>
  <c r="F119" s="1"/>
  <c r="F162"/>
  <c r="F121" s="1"/>
  <c r="F188"/>
  <c r="F123" s="1"/>
  <c r="F152"/>
  <c r="F120" s="1"/>
  <c r="F336" i="5"/>
  <c r="F50"/>
  <c r="F144"/>
  <c r="F164"/>
  <c r="F88"/>
  <c r="F296"/>
  <c r="F418" i="4"/>
  <c r="F11" s="1"/>
  <c r="F17" i="34"/>
  <c r="C12" i="7" s="1"/>
  <c r="F82" i="12"/>
  <c r="F11" s="1"/>
  <c r="F51"/>
  <c r="F28" i="24"/>
  <c r="C14" i="20" s="1"/>
  <c r="F60" i="21"/>
  <c r="F33" i="26"/>
  <c r="C13" i="7" s="1"/>
  <c r="F41" i="22"/>
  <c r="F353" i="5"/>
  <c r="F12" s="1"/>
  <c r="F241" i="4"/>
  <c r="F10" s="1"/>
  <c r="F125" i="10"/>
  <c r="F19" s="1"/>
  <c r="F298" i="5"/>
  <c r="F11" s="1"/>
  <c r="F165"/>
  <c r="F10" s="1"/>
  <c r="F471" i="4"/>
  <c r="F12" s="1"/>
  <c r="F41" i="27"/>
  <c r="F9" s="1"/>
  <c r="F95"/>
  <c r="F11" s="1"/>
  <c r="F135"/>
  <c r="F13" s="1"/>
  <c r="F53" i="12"/>
  <c r="F10" s="1"/>
  <c r="F52" i="22"/>
  <c r="F505" i="4"/>
  <c r="F14" s="1"/>
  <c r="F35" i="5"/>
  <c r="F89" s="1"/>
  <c r="F9" s="1"/>
  <c r="F49" i="10"/>
  <c r="F12" s="1"/>
  <c r="F71" i="4"/>
  <c r="F177" s="1"/>
  <c r="F9" s="1"/>
  <c r="F15" s="1"/>
  <c r="F69" i="10"/>
  <c r="F14" s="1"/>
  <c r="F81"/>
  <c r="F15" s="1"/>
  <c r="F29" i="22"/>
  <c r="F84"/>
  <c r="F30" i="23"/>
  <c r="F21" i="22"/>
  <c r="F33" i="21"/>
  <c r="F86" i="23" l="1"/>
  <c r="C13" i="20" s="1"/>
  <c r="F77" i="21"/>
  <c r="C11" i="20" s="1"/>
  <c r="F15" i="5"/>
  <c r="F16" s="1"/>
  <c r="D19" i="33" s="1"/>
  <c r="F16" i="4"/>
  <c r="D17" i="33" s="1"/>
  <c r="F12" i="12"/>
  <c r="C11" i="7" s="1"/>
  <c r="F20" i="10"/>
  <c r="C10" i="7" s="1"/>
  <c r="F14" i="27"/>
  <c r="F15" s="1"/>
  <c r="D21" i="33" s="1"/>
  <c r="F86" i="22"/>
  <c r="C12" i="20" s="1"/>
  <c r="C16" l="1"/>
  <c r="C17" s="1"/>
  <c r="D25" i="33" s="1"/>
  <c r="C15" i="7"/>
  <c r="C16"/>
  <c r="D23" i="33" s="1"/>
  <c r="D27" l="1"/>
  <c r="D29" l="1"/>
  <c r="D31" l="1"/>
  <c r="D33" l="1"/>
  <c r="D35" s="1"/>
</calcChain>
</file>

<file path=xl/sharedStrings.xml><?xml version="1.0" encoding="utf-8"?>
<sst xmlns="http://schemas.openxmlformats.org/spreadsheetml/2006/main" count="2221" uniqueCount="819">
  <si>
    <t>Rušenje obstoječega AB zidu deb 25 cm in viš. 60 cm z odvozom v trajno deponijo</t>
  </si>
  <si>
    <t>Ročni izkop v zemljini III. in IV. kategorije, globine do 1 m, na križanjih z ostalimi komunalnimi vodi ter za izdelavo priključkov na obstoječo kanalizacijo, z odmetom na rob gradbene jame in odvozom v deponijo do 10 km.</t>
  </si>
  <si>
    <t>Dobava in montaža revizijskih jaškov iz betonskih cevi DN600 za hišne priključke globine do 1.5 m, z izdelavo mulde in priključkov za PVC cevi ter LŽ pokrovom 250 KN</t>
  </si>
  <si>
    <t>SKUPAJ GRADNJA AB ZIDU h=60 cm</t>
  </si>
  <si>
    <t>Izdelava bet. jaška fi 80 glob. 1,20m z LŽ pokrovom 25t</t>
  </si>
  <si>
    <t>Zakoličba nove trase VN kanalizacije</t>
  </si>
  <si>
    <t>Izvedba križanj z vodovodom in ostalimi obst. inštal.</t>
  </si>
  <si>
    <t xml:space="preserve">Zakoličba trase kanalizacijskih priključkov. </t>
  </si>
  <si>
    <t xml:space="preserve">Naprava gradbenih profilov iz količkov in plohov z zavarovanjem in meritvami.   </t>
  </si>
  <si>
    <t>Zakoličba obstoječih komunalnih naprav (križanja in približevanja) in označitev - kanalizacija, vodovod, elektrika, telefon, plin.</t>
  </si>
  <si>
    <t>Rezanje asfalta debeline 10 cm, za kanalizacijske priključke.</t>
  </si>
  <si>
    <t>Rušenje asfalta za kanalizacijske priključke, v sloju debeline 10 cm z nakladanjem in odvozom na deponijo do 10 km ter plačilom komunalne takse.</t>
  </si>
  <si>
    <t>m2</t>
  </si>
  <si>
    <t>Rušenje obstoječe kanalizacije iz betonskih in azbestcementnih  cevi  do fi 30 cm, komplet z nakladanjem in odvozom v mestno odlagališče, na razdaljo do 15 km, komplet s plačilom komunalne takse.</t>
  </si>
  <si>
    <t>m3</t>
  </si>
  <si>
    <t xml:space="preserve">Ročni izkop 3.ktg na križanjih </t>
  </si>
  <si>
    <t>Planiranje dna jarka pred polaganjem kanalizacijskih cevi s točnostjo +/- 3 cm.</t>
  </si>
  <si>
    <t xml:space="preserve">Dobava in vgrajevanje drobljenca 0/32 s komprimiranjem v plasteh po 20 cm, do zbitosti 98% SPP, za zasip meteornih priključkov </t>
  </si>
  <si>
    <t>MONTAŽERSKA IN BETONSKA DELA</t>
  </si>
  <si>
    <r>
      <t>Dobava in polaganje poliesterskih kanalizacijskih cevi  DN250, za priključke meteornega kanala</t>
    </r>
    <r>
      <rPr>
        <b/>
        <sz val="10"/>
        <rFont val="Arial"/>
        <family val="2"/>
        <charset val="238"/>
      </rPr>
      <t>.</t>
    </r>
  </si>
  <si>
    <t>Dobava in polaganje poliesterskih kanalizacijskih cevi tip SN10 DN200, za priključke meteornega kanala</t>
  </si>
  <si>
    <t xml:space="preserve">Dobava in polaganje poliesterskih kanalizacijskih cevi  DN200, za hišne fekalne  priključke </t>
  </si>
  <si>
    <t xml:space="preserve">Naprava priključkov fi 200mm in  fi 250 mm na armiranobetonsko cev, komplet z vrtanjem stene AB cevi in vgradnjo </t>
  </si>
  <si>
    <t>Dobava in montaža revizijskih jaškov iz poliestra DN500 za hišne priključke globine do 1.5 m</t>
  </si>
  <si>
    <t>Dobava in montaža  DLŽ pokrovov dimenzije DN500 nosilnosti 125 kN, komplet z izdelavo AB venca, ter prilagajanje višin na obstoječ tlak</t>
  </si>
  <si>
    <t>SKUPAJ MONTAŽERSKA IN BETONSKA DELA</t>
  </si>
  <si>
    <t xml:space="preserve">Čiščenje in spiranje kanala po končanih delih </t>
  </si>
  <si>
    <t>Pregled višinskih kot in lokacije obstoječe kanalizacije hišnih priključkov meteorne kanalizacije skupaj z lasniki parcel, komplet z določitvijo trase novih priključkov kanalizacije na glavno linijo.</t>
  </si>
  <si>
    <t>Tlačni preizkus vodotesnosti kanalizacije.</t>
  </si>
  <si>
    <t>Projektantski nadzor.</t>
  </si>
  <si>
    <t>SKUPAJ KANALIZACIJA</t>
  </si>
  <si>
    <t xml:space="preserve">1. </t>
  </si>
  <si>
    <t>Zakoličba in zavarovanje zakoličbe trase</t>
  </si>
  <si>
    <t>Zakoličba robnih elementov cestišča</t>
  </si>
  <si>
    <t>Postavitev in zavarovanje prečnih profilov</t>
  </si>
  <si>
    <t>Odstranitev obstoječih prometnih znakov z rušenjem temelja ter prenosom v deponijo</t>
  </si>
  <si>
    <t>Rušenje asfaltnega vozišča  deb. 10cm z nakladanjem, odvozom v trajno odlagališče in plačilom komunalnih taks</t>
  </si>
  <si>
    <t>Rušenje asfaltnega pločnika  deb. 4cm z nakladanjem, odvozom v trajno odlagališče in plačilom komunalnih taks</t>
  </si>
  <si>
    <t>Rušenje vseh vrst robnikov  z nakladanjem, odvozom v trajno odlagališče in plačilom komunalnih taks</t>
  </si>
  <si>
    <t>Zasek asfalta v debelini 10cm</t>
  </si>
  <si>
    <t>m1</t>
  </si>
  <si>
    <t xml:space="preserve">2. </t>
  </si>
  <si>
    <t xml:space="preserve">2.1. </t>
  </si>
  <si>
    <t>IZKOPI</t>
  </si>
  <si>
    <t>Izkop za temelje zidov v vezljivi zemljini z nakladanjem in odvozom v trajno deponijo do 10 km</t>
  </si>
  <si>
    <t xml:space="preserve">2.2. </t>
  </si>
  <si>
    <t>PLANUM TEMELJNIH TAL</t>
  </si>
  <si>
    <t>Planum naravnih temeljnih tal v vezljivi zemljini</t>
  </si>
  <si>
    <t xml:space="preserve">2.3. </t>
  </si>
  <si>
    <t>NASIPI, ZASIPI, KLINI, POSTELJICA IN GLINASTI NABOJI</t>
  </si>
  <si>
    <t xml:space="preserve">Dobava in izdelava posteljice iz kamnin  v debelini plasti 30 cm </t>
  </si>
  <si>
    <t xml:space="preserve">2.4. </t>
  </si>
  <si>
    <t>ZASADITEV DREVES</t>
  </si>
  <si>
    <t>Dobava in zasaditev dreves po navodilu projektanta - ostrolistni javor acer platanoides višine nad 3,5m</t>
  </si>
  <si>
    <t xml:space="preserve">3. </t>
  </si>
  <si>
    <t>VOZIŠČNE KONSTRUKCIJE</t>
  </si>
  <si>
    <t xml:space="preserve">3.1. </t>
  </si>
  <si>
    <t>NOSILNE PLASTI</t>
  </si>
  <si>
    <t xml:space="preserve">3.1.1. </t>
  </si>
  <si>
    <t>NEVEZANE NOSILNE PLASTI</t>
  </si>
  <si>
    <t>Izdelava nevezane nosilne plasti enakomerno zrnatega drobljenca 0/32mm iz kamnine v debelini 25 cm - pločnik</t>
  </si>
  <si>
    <t>Izdelava nevezane nosilne plasti enakomerno zrnatega drobljenca 0/32mm iz kamnine v debelini 25 cm - vozišče</t>
  </si>
  <si>
    <t>Planiranje tamponiranih površin pred polaganjem asfalta - cestišče</t>
  </si>
  <si>
    <t>Planiranje tamponiranih površin pred polaganjem asfalta - pločnik</t>
  </si>
  <si>
    <t xml:space="preserve">3.1.2. </t>
  </si>
  <si>
    <t>VEZANE ZGORNJE NOSILNE PLASTI</t>
  </si>
  <si>
    <t>Izdelava nosilne plasti bituminiziranega drobljenca BD 0/22 v debelini 8 cm - vozišče</t>
  </si>
  <si>
    <t xml:space="preserve">3.2. </t>
  </si>
  <si>
    <t>OBRABNE IN ZAPORNE PLASTI</t>
  </si>
  <si>
    <t xml:space="preserve">3.2.1. </t>
  </si>
  <si>
    <t>VEZANE OBRABNE IN ZAPORNE PLASTI - BITUMENSKI BETONI</t>
  </si>
  <si>
    <t xml:space="preserve">Izdelava obrabnozaporne plasti bitumenskega betona iz zmesi zrn 0/8 mm iz karbonatnih kamnin v debelini 4 cm - pločnik </t>
  </si>
  <si>
    <t>Izdelava obrabnozaporne plasti iz asfaltne zmesi drobirja z bitumenskim mastiksom zrnavosti 0/8 mm iz zmesi zrn peska iz karbonatnih kamnin in zrn drobirja iz silikatnih kamnin in cestogradbenega bitumna v debelini 3cm-vozišče</t>
  </si>
  <si>
    <t>3.3.</t>
  </si>
  <si>
    <t>TLAKOVANE OBRABNE PLASTI</t>
  </si>
  <si>
    <t>Izdelava tlakovane obrabne plasti iz granitnih rezanih štokanih plošč širine 30cm, poljubnih dolžin, diagonalno, debeline 7cm, lepljene na betonsko podlago, z izdelavo ab plošče debeline 10cm iz MB25, minimalno armaturno mrežo-dilatacijami na 4x4m, stiki zapolnjeni s cementno malto-kamniti pločnik</t>
  </si>
  <si>
    <t>Izdelava tlakovanih površin iz granitnih kock10/10/10 cm, položenih na 6 cm cementnega estriha , stiki zapolnjeni s cementno malto</t>
  </si>
  <si>
    <t xml:space="preserve">3.4. </t>
  </si>
  <si>
    <t>ROBNI ELEMENTI VOZIŠC</t>
  </si>
  <si>
    <t>Vgraditev dvignjenih robnikov iz granita s prerezom 15/25 cm s potrebnim izkopom in betonsko posteljico in obbetoniranjem</t>
  </si>
  <si>
    <t>Vgraditev dvignjenih robnikov iz betona s prerezom 15/25 cm s potrebnim izkopom in betonsko posteljico in obbetoniranjem</t>
  </si>
  <si>
    <t>Vgraditev poglobljenih robnikov iz betona s prerezom 15/25 cm s potrebnim izkopom in betonsko posteljico in obbetoniranjem</t>
  </si>
  <si>
    <t>SKUPAJ VOZIŠČNE KONSTRUKCIJE</t>
  </si>
  <si>
    <t xml:space="preserve">4. </t>
  </si>
  <si>
    <t>GRADBENA IN OBRTNIŠKA DELA</t>
  </si>
  <si>
    <t xml:space="preserve">4.1.  </t>
  </si>
  <si>
    <t>TESARSKA DELA</t>
  </si>
  <si>
    <t>Izdelava dvostranskega vezanega opaža za ravne temelje</t>
  </si>
  <si>
    <t>Izdelava dvostranskega vezanega opaža za ravne zidove višine do 2.0m</t>
  </si>
  <si>
    <t>Izdelava opaža talne plošče višine 15 cm zaradi kampadnega betoniranja</t>
  </si>
  <si>
    <t xml:space="preserve">4.2. </t>
  </si>
  <si>
    <t>DELA Z JEKLOM ZA OJAČITEV</t>
  </si>
  <si>
    <r>
      <t>Priprava in postavitev rebrastih žic iz visokovrednega naravno trdega jekla Č 0551-RA 400/500-2 s premerom do 12 mm za srednje zahtevno ojačitev (</t>
    </r>
    <r>
      <rPr>
        <sz val="10"/>
        <rFont val="Symbol"/>
        <family val="1"/>
        <charset val="2"/>
      </rPr>
      <t>F</t>
    </r>
    <r>
      <rPr>
        <sz val="10"/>
        <rFont val="Arial"/>
        <family val="2"/>
        <charset val="238"/>
      </rPr>
      <t>r8)</t>
    </r>
  </si>
  <si>
    <t>kg</t>
  </si>
  <si>
    <r>
      <t>Priprava in postavitev rebrastih žic iz visokovrednega naravno trdega jekla Č 0551-RA 400/500-2 s premerom do 12 mm za srednje zahtevno ojačitev (</t>
    </r>
    <r>
      <rPr>
        <sz val="10"/>
        <rFont val="Symbol"/>
        <family val="1"/>
        <charset val="2"/>
      </rPr>
      <t>F</t>
    </r>
    <r>
      <rPr>
        <sz val="10"/>
        <rFont val="Arial"/>
        <family val="2"/>
        <charset val="238"/>
      </rPr>
      <t>r10)</t>
    </r>
  </si>
  <si>
    <t>Dobava in vgraditev armaturnih mrež v talno ploščo</t>
  </si>
  <si>
    <t xml:space="preserve">4.3. </t>
  </si>
  <si>
    <t>DELA S CEMENTNIM BETONOM</t>
  </si>
  <si>
    <t>Priprava in vgraditev mešanice navadnega cementnega betona MB15 v prerez do 0,15 m3/m1-podložni beton</t>
  </si>
  <si>
    <t>Priprava in vgraditev mešanice ojačenega cementnega betona MB 25 v prerez od 0,16 do 0,30 m3/m2-m1 - temelj</t>
  </si>
  <si>
    <t>Dobava in vgraditev MB 25 v talno ploščo prereza do 0,15 m3/m2</t>
  </si>
  <si>
    <t xml:space="preserve">4.4. </t>
  </si>
  <si>
    <t>KLJUČAVNIČARSKA DELA</t>
  </si>
  <si>
    <t>Dobava in vgraditev zaščitne rešetke okoli posajenih dreves dim. 150/150</t>
  </si>
  <si>
    <t>SKUPAJ GRADBENA IN OBRTNIŠKA DELA</t>
  </si>
  <si>
    <t xml:space="preserve">5. </t>
  </si>
  <si>
    <t>OPREMA CEST</t>
  </si>
  <si>
    <t xml:space="preserve">5.1. </t>
  </si>
  <si>
    <t>POKONČNA OPREMA CEST</t>
  </si>
  <si>
    <t>Izdelava temelja iz cementnega betona MB15, dolžina 80 cm, premera 40 cm</t>
  </si>
  <si>
    <t>Dobava in vgraditev stebriča za prometni znak iz vroče cinkane jeklene cevi premera 64 mm, dolžina 3000 m</t>
  </si>
  <si>
    <t>Dobava in vgraditev stebriča za prometni znak iz vroče cinkane jeklene cevi premera 64 mm, dolžina 3500 m</t>
  </si>
  <si>
    <t>Dobava in vgraditev stebriča za prometni znak iz vroče cinkane jeklene cevi premera 64 mm, dolžina 4000 m</t>
  </si>
  <si>
    <t>Dobava in vgraditev stebriča za prometni znak iz vroče cinkane jeklene cevi premera 64 mm, dolžina 4500 m</t>
  </si>
  <si>
    <t xml:space="preserve">Dobava in pritrditev okroglega prometnega znaka, podloga iz aluminijaste pločevine, znak z odsevno folijo 1. vrste, premera 400 mm(II-40, II-43) </t>
  </si>
  <si>
    <t xml:space="preserve">Dobava in pritrditev okroglega prometnega znaka, podloga iz aluminijaste pločevine, znak z odsevno folijo 2. vrste, premera 600 mm(II-2, II-4) </t>
  </si>
  <si>
    <t xml:space="preserve">Dobava in pritrditev prometnega znaka, podloga iz aluminijaste pločevine, znak z odsevno folijo 1. vrste, velikost 600 x 600 mm(III-2, III-5, III-29, III-30) </t>
  </si>
  <si>
    <t>Pritrditev predhodno demontiranih obstoječih prometnih znakov</t>
  </si>
  <si>
    <t>5.2.</t>
  </si>
  <si>
    <t>OZNAČBE NA VOZIŠČU</t>
  </si>
  <si>
    <r>
      <t xml:space="preserve">Izdelava tankoslojne neprekinjene označbe z enokomponentno belo barvo, strojno, debelina plasti suhe snovi 300 </t>
    </r>
    <r>
      <rPr>
        <sz val="10"/>
        <rFont val="Symbol"/>
        <family val="1"/>
        <charset val="2"/>
      </rPr>
      <t>m</t>
    </r>
    <r>
      <rPr>
        <sz val="10"/>
        <rFont val="Arial"/>
        <family val="2"/>
        <charset val="238"/>
      </rPr>
      <t>m, širina črte 10 cm</t>
    </r>
  </si>
  <si>
    <r>
      <t xml:space="preserve">Izdelava tankoslojne neprekinjene označbe z enokomponentno belo barvo, strojno, debelina plasti suhe snovi 300 </t>
    </r>
    <r>
      <rPr>
        <sz val="10"/>
        <rFont val="Symbol"/>
        <family val="1"/>
        <charset val="2"/>
      </rPr>
      <t>m</t>
    </r>
    <r>
      <rPr>
        <sz val="10"/>
        <rFont val="Arial"/>
        <family val="2"/>
        <charset val="238"/>
      </rPr>
      <t>m, širina črte 12 cm</t>
    </r>
  </si>
  <si>
    <r>
      <t xml:space="preserve">Izdelava tankoslojne neprekinjene označbe z enokomponentno belo barvo, strojno, debelina plasti suhe snovi 300 </t>
    </r>
    <r>
      <rPr>
        <sz val="10"/>
        <rFont val="Symbol"/>
        <family val="1"/>
        <charset val="2"/>
      </rPr>
      <t>m</t>
    </r>
    <r>
      <rPr>
        <sz val="10"/>
        <rFont val="Arial"/>
        <family val="2"/>
        <charset val="238"/>
      </rPr>
      <t>m, širina črte 20 cm</t>
    </r>
  </si>
  <si>
    <r>
      <t xml:space="preserve">Izdelava tankoslojne neprekinjene označbe z enokomponentno belo barvo, strojno, debelina plasti suhe snovi 300 </t>
    </r>
    <r>
      <rPr>
        <sz val="10"/>
        <rFont val="Symbol"/>
        <family val="1"/>
        <charset val="2"/>
      </rPr>
      <t>m</t>
    </r>
    <r>
      <rPr>
        <sz val="10"/>
        <rFont val="Arial"/>
        <family val="2"/>
        <charset val="238"/>
      </rPr>
      <t>m, širina črte 30 cm</t>
    </r>
  </si>
  <si>
    <r>
      <t xml:space="preserve">Izdelava tankoslojne neprekinjene označbe z enokomponentno rumeno barvo, strojno, debelina plasti suhe snovi 300 </t>
    </r>
    <r>
      <rPr>
        <sz val="10"/>
        <rFont val="Symbol"/>
        <family val="1"/>
        <charset val="2"/>
      </rPr>
      <t>m</t>
    </r>
    <r>
      <rPr>
        <sz val="10"/>
        <rFont val="Arial"/>
        <family val="2"/>
        <charset val="238"/>
      </rPr>
      <t>m, širina črte 10 cm V-40</t>
    </r>
  </si>
  <si>
    <t>Doplačilo za izdelavo tankoslojne prekinjene označbe, strojno, širina črte 12 cm (kratka prekinjena črta 1m-1m-1m) V-4- kolesarska</t>
  </si>
  <si>
    <t>Doplačilo za izdelavo tankoslojne prekinjene označbe, strojno, širina črte 12 cm (kratka prekinjena črta 3m-3m-3m) V-2</t>
  </si>
  <si>
    <t>Doplačilo za izdelavo tankoslojne prekinjene označbe, strojno, širina črte 20 cm (0.4m-0.4m-0.4m) V-10 (kolesarska)</t>
  </si>
  <si>
    <t>Doplačilo za posip z odsevnimi kroglicami 0,20 kg/m2</t>
  </si>
  <si>
    <t>Doplačilo za rdečo barvo (barvanje kolesarske steze ob pločniku, kjer nista medsebojno ločeni z robnikom)</t>
  </si>
  <si>
    <t>Izdelava druge tankoslojne označbe na vozišču, strojno, z enokomponentno belo barvo</t>
  </si>
  <si>
    <t>SKUPAJ OPREMA CEST</t>
  </si>
  <si>
    <t xml:space="preserve">6. </t>
  </si>
  <si>
    <t>TUJE STORITVE</t>
  </si>
  <si>
    <t>Projektantski nadzor in upravljalski nadzor</t>
  </si>
  <si>
    <t>SKUPAJ TUJE STORITVE</t>
  </si>
  <si>
    <t>SKUPAJ UREDITEV CESTE</t>
  </si>
  <si>
    <t>1.1.</t>
  </si>
  <si>
    <t>GEODETSKA DELA</t>
  </si>
  <si>
    <t xml:space="preserve">Zakoličba in zavarovanje zakoličbe drenaže </t>
  </si>
  <si>
    <t>Naprava in postavitev gradbenih profilov</t>
  </si>
  <si>
    <t>Izkopi za jaške in peskolove širine do 1m in globine 1,0 do 2,0 m v vezljivi zemljini z nakladanjem, odvozom v trajno deponijo na razdaljo do 10 km</t>
  </si>
  <si>
    <t>Ročni izkop na križanjih z instalacijami z odmetom ob rob jarka, nakladanjem ter odvozom v deponijo do 10km</t>
  </si>
  <si>
    <t xml:space="preserve">2.2.  </t>
  </si>
  <si>
    <t xml:space="preserve"> ZASIPI IN POSTELJICA </t>
  </si>
  <si>
    <t>Dobava betona in izdelava posteljice v deb. 10 cm beton MB 15 frakcije 0/16</t>
  </si>
  <si>
    <t>Dobava in zasipanje z naravno pridobljeno mehko kamnino (zasip drenaže s gramozom granulacije 8 do 32mm)</t>
  </si>
  <si>
    <t>Dobava in zasipanje z naravno pridobljeno mehko kamnino (zasip kanalizacije s peskom 0/4 mm)</t>
  </si>
  <si>
    <t>Dobava in zasipanje z naravno pridobljeno mehko kamnino (zasip kanalizacije s tamponom 0/32 mm)</t>
  </si>
  <si>
    <t>Dobava in zasipanje z naravno pridobljeno mehko kamnino (zasip RJ in peskolovov s tamponom 0/32 mm)</t>
  </si>
  <si>
    <t>GLOBINSKO ODVODNJAVANJE-KANALIZACIJA</t>
  </si>
  <si>
    <t>Izdelava vzdolžne in prečne plitve drenaže v globini do 1.0 m, na planumu izkopa, z PE cevmi DN160</t>
  </si>
  <si>
    <t>Izdelava kanalizacije iz PVC cevi  klase SN8, FI 250</t>
  </si>
  <si>
    <t>Izdelava jaška iz cementnega betona, krožnega prereza, premera 60 cm, globine do 1,5 m.</t>
  </si>
  <si>
    <t>Izdelava peskolova iz cementnega betona krožnega prereza, premera 40 cm globine 1,5 do 2,0 m</t>
  </si>
  <si>
    <t>Izdelava pokrova iz kombinacije litega železa in ojačanega cementnega betona za 250 KN, dim. 60/60 cm</t>
  </si>
  <si>
    <t>SKUPAJ ODVODNJAVANJE</t>
  </si>
  <si>
    <t>JAVNA RAZSVETLJAVA - ELEKTROMONTAŽNI DEL</t>
  </si>
  <si>
    <t>Izdelava kabelskih končnikov 4x25 mm2 Cu, montaža kabelskih čevljev in priklop kabla v posamezni svetilki</t>
  </si>
  <si>
    <t>Kandelaber tip EL-GO h=10 m od tal, vroče cinkan opremljen s priključno ploščico PVE-5 z 6A varovalko in VS 25 in VS 4 za priklop kablov  in vodniki za napajanje svetilke in redukcije. Ožičen in postavljen v projektiran temelj</t>
  </si>
  <si>
    <t>PVC opozorilni trak</t>
  </si>
  <si>
    <t>Valjanec Fe Zn 25x4 mm in priklop na ozemljitev TP ter na vse kandelabre JR</t>
  </si>
  <si>
    <t>Meritve, pregledi in izdaja atestov</t>
  </si>
  <si>
    <t xml:space="preserve">Drobni material </t>
  </si>
  <si>
    <t>JAVNA RAZSVETLJAVA - GRADBENI DEL</t>
  </si>
  <si>
    <t xml:space="preserve">Dobava, polaganje in spajanje 2. cevne kanalizacije (2 x stigmaflex cev prereza110 mm), komplet z distančniki </t>
  </si>
  <si>
    <t>Dobava in vgradnja peska granulacije od 3 do 7 mm in nabijanje v slojih</t>
  </si>
  <si>
    <t>Dobava in vgradnja tamponskega gramoza in nabijanje v slojih</t>
  </si>
  <si>
    <t>14.</t>
  </si>
  <si>
    <t>15.</t>
  </si>
  <si>
    <t>16.</t>
  </si>
  <si>
    <t>17.</t>
  </si>
  <si>
    <t>18.</t>
  </si>
  <si>
    <t>19.</t>
  </si>
  <si>
    <t>Stroški nadzora Elektro Gorica</t>
  </si>
  <si>
    <t>20.</t>
  </si>
  <si>
    <t>SKUPAJ JAVNA RAZSVETLJAVA - GRADBENI DEL</t>
  </si>
  <si>
    <t xml:space="preserve">Strojni in deloma ročni izkop kabelskega kanala v cestišču dimenzije 0.4x1.2m globine </t>
  </si>
  <si>
    <t>Dobava, polaganje in spajanje 2 cevne kanalizacije (2xPVC/PTT fi 110mm), komplet z distančniki</t>
  </si>
  <si>
    <t xml:space="preserve">Dobava, polaganje in spajanje 1x stigmaflex cevi prereza 200 mm </t>
  </si>
  <si>
    <t xml:space="preserve">Dobava, polaganje in spajanje 2x stigmaflex cevi prereza110 mm </t>
  </si>
  <si>
    <t>Pripravljalna in zaključna dela za VN in NN</t>
  </si>
  <si>
    <t>SKUPAJ ELEKTRIČNE INSTALACIJE IN OPREMA</t>
  </si>
  <si>
    <t>UREDITEV VRTOJBENSKE CESTE C2 - C9</t>
  </si>
  <si>
    <t xml:space="preserve">Zakoličba trase kanalizacije z niveliranjem. </t>
  </si>
  <si>
    <t xml:space="preserve">m </t>
  </si>
  <si>
    <t>Rezanje asfalta debeline 10 cm, za kanalizacijo.</t>
  </si>
  <si>
    <t>Dobava in vgrajevanje drobljenca 0/32 s komprimiranjem v plasteh po 20 cm, do zbitosti 98% SPP, za zasip kanalizacije.</t>
  </si>
  <si>
    <t xml:space="preserve">Dobava in izdelava posteljice iz kamnin 0/125 v debelini plasti 30 cm </t>
  </si>
  <si>
    <t xml:space="preserve">Izdelava obrabnozaporne plasti bitumenskega betona iz zmesi zrn 0/8 mm iz karbonatnih kamnin v debelini 4 cm - pločnik,kolesarska </t>
  </si>
  <si>
    <t>Obnova porušenih tlakovanih površin iz granitnih kock 10/10/10 cm, položenih na 6 cm cementnega estriha , stiki zapolnjeni s cementno malt</t>
  </si>
  <si>
    <t>Vgraditev poglobljenih robnikov iz betona s prerezom 10/20 cm s potrebnim izkopom in betonsko posteljico in obbetoniranjem</t>
  </si>
  <si>
    <r>
      <t xml:space="preserve">Izdelava tankoslojne neprekinjene označbe z enokomponentno belo barvo, strojno, debelina plasti suhe snovi 300 </t>
    </r>
    <r>
      <rPr>
        <sz val="10"/>
        <rFont val="Symbol"/>
        <family val="1"/>
        <charset val="2"/>
      </rPr>
      <t>m</t>
    </r>
    <r>
      <rPr>
        <sz val="10"/>
        <rFont val="Arial"/>
        <family val="2"/>
        <charset val="238"/>
      </rPr>
      <t>m, širina črte 50 cm</t>
    </r>
  </si>
  <si>
    <t xml:space="preserve">6.1. </t>
  </si>
  <si>
    <t>NADZOR</t>
  </si>
  <si>
    <t>Projektantski nadzor - prometni del</t>
  </si>
  <si>
    <t xml:space="preserve">Projektantski nadzor </t>
  </si>
  <si>
    <t xml:space="preserve">Zakoličba in zavarovanje zakoličbe kanalizacije </t>
  </si>
  <si>
    <t>Dobava peska in izdelava posteljice v deb. 10 cm pesek granulacije 0/4 mm</t>
  </si>
  <si>
    <t xml:space="preserve">Naprava gradbenih profilov iz količkov z zavarovanjem in meritvami.   </t>
  </si>
  <si>
    <t>Posek in odstranitev grmovja in dreves z debli do 15 cm premera ter odstranitev vej</t>
  </si>
  <si>
    <t>Demontaža žične ograje višine 2,5 m</t>
  </si>
  <si>
    <t>Rušenje obstoječe kanalizacije iz betonskih in azbestcementnih cevi  fi do 25 cm, komplet z nakladanjem in odvozom v mestno odlagališče, na razdaljo do 15 km, komplet s plačilom komunalne takse.</t>
  </si>
  <si>
    <t>Rušenje cestnih betonskih robnikov, komplet z nakladanjem in odvozom v mestno odlagališče, na razdaljo do 15 km, komplet s plačilom komunalne takse.</t>
  </si>
  <si>
    <t>Ročni in deloma strojni izkop s pomočjo minibagra za jaške kanalizacijskih priključkov v terenu III. in IV. ktg., globine do 2 m, komplet z nakladanjem in odvozom v deponijo do 10 km.</t>
  </si>
  <si>
    <t>Ročni in deloma strojni izkop s pomočjo minibagra za cestne požiralnike v terenu III. in IV. ktg., globine do 2 m, komplet z nakladanjem in odvozom v deponijo do 10 km.</t>
  </si>
  <si>
    <t>Planiranje dna jarka pred polaganjem kanalizacijskih cevi s točnostjo +/- 1 cm.</t>
  </si>
  <si>
    <t xml:space="preserve">Ročno planiranje dna rova kanalizacijskih priključkov in dna jaškov s točnostjo +/-3 cm. </t>
  </si>
  <si>
    <t>Dobava in polaganje PVC kanalizacijskih cevi tip SN8 DN300, za hišne priključke, na peščeno posteljico debeline 10+DN/10 cm.</t>
  </si>
  <si>
    <t>Dobava in montaža peskolovov iz betonskih cevi DN400 globine 2.0 m, nastavki za PVC cevi  in LŽ rešetko, nosilnosti 250 kN.</t>
  </si>
  <si>
    <t>Dobava in montaža jaškov iz BC cevi DN800 in LŽ pokrovom DN600, nosilnosti 400 kN, globine do 1,5 m.</t>
  </si>
  <si>
    <t>Dobava in montaža LŽ rešetke za težek promet šir. 15 do 20cm komplet</t>
  </si>
  <si>
    <t>Obnovitev in zavarovanje zakoličbe trase</t>
  </si>
  <si>
    <t>Rušenje vseh vrst robnikov</t>
  </si>
  <si>
    <t>Rušenje obstoječih peskolovov</t>
  </si>
  <si>
    <t>Utrjevanje nasipov in posteljice cestišča</t>
  </si>
  <si>
    <t>VOZIŠČE KONSTRUKCIJE</t>
  </si>
  <si>
    <t>Izdelava nevezane nosilne plasti enakomerno zrnatega drobljenca iz kamnine v debelini 25 cm - kolesarska steza in pločnik</t>
  </si>
  <si>
    <t>Izdelava nosilne plasti bituminiziranega drobljenca BD 0/16 v debelini 6 cm - vozišče</t>
  </si>
  <si>
    <t>Vgraditev predfabriciranih dvignjenih robnikov iz cementnega betona s prerezom 15/25 cm</t>
  </si>
  <si>
    <t>SKUPAJ VOZIŠČE KONSTRUKCIJE</t>
  </si>
  <si>
    <t>Izdelava temelja iz cementnega betona MB 15, dolžina 80 cm, premera 40 cm</t>
  </si>
  <si>
    <t>Dobava in vgraditev stebriča za prometni znak iz vroče cinkane jeklene cevi premera 64 mm, dolžina 3500 mm</t>
  </si>
  <si>
    <t>Dobava in pritrditev prometnih znakov (dolžina stranice a=900 mm oz. premer 600 mm)</t>
  </si>
  <si>
    <t>Izdelava tankoslojne neprekinjene označbe z enokomponentno belo barvo, strojno, debelina plasti suhe snovi 300 mm, širina črte 10 cm</t>
  </si>
  <si>
    <t>GRADNJA AB ZIDU h=60 cm</t>
  </si>
  <si>
    <t xml:space="preserve">Zakoličba trase podpornega zidu z nivelirjem. </t>
  </si>
  <si>
    <t>Izvedba podložnega betona.</t>
  </si>
  <si>
    <t>Naprava sidernih lukenj za namestitev ograje.</t>
  </si>
  <si>
    <t>Betoniranje zidu in temeljev.</t>
  </si>
  <si>
    <t>ELEKTRIČNE INSTALACIJE IN OPREMA</t>
  </si>
  <si>
    <t xml:space="preserve">Kabel PP00-Y 4x25 mm2 položen v kab. </t>
  </si>
  <si>
    <t>Odklopi in demontaža obstoječe  javne razsvetljave, komplet s svetilkami in vodniki, ter odvoz v deponijo. Kompletna demontaža in počiščenje terena.</t>
  </si>
  <si>
    <t>Projektantski nadzor</t>
  </si>
  <si>
    <t>SKUPAJ JAVNA RAZSVETLJAVA - ELEKTROMONTAŽNI DEL</t>
  </si>
  <si>
    <t xml:space="preserve">Strojni in deloma ročni izkop kabelskega kanala v pločniku dimenzije 1.0x1.2m globine </t>
  </si>
  <si>
    <t>Dobava, polaganje in spajanje 1. cevne kanalizacije (1 x stigmaflex cev prereza110 mm)</t>
  </si>
  <si>
    <t>Beton MB 15 za obbetoniranje cevi pod cestiščem</t>
  </si>
  <si>
    <t>Nakladanje in odvoz odvečnega materiala na trajno deponijo do 10 km</t>
  </si>
  <si>
    <t>Izkop in komplet izdelava tipskega betonskega jaška fi 50 ,1m globine, pokrov nosilnosti 25t</t>
  </si>
  <si>
    <t>Izvedba križanj z ostalimi instalacijami</t>
  </si>
  <si>
    <t>VN in NN KABELSKA KANALIZACIJA GRADBENI DEL</t>
  </si>
  <si>
    <t xml:space="preserve">Strojni in deloma ročni izkop kabelskega kanala v pločniku dimenzije 1.0x1.2m globine (60% izkopa za VN) </t>
  </si>
  <si>
    <t xml:space="preserve">Strojni in deloma ročni izkop kabelskega kanala v cestišču dimenzije </t>
  </si>
  <si>
    <t>Izkop in komplet izdelava tipskega betonskega jaška 1.5x1.2x1,2m globine, pokrov IMP (težki promet)</t>
  </si>
  <si>
    <t>Zakoličba nove trase VN  kanalizacije</t>
  </si>
  <si>
    <t xml:space="preserve"> SKUPAJ VN in NN KABELSKA KANALIZACIJA GRADBENI DEL</t>
  </si>
  <si>
    <t xml:space="preserve">UREDITEV DELA CESTE PREKOMORSKIH BRIGAD IN </t>
  </si>
  <si>
    <t>DELA ULICE PADLIH BORCEV V ŠEMPETRU PRI GORICI</t>
  </si>
  <si>
    <t>F.</t>
  </si>
  <si>
    <t>KANALIZACIJSKI VOD ZA OPTIČNI KABEL</t>
  </si>
  <si>
    <t>G.</t>
  </si>
  <si>
    <t>ARHITEKTURA</t>
  </si>
  <si>
    <t>H.</t>
  </si>
  <si>
    <t>JAVNA RAZSVETLJAVA</t>
  </si>
  <si>
    <t>VOZIŠČNA KONSTRUKCIJA</t>
  </si>
  <si>
    <t>kom</t>
  </si>
  <si>
    <t>1</t>
  </si>
  <si>
    <t>SKUPAJ HORTIKULTURA</t>
  </si>
  <si>
    <t>Dobava in zasaditev navadnega bršljana (HEDERA HELIX) ob AB zidu</t>
  </si>
  <si>
    <t>HORTIKULTURA</t>
  </si>
  <si>
    <t>VI.</t>
  </si>
  <si>
    <t>SKUPAJ ZIDARSKA DELA</t>
  </si>
  <si>
    <t>Dobava in vgrajevanje zaključne trikotne letvice vrha zidu</t>
  </si>
  <si>
    <t>Dobava in vgraditev geotekstila150 g/m2</t>
  </si>
  <si>
    <t>ZIDARSKA DELA</t>
  </si>
  <si>
    <t>SKUPAJ BETONSKA IN ŽELEZOKRIVSKA DELA</t>
  </si>
  <si>
    <t>Dobava, dodatno oblikovanje in vgradnja rebraste armature RA 400/500 nad F12mm</t>
  </si>
  <si>
    <t>Dobava, dodatno oblikovanje in vgradnja rebraste armature RA 400/500 do F12mm</t>
  </si>
  <si>
    <t>Dobava in vgrajevanje stabilizacije iz drobljenca 0/32 mm z izravnavo v potrebnih naklonih</t>
  </si>
  <si>
    <t>Dobava in vgraditev betona C25/30 v stene zidu</t>
  </si>
  <si>
    <t>Dobava in vgraditev betona C25/30 v pasovne temelje zidu</t>
  </si>
  <si>
    <t>BETONSKA IN ŽELEZOKRIVSKA DELA</t>
  </si>
  <si>
    <t>SKUPAJ TESARSKA DELA</t>
  </si>
  <si>
    <t>Dobava, montaža in demontaža dvostranskega opaža zidu širine 25cm in višine od 1,85m do 2,35m</t>
  </si>
  <si>
    <t>2</t>
  </si>
  <si>
    <t>Dobava, montaža in demontaža dvostranskega opaža pasovnih temeljev zidu širine 65cm in višine 45cm</t>
  </si>
  <si>
    <t xml:space="preserve">Dobava, vgrajevanje in raztiranje peska granulacije 4-8 mm </t>
  </si>
  <si>
    <t>Dobava in vgrajevanje kamnite grede v višini 30 cm</t>
  </si>
  <si>
    <t>Planiranje dna izkopa s točnostjo +/- 3 cm za izdelavo temeljev zidu</t>
  </si>
  <si>
    <t>Strojni izkop v III.-IV. Ktg.  globine do 0,8m za izdelavo pasovnih temeljev z nakladanjem in odvozom v trajno deponijo na razdaljo do 10 km</t>
  </si>
  <si>
    <t>Strojni izkop v III.-IV. Ktg.  globine do 0,6m za pripravo ustrezne podlage z nakladanjem in odvozom v trajno deponijo na razdaljo do 10 km</t>
  </si>
  <si>
    <t>Zakoličba zunanjih meja ekološkega otoka</t>
  </si>
  <si>
    <t>IZDELAVA EKOLOŠKEGA OTOKA</t>
  </si>
  <si>
    <t>VII.</t>
  </si>
  <si>
    <t>Izdelava kamnitega tlaka iz malih tlakovcev iz naravnega kamna ( bel granit-tlakovan robni pas vozišča) v velikosti ene kocke 5 cm/5 cm/ 5 cm</t>
  </si>
  <si>
    <t>3</t>
  </si>
  <si>
    <t>Izdelava ojačane nosilne plasti iz cementnega betona C 30/37 iz zmesi zrn iz karbonatnih kamnin v debelini 16 cm - pod kamnitim tlakom iz kock dim. 5x5x5 cm</t>
  </si>
  <si>
    <t>Izdelava nevezane nosilne plasti enakomerno zrnatega drobljenca iz kamnine v debelini 30cm</t>
  </si>
  <si>
    <t>Dobava in zasaditev dreves (BELI JESEN) z nastavkom krošnje minimalno 2m, v sadilne jame velikosti 1,5x večje od koreninske grude, komplet z izkopom, zasipom in s postavitvijo zalivalne PVC cevi</t>
  </si>
  <si>
    <t>Dobava in montaža prometnega količka z izdelavo AB temelja (primerljive oblike in kakovosti z HESS MORANO A 900 )</t>
  </si>
  <si>
    <t>Dobava in montaža smetnjaka  z izdelavo AB temelja (primerljive oblike in kakovosti z HESS PUNTO 700)</t>
  </si>
  <si>
    <t>Dobava in montaža drevesne rešetke dim. 120x120cm  s pripravo ležišča in vsemi pomožnimi deli in prenosi (primerljive oblike in kakovosti z ESCOFET CARAMEL CIRCULAR 120)</t>
  </si>
  <si>
    <t>Dobava in montaža drevesne rešetke dim. 120x120cm s pripravo ležišča in vsemi pomožnimi deli in prenosi (primerljive oblike in kakovosti z ESCOFET CARAMEL 120X120)</t>
  </si>
  <si>
    <t>Dobava in vgraditev betona C25/30 v stene zidu, širine do 25cm, višine do 50 cm</t>
  </si>
  <si>
    <t>Dobava in vgraditev betona C25/30 v pasovne temelje zidu, širine do 60 cm</t>
  </si>
  <si>
    <t>Dobava, montaža in demontaža dvostranskega opaža zidu širine do 25cm in višine do 50cm</t>
  </si>
  <si>
    <t>Fino planiranje površin in sejanje travne mešanice 7 gr/m2 po končanih delih</t>
  </si>
  <si>
    <t xml:space="preserve">Dobava humusa in humuziranje poškodovanih zelenih površin </t>
  </si>
  <si>
    <t>Planiranje dna izkopa s točnostjo +/- 3 cm za izdelavo temeljev novega zidu</t>
  </si>
  <si>
    <t>Strojni in ročni izkop v III.-IV. Ktg.  globine do 0,5m za izdelavo pasovnih temeljev z odvozom v trajno deponijo na razdaljo do 10 km</t>
  </si>
  <si>
    <t>SKUPAJ RUŠITVENA DELA</t>
  </si>
  <si>
    <t>Odstranitev obstoječe zasteklitve vhoda-vetrobran na objektu Cesta Prekomorskih brigad 56, dim. 5,0x1,0x2,4m z nakladanjem ruševin na prevozno sredstvo in prevozom na trajno deponijo na razdaljo do 10 km</t>
  </si>
  <si>
    <t xml:space="preserve">Odstranitev mrežne ograje višine do 2m, komplet s podpornimi stebrički in vsemi pomožnimi deli ter nakladanjem ruševin na prevozno sredstvo in prevozom na trajno deponijo na razdaljo do 10 km </t>
  </si>
  <si>
    <t>Rušenje AB temelja kamnitega zidu z nakladanjem ruševin na prevozno sredstvo in prevozom na trajno deponijo na razdaljo do 10 km</t>
  </si>
  <si>
    <t>Rušenje kamnitega zidu, višine do 2m z nakladanjem ruševin na prevozno sredstvo in prevozom na trajno deponijo na razdaljo do 10 km</t>
  </si>
  <si>
    <t>Rušenje obstoječega AB zidu deb cca. 25cm in višine cca. 50cm z nakladanjem ruševin na prevozno sredstvo in prevozom na trajno deponijo na razdaljo do 10 km</t>
  </si>
  <si>
    <t>Strojno rušenje AB talne plošče debeline 15 cm z nakladanjem ruševin na prevozno sredstvo in prevozom na trajno deponijo na razdaljo do 10 km</t>
  </si>
  <si>
    <t>Strojno rušenje asfalta debeline 10 cm z nakladanjem ruševin na prevozno sredstvo in prevozom na trajno deponijo na razdaljo do 10 km</t>
  </si>
  <si>
    <t>Odstranitev  panjev dreves do fi 25 cm z odvozom v trajno deponijo na razdaljo do 10 km</t>
  </si>
  <si>
    <t>Odstranitev korenin grmovja in panjev drevesdo fi 10cm z odvozom v trajno deponijo na razdaljo do 10 km</t>
  </si>
  <si>
    <t>Posek dreves z debli premera od 10cm do 25 cm ter odstranitev vej z odvozom na trajno deponijo na razdaljo do 10km</t>
  </si>
  <si>
    <t>Posek in odstranitev grmovja in dreves z debli do 10 cm premera ter odstranitev vej z odvozom na trajno deponijo na razdaljo do 10km</t>
  </si>
  <si>
    <t>m'</t>
  </si>
  <si>
    <t>Posek žive meje višine do 2,5m, širine do 1,5m z nakladanjem na prevozno sredstvo in odvozom na trajno deponijo na razdaljo do 10km</t>
  </si>
  <si>
    <t>RUŠITVENA DELA</t>
  </si>
  <si>
    <t>%</t>
  </si>
  <si>
    <t>Manipulativni stroški, drobni material</t>
  </si>
  <si>
    <t>Preizkus delovanja javne razsvetljave</t>
  </si>
  <si>
    <t>Meritve NN kabla, označitev kabla z napisnimi tablicami</t>
  </si>
  <si>
    <t>Odklop in demontaža obstoječe JR svetilke na lesenih drogovih, svetilke se ohranijo in predajo investitorju (vzdrževalcu) v skladiščenje, komplet prevoz</t>
  </si>
  <si>
    <t>Odklop in demontaža obstoječih vrstnih sponk v obstoječem kandelabru ter dobava in montaža novih vrstnih sponk za 3x priklop kabla preseka 16mm2, komplet priklop in predelava</t>
  </si>
  <si>
    <t>Dobava, polaganje in priklop  kabla NAYY-J 4x16+2,5mm2, komplet priključni material, priklop kabla na obstoječo JR linijo</t>
  </si>
  <si>
    <t>Dobava in montaža svetilke za kolesarske steze tip Disano MUSA 1791 CDO-TT 1x50W E27, 4150lm, 2800K, koda: 423414-00, za natik na fi60mm, odstotek svetlobnega toka nad horizontalo 0% (skladno z uredbo), stopnja zaščite IP65, komplet atesti in preizkus delovanja, montaža z avtodvigalom</t>
  </si>
  <si>
    <t>Dobava in postavitev vročecinkanega kandelabra h=4,5m, konusni tip, dimenzioniran za pritisk p=1100N/m2 (153km/h) - cona 3, vročecinkan, barvan v peskano antracitno barvo (preveriti pri arhitektu), komplet z ožičenjem in priključno sponko, postavljanje z avtodvigalom (fiksiranje kandelabra z vijačenjem), komplet atesti in izjave (kot npr.: Campion CC450/4 konusne izvedbe, fi105/60mm, montaža z avtodvigalom</t>
  </si>
  <si>
    <t>Dobava, montaža, priklop, ..</t>
  </si>
  <si>
    <t>Projektantski nadzor (elektrika)</t>
  </si>
  <si>
    <t xml:space="preserve"> </t>
  </si>
  <si>
    <r>
      <t xml:space="preserve">Strojni in deloma ročni izkop kabelskega jarka, komplet zasipanje ter povrnitev ceste v prvotno stanje (asfaltiranje,...), polaganje cevi stigmaflex fi 63mm, valjanec Fe/Zn 25x4mm, PVC trak - </t>
    </r>
    <r>
      <rPr>
        <u/>
        <sz val="10"/>
        <color indexed="8"/>
        <rFont val="Calibri"/>
        <family val="2"/>
        <charset val="238"/>
      </rPr>
      <t>trasa kabelske trase v območju 2.faze</t>
    </r>
  </si>
  <si>
    <t>Izdelava posnetka pred zasutjem kabelskega jarka, vnos v kataster komunalnih vodov</t>
  </si>
  <si>
    <t>Zakoličba nove trase JR kabelske kanalizacije, zakoličba temeljev za kandelabre</t>
  </si>
  <si>
    <t>Izvedba križanj JR  kabelske kanalizacije z obstoječimi komunalnimi vodi (po priporočilih EIMV Ljubljana št. 1260)</t>
  </si>
  <si>
    <t>Dobava, polaganje in priklop pocinkanega valjanca Fe/Zn 25x4mm, komplet križne sponke</t>
  </si>
  <si>
    <t>Dobava in polaganje opozorilnega PVC traka "pozor elektrika"</t>
  </si>
  <si>
    <t>Dobava, polaganje in spajanje stigmaflex cevi fi 63mm, komplet spojni material</t>
  </si>
  <si>
    <t>Odvoz odvečnega materiala, strojno nakladanje, prevoz na razdalj do 15km</t>
  </si>
  <si>
    <t>Dobava in vgradnja peska  za zaščito kabelske cevi javne razsvetljave</t>
  </si>
  <si>
    <t>Dobava in vgradnja tamponskega gramoza in nabijanje po slojih 10cm</t>
  </si>
  <si>
    <t>Dobava in vgradnja betona MB 10 za obbetoniranje kabelskih cevi pod cestiščem - križanje z drugimi komunalnimi vodi</t>
  </si>
  <si>
    <t>Izkop in komplet izdelava betonskega temelja za JR drog h=4,0m od tal, temelj za vsadni tip kandelabra dimenzije 0,8x0,8x0,7m (izkop 1,5m3)</t>
  </si>
  <si>
    <t>Strojni in deloma ročni izkop kabelskega kanala v terenu, globine 0,9m, širine 0,3m, dolžine 175m</t>
  </si>
  <si>
    <t>SKUPAJ:</t>
  </si>
  <si>
    <t>F. TUJE STORITVE:</t>
  </si>
  <si>
    <t>Izdelava tankoslojne prečne in ostalih označb na vozišču z enokomponentno belo barvo, vključno 250 g/m2 posipa z drobci/kroglicami stekla, strojno, debelina plasti suhe snovi 250 mikrometrov, širina črte 50 cm - prehod za pešce</t>
  </si>
  <si>
    <t>Izdelava tankoslojne prečne in ostalih označb na vozišču z enokomponentno belo barvo, vključno 250 g/m2 posipa z drobci/kroglicami stekla, strojno, debelina plasti suhe snovi 250 mikrometrov, širina črte 50 cm - stop črta</t>
  </si>
  <si>
    <t>Dobava in pritrditev prometnega znaka, podloga iz aluminjaste pločevine, znak z odsevno folijo 1. vrste, velikost 600 x 600 mm (IV-5, IV-2) - postavitev prometnega znaka na drugi drog javne razsvetljava nad znakom IV-9.4</t>
  </si>
  <si>
    <t>Dobava in pritrditev prometnega znaka, podloga iz aluminjaste pločevine, znak z odsevno folijo 1. vrste, velikost 600 x 300 mm (IV-10) - postavitev prometnega znaka na zid</t>
  </si>
  <si>
    <t>Dobava in pritrditev prometnega znaka, podloga iz aluminjaste pločevine, znak z odsevno folijo 1. vrste, velikost 600 x 300 mm (IV-9.4) - postavitev dopolnilne table na drugi drog javne razsvetljave na višino 2.25 nad voziščem</t>
  </si>
  <si>
    <t>Dobava in pritrditev prometnega znaka, podloga iz aluminjaste pločevine, znak z odsevno folijo 1. vrste, velikost 600 x 600 mm (III-35) - postavitev prometnega znaka na zid</t>
  </si>
  <si>
    <t>Dobava in pritrditev prometnega znaka, podloga iz aluminjaste pločevine, znak z odsevno folijo 1. vrste, velikost 600 x 600 mm (III-35) - postavitev prometnega znaka na drugi drog javne razsvetljava nad znakom IV-9.4</t>
  </si>
  <si>
    <t>Dobava in pritrditev prometnega znaka, podloga iz aluminjaste pločevine, znak z odsevno folijo 1. vrste, velikost 600 x 600 mm (III-8) - postavitev prometnega znaka na prvi drog javne razsvetljava nad znakom III-33</t>
  </si>
  <si>
    <t>Prestavitev prometnega znaka, podloga iz aluminjaste pločevine, znak z odsevno folijo 1. vrste, velikost 600 x 900 mm (III-33) - postavitev prometnega znaka na prvi drog javne razsvetljava na višino 2.25m nad voziščem</t>
  </si>
  <si>
    <t>Dobava in pritrditev okroglega prometnega znaka, podloga iz aluminijaste pločevine, znak z odsevno folijo 2. vrste, premera 600mm (II-2)</t>
  </si>
  <si>
    <t>E. OPREMA CEST</t>
  </si>
  <si>
    <t>Dvig obstoječega jaška iz cementnega betona na novo višino (na območju nove grbine)</t>
  </si>
  <si>
    <t>Izdelava priključkov iz drenažnih cevi v peskolove skupaj s prebijanjem in vsemi pomožnimi deli</t>
  </si>
  <si>
    <t>Izdelava vzdolžne in prečne drenaže, globoke do 1m, na planumu izkopa,  PE dvoslojna drenažna cev stidren,  premera 110 mm skupaj z drenažnim zasipom cevi v  količini 0,14 m3/m´</t>
  </si>
  <si>
    <t>Tlakovanje mulde iz malih tlakovcev iz naravnega kamna (bel granit ) v velikosti ene kocke 5 cm/ 5cm /5 cm, v skupni širini 50 cm</t>
  </si>
  <si>
    <t>D. ODVODNJAVANJE</t>
  </si>
  <si>
    <t>Izdelava obrobe iz malih tlakovcev iz naravnega kamna ( bel granit-tlakovan robni pas vozišča) v velikosti ene kocke 5 cm/5 cm/ 5 cm, v skupni širini 50 cm</t>
  </si>
  <si>
    <t>Dobava in vgraditev robnika iz pocinkane pločevine 3/250 mm v betonskem temelju MB15 10 cm</t>
  </si>
  <si>
    <t>Dobava in vgraditev predfabriciranega pogreznjenega robnika iz cementnega betona s prerezom 10/20 cm</t>
  </si>
  <si>
    <t>Dobava in vgraditev predfabriciranega pogreznjenega robnika iz cementnega betona s prerezom 15/25 cm</t>
  </si>
  <si>
    <t>Izdelava obrabnonosilne plasti iz cementnega betona C 30/37 iz zmesi zrn iz karbonatnih kamnin v debelini 3-4cm (pran beton-mešanica cementa in peska granulacije 4-8 mm) z veznim slojem, skupaj z izvedbo dilatacijskih fug in zalitje le teh</t>
  </si>
  <si>
    <t>Izdelava ojačane nosilne plasti iz cementnega betona C 30/37 iz zmesi zrn iz karbonatnih kamnin v debelini 16 cm - pod muldo in tlakovanim robnim pasom</t>
  </si>
  <si>
    <t>Izdelava ojačane nosilne plasti iz cementnega betona C 30/37 iz zmesi zrn iz karbonatnih kamnin v debelini 16 cm - pod pod peskom pri vhodih</t>
  </si>
  <si>
    <t>Izdelava ojačane nosilne plasti iz cementnega betona C 30/37 iz zmesi zrn iz karbonatnih kamnin v debelini 16 cm - pod pranimi ploščami</t>
  </si>
  <si>
    <t>Izdelava obrabne in zaporne plasti bituminizirane zmesi AC 8 surf B 50/70 A3 v debelini 3 cm - grbine</t>
  </si>
  <si>
    <t>Izdelava obrabne in zaporne plasti bituminizirane zmesi AC 8 surf B 50/70 A4 v debelini 3 cm - priključki</t>
  </si>
  <si>
    <t>Izdelava obrabne in zaporne plasti bituminizirane zmesi AC 8 surf B 50/70 A5 v debelini 4 cm - pločnik</t>
  </si>
  <si>
    <t>Izdelava obrabne in zaporne plasti bituminizirane zmesi AC 8 surf B 50/70 A4 v debelini 3 cm - cesta</t>
  </si>
  <si>
    <t>Dobava in vgraditev obrabne plasti drobljenega peska ˝rizel˝ 4-8 mm v debelini 3 cm (območje na vhodih)</t>
  </si>
  <si>
    <t>Dobava in vgraditev obrabne plasti drobljenega peska ˝rizel˝ 4-8 mm v debelini 3 cm (med parkirišči in obstoječim zidom)</t>
  </si>
  <si>
    <t>Izdelava nosilne plasti bituminizirane zmesi AC 22 base B50/70 A3 v debelini do 7 cm -grbina</t>
  </si>
  <si>
    <t>Izdelava nosilne plasti bituminizirane zmesi AC 22 base B50/70 A3 v debelini 7 cm -priključki</t>
  </si>
  <si>
    <t>Izdelava nosilne plasti bituminizirane zmesi AC 22 base B50/70 A3 v debelini 7 cm -cesta</t>
  </si>
  <si>
    <t>Izdelava nevezane nosilne plasti enakomerno zrnatega drobljenca iz kamnine v debelini 21 do 30 cm - parkirišče (25 cm)</t>
  </si>
  <si>
    <t>Izdelava nevezane nosilne plasti enakomerno zrnatega drobljenca iz kamnine v debelini 21 do 30 cm - cesta (30 cm)</t>
  </si>
  <si>
    <t>Izdelava nevezane nosilne plasti enakomerno zrnatega drobljenca iz kamnine v debelini 21 do 30 cm - pločnik (25cm)</t>
  </si>
  <si>
    <t>C. VOZIŠČNE KONSTRUKCIJE</t>
  </si>
  <si>
    <t>Izdelava geodetskega posnetka komplet z priključki, priprava podatkov in vnos v skupni podzemni kataster  (3 izvodi + podatki v digitalni obliki).</t>
  </si>
  <si>
    <t>Izdelava geodetskega posnetka komplet z priključki, priprava podatkov in vnos v skupni podzemni kataster (3 izvodi + podatki v digitalni obliki).</t>
  </si>
  <si>
    <t xml:space="preserve">SKUPAJ v EUR brez DDV </t>
  </si>
  <si>
    <t>SKUPAJ ARHITEKTURA v EUR brez DDV</t>
  </si>
  <si>
    <t>SKUPAJ JAVNA RAZSVETLJAVA v EUR brez DDV</t>
  </si>
  <si>
    <t>SKUPAJ VOZIŠČNE KONSTRUKCIJE v EUR brez DDV:</t>
  </si>
  <si>
    <t>SKUPAJ KANALIZACIJSKI VOD ZA OPTIČNI KABEL v EUR brez DDV</t>
  </si>
  <si>
    <t>vrednost v EUR brez DDV</t>
  </si>
  <si>
    <t xml:space="preserve">UREDITEV KOLESARSKE STEZE S POVEZAVO MED ULICAMA (ULICA PADLIH BORCEV-CESTA GORIŠKE FRONTE) </t>
  </si>
  <si>
    <t>SKUPAJ TUJE STORITVE - PROJEKTNA DOKUMENTACIJA PID</t>
  </si>
  <si>
    <t>Razprostiranje odvečne vezljive zemljine - 3. kategorije</t>
  </si>
  <si>
    <t>Razprostiranje odvečne slabo nosilne zemljine - 2. kategorije</t>
  </si>
  <si>
    <t>Razprostiranje odvečne slabo nosilne zemljine - 1. kategorije</t>
  </si>
  <si>
    <t>t</t>
  </si>
  <si>
    <t>Prevoz materiala na razdaljo nad 5000 do 7000 m</t>
  </si>
  <si>
    <t>Doplačilo za zatravitev s semenom</t>
  </si>
  <si>
    <t>Humuziranje zelenice z valjanjem, v debelini do 15 cm - ročno</t>
  </si>
  <si>
    <t>Izdelava posteljice 0/125 v debelini plasti 30 cm iz kamnin - kamnita greda (30% PSU se predvidi kot 2. kategorijo in v ta del se vgradi kamnito gredo)</t>
  </si>
  <si>
    <t>Dobava in vgraditev geotekstilije za ločilno plast PES filc 150g/m2</t>
  </si>
  <si>
    <t>Ureditev planuma temeljnih tal vezljive zemljine - 3. kategorije (70% planuma)</t>
  </si>
  <si>
    <t>Ureditev planuma temeljnih tal slabo nosilne zemljine - 2. kategorije (30% planuma)</t>
  </si>
  <si>
    <t>Izkop vezljive zemljine - 3. kategorije za drenaže, širine do 1,0 m in globine do 1,0 m - strojno, planiranje dna ročno</t>
  </si>
  <si>
    <t>Široki izkop vezljive zemljine - 3. kategorije (70% celotne izkopane zemljine) - strojno z nakladanjem</t>
  </si>
  <si>
    <t>Široki izkop slabo nosilne zemljine - 2. kategorije (30% celotne izkopane zemljine) - strojno z nakladanjem</t>
  </si>
  <si>
    <t>Površinski izkopi plodne zemljine - 1.kategorije - strojno z nakladanjem v debelini 15 cm</t>
  </si>
  <si>
    <t>B. ZEMELJSKA DELA</t>
  </si>
  <si>
    <t>Porušitev in odstranitev robnika iz cementnega betona</t>
  </si>
  <si>
    <t>Rezanje asfaltne plasti s talno diamantno žago, debeline  od 6 do 10 cm</t>
  </si>
  <si>
    <t xml:space="preserve">Porušitev in odstranitev tlakovanega vozišča iz pranega betona </t>
  </si>
  <si>
    <t>Porušitev in odstranitev cementnobetonske krovne plasti v debelini do 15 cm</t>
  </si>
  <si>
    <t>Porušitev in odstranitev asfaltne plasti v debelini nad 10 cm - priključki</t>
  </si>
  <si>
    <t>Porušitev in odstranitev asfaltne plasti v debelini do 5 cm - pločnik</t>
  </si>
  <si>
    <t>Porušitev in odstranitev asfaltne plasti v debelini nad 10 cm - cesta</t>
  </si>
  <si>
    <t>Porušitev in odstranitev makadamskega vozišča v debelini do 20 cm</t>
  </si>
  <si>
    <t>Demontaža obstoječih prometnih znakov - cona umirjanja prometa</t>
  </si>
  <si>
    <t>Odstranitev obstoječih prometnih znakov</t>
  </si>
  <si>
    <t>Določitev in preverjanje položajev, višin in smeri pri gradnji objekta s površino nad 200 do 500 m2</t>
  </si>
  <si>
    <t>km</t>
  </si>
  <si>
    <t>A. PREDDELA</t>
  </si>
  <si>
    <t>F. TUJE STORITVE</t>
  </si>
  <si>
    <t>D.ODVODNJAVANJE</t>
  </si>
  <si>
    <t>VODOVOD ŠEMPETER - VRTOJBENSKA VJ1-VJ4</t>
  </si>
  <si>
    <t xml:space="preserve">1. PREDDELA </t>
  </si>
  <si>
    <t>1.1</t>
  </si>
  <si>
    <t>Zakoličba trase vodovoda z niveliranjem.</t>
  </si>
  <si>
    <t>1.2</t>
  </si>
  <si>
    <t>Zakoličba trase vodovodnih odcepov z niveliranjem.</t>
  </si>
  <si>
    <t>1.3</t>
  </si>
  <si>
    <t xml:space="preserve">Naprava gradbenih profilov iz količkov z zavarovanjem in meritvami.    </t>
  </si>
  <si>
    <t>1.4</t>
  </si>
  <si>
    <t>Izdelava začasnih prevezav "by-passov" za nemoteno oskrbo prebivalcev z vodo v času gradnje - izvaja upravljavec javnega vodovoda.</t>
  </si>
  <si>
    <t>1.5</t>
  </si>
  <si>
    <t>Zakoličba obstoječih komunalnih naprav (križanja in približevanja) in označitev - kanalizacija, vodovod, plin, TK.</t>
  </si>
  <si>
    <t>1.6</t>
  </si>
  <si>
    <t>Rezanje asfalta debeline 10 cm, za vodovod.</t>
  </si>
  <si>
    <t>1.7</t>
  </si>
  <si>
    <t>Rezanje asfalta debeline 10 cm, za vodovodne odcepe.</t>
  </si>
  <si>
    <t>1.8</t>
  </si>
  <si>
    <t xml:space="preserve">Rezkanje asfalta v sloju debeline 10 cm z odvozom na odlagališče na razdalji do 25 km. </t>
  </si>
  <si>
    <t>1.9</t>
  </si>
  <si>
    <t xml:space="preserve">Rezkanje asfalta za vodovodne odcepe, v sloju debeline 6 cm z odvozom na odlagališče na razdalji do 25 km.  </t>
  </si>
  <si>
    <t>2. ZEMELJSKA DELA</t>
  </si>
  <si>
    <t>2.1</t>
  </si>
  <si>
    <r>
      <t>Strojni izkop jarka za vodovod v zemljini III. in IV. kategorije širine 80cm, globine do 2m, z naklonom brežin 60</t>
    </r>
    <r>
      <rPr>
        <vertAlign val="superscript"/>
        <sz val="10"/>
        <rFont val="Arial"/>
        <family val="2"/>
      </rPr>
      <t>0</t>
    </r>
    <r>
      <rPr>
        <sz val="10"/>
        <rFont val="Arial"/>
        <family val="2"/>
      </rPr>
      <t>,</t>
    </r>
    <r>
      <rPr>
        <vertAlign val="superscript"/>
        <sz val="10"/>
        <rFont val="Arial"/>
        <family val="2"/>
      </rPr>
      <t xml:space="preserve"> </t>
    </r>
    <r>
      <rPr>
        <sz val="10"/>
        <rFont val="Arial"/>
        <family val="2"/>
      </rPr>
      <t xml:space="preserve"> z nakladanjem in odvozom v deponijo do 25 km.</t>
    </r>
  </si>
  <si>
    <t>2.2</t>
  </si>
  <si>
    <r>
      <t>Strojni izkop jarka za vodovodne odcepe v zemljini III in IV. kategorije širine 70cm, globine do 1m in naklonom brežin 60</t>
    </r>
    <r>
      <rPr>
        <vertAlign val="superscript"/>
        <sz val="10"/>
        <rFont val="Arial"/>
        <family val="2"/>
      </rPr>
      <t>0</t>
    </r>
    <r>
      <rPr>
        <sz val="10"/>
        <rFont val="Arial"/>
        <family val="2"/>
      </rPr>
      <t xml:space="preserve"> , z nakladanjem in odvozom v deponijo do 25 km.</t>
    </r>
  </si>
  <si>
    <t>2.3</t>
  </si>
  <si>
    <t>Dodatni strojni izkop za vodovodne jaske v zemljini III. in IV. ktg., naklon brežin 60°, z nakladanjem in odvozom v deponijo do 25 km.</t>
  </si>
  <si>
    <t>2.4</t>
  </si>
  <si>
    <t>2.5</t>
  </si>
  <si>
    <t xml:space="preserve">Ročno planiranje dna rova vodovodnih odcepov in dna jaškov s točnostjo +/-3 cm. </t>
  </si>
  <si>
    <t>2.6</t>
  </si>
  <si>
    <t xml:space="preserve">Dobava in vgrajevanje peska 0/4mm za posteljico in obsip vodovoda do višine 30 cm nad temenom cevi.  </t>
  </si>
  <si>
    <t>2.7</t>
  </si>
  <si>
    <t xml:space="preserve">Dobava in vgrajevanje peska 0/4 mm za posteljico in obsip vodovodnih priključkov do višine 30 cm nad temenom cevi.  </t>
  </si>
  <si>
    <t>2.8</t>
  </si>
  <si>
    <t>Dobava in vgrajevanje drobljenca deb 0-32 s komprimiranjem v plasteh po 20cm, do zbitosti 98% SPP, za zasip cevi in vodovodnih jaškov.</t>
  </si>
  <si>
    <t>2.9</t>
  </si>
  <si>
    <t>Dobava in vgrajevanje drobljenca deb. 0-32 s komprimiranjem v plasteh po 20cm, do zbitosti 98% SPP, za zasip vodovodnih odcepov.</t>
  </si>
  <si>
    <t>2.10</t>
  </si>
  <si>
    <r>
      <t>Izdelava nevezane nosilne plasti voziščne konstrukcije, iz plasti mešanice enakomerno zrnatega drobljenca 0/32 iz kamnine, v debelini 30 cm, komplet s planiranjem in valjanjem planuma s točnostjo +/-2cm 
OPOMBA: 
- Zmrzlinsko odporen kamniti material z certifikatom.
- Utrjevanjem do potrebne zbitosti EV</t>
    </r>
    <r>
      <rPr>
        <vertAlign val="subscript"/>
        <sz val="10"/>
        <rFont val="Arial"/>
        <family val="2"/>
        <charset val="238"/>
      </rPr>
      <t>2</t>
    </r>
    <r>
      <rPr>
        <sz val="10"/>
        <rFont val="Arial"/>
        <family val="2"/>
        <charset val="238"/>
      </rPr>
      <t xml:space="preserve"> min 80 MPa. 
- Opravljene meritve zbitosti</t>
    </r>
  </si>
  <si>
    <t>3. GRADBENA  DELA</t>
  </si>
  <si>
    <t>3.1</t>
  </si>
  <si>
    <t>Izdelava vodotesnega jaška VJ1 zunanjih dimenzij 1.4x1.8x2.55 m, iz AB C25/30, komplet z armaturo, opaži, hidroizolacijo, zaščito hidroizolacije, pokrovom dim 60x60 cm, nosilnosti 250kN, inox lestvjio dolžine 1.8m, preboji in vsemi pomožnimi deli, po detajlu.</t>
  </si>
  <si>
    <t>3.2</t>
  </si>
  <si>
    <t>Izdelava vodotesnega jaška VJ2, VJ3 in VJ4 zunanjih dimenzij 1.4x1.6x2.55 m, iz AB C25/30, komplet z armaturo, opaži, hidroizolacijo, zaščito hidroizolacije, pokrovom dim 60x60 cm, nosilnosti 250kN, inox lestvjio dolžine 1.8m, preboji in vsemi pomožnimi deli, po detajlu.</t>
  </si>
  <si>
    <t>4. MONTAŽERSKA DELA</t>
  </si>
  <si>
    <t>Splošne zahteve</t>
  </si>
  <si>
    <t>Cevi NL</t>
  </si>
  <si>
    <t>Fazonski kakosi</t>
  </si>
  <si>
    <t xml:space="preserve">Fazonski kosi morajo biti izdelani iz duktilne litine GGG 400 v skladu z EN 545:2010, z zunanjo in notranjo epoksi zaščito min. debeline 70 mikronov po postopku kataforeze oz. min debeline 250 mikronov po klasičnem postopku v skladu z EN 14901.  
</t>
  </si>
  <si>
    <t>Za dimenzije faznov DN50-DN150, PN16.</t>
  </si>
  <si>
    <t>Obojčni kosi z varovanim spojem so opremljeni z ustreznim varovanim tesnilom (Vi tesnilo). Obojčno tesnilo oz. cel spoj mora biti preiskušen skupaj s fazonom (certifikat).</t>
  </si>
  <si>
    <t>MONTAŽNO DEMONTAŽNI KOSI</t>
  </si>
  <si>
    <t xml:space="preserve">Montažno - demontažni kosi morajo biti izdelani iz duktilne litine GGG400, z Epoxy zaščito minimalne debeline 250 mikronov, s stojnimi vijaki in maticami za regulacijo, s koničnim tesnenjem. Vse v skladu z ISO 2531.   </t>
  </si>
  <si>
    <t>EV ZASUNI</t>
  </si>
  <si>
    <t>EV zasuni morajo biti izdelani iz litine GGG400, z epoxy zaščito minimalne debeline 250 mikronov. Klin zasuna je zaščiten z EPDM elastomerno gumo. Vreteno zasuna je izdelano iz nerjavečega jekla. Tesnenje na vretenu je izvedeno z dvema "O" tesniloma iz NBR. Na obeh straneh klina sta teflonska vodila. Spoj telesa in pokrova mora biti izveden brez vijakov in zagozd. Ustrezati morajo standardu EN 1074 in ISO 7259.  PN16.</t>
  </si>
  <si>
    <t xml:space="preserve">HIDRANTI NADZEMNI </t>
  </si>
  <si>
    <t>Telo nadzemnega hidranta mora biti iz INOX materiala, glava iz nodularne litine GGG40. Hidrant mora biti opremljen z izpustno odprtino po kateri odteče stoječa voda iz hidranta. Ustrezati morajo standardu EN14384.  Podobno kot proizvajalec npr. IMP ARMATURE.</t>
  </si>
  <si>
    <t>HIDRANT PODZEMNI</t>
  </si>
  <si>
    <t>Telo podzemnega hidranta mora biti iz duktilne litine GGG 400.Hidrant mora biti opremljen z izpustno odprtino po kateri odteče stoječa voda iz hidranta. Ustrezati morajo standardu EN 14339:2005.</t>
  </si>
  <si>
    <t xml:space="preserve"> CESTNA KAPA TELESKOPSKA</t>
  </si>
  <si>
    <t>Kapa mora biti izdelana iz litine GG 250. Cesta kapa mora imeti samozaporni element. Podobno kot proizvajalec npr. Saint-Gobain PAM.</t>
  </si>
  <si>
    <t xml:space="preserve"> SPOJKE UNIVERZALNE ZA DUKTILNE IN AZBESTNO - CEMENTNE CEVI</t>
  </si>
  <si>
    <t xml:space="preserve">SPOJKA -UNIVERZALNA: Ohišje - GGG40 z epoksi premazom minimalnega nanosa 250 micronov; Tesnilo: NBR., Varovanje z nazobčanim kovinskim obročem. (podobno kot multi/joint proizvajalca GEORG FISCHER) </t>
  </si>
  <si>
    <t xml:space="preserve">VIJAČNI IN TESNILNI  MATERIAL </t>
  </si>
  <si>
    <t xml:space="preserve">Navrtni zasun za NL  in PE-HD za vgradnjo pod tlakom, komplet z stremenom in kolenom vrtljivim 90° , priključek 34/ D=32 (kot npr. Hawle-ZAK). Teleskopska-vgradbilna garniture za navrtne zasune z navojnim priključkom, vgradbena višina h=0,7-1,2m. Teleskopska cestna kapa d90 (kot npr. PAM), komplet z podložno ploščo Tip. 240.
</t>
  </si>
  <si>
    <t>TLAČNE SPOJKE  ZA PEHD CEVI</t>
  </si>
  <si>
    <t>TLAČNE SPOJKE MEDENINASTE  ZA PE CEVI</t>
  </si>
  <si>
    <t>TLAČNE SPOJKE PP ZA PE CEVI</t>
  </si>
  <si>
    <t>Tlačne PP spojke morajo ustrezati DIN 8076-3. Podobno kot proizvajalec  npr. Georg Fischer, FIP.</t>
  </si>
  <si>
    <t>4.1</t>
  </si>
  <si>
    <t>Dobava in vgrajevanje cevi za vodovod DN200 iz duktilnih litoželeznih cevi C40 zaščitenih proti koroziji, na peščeno posteljico debeline 10+DN/10 cm, komplet s spojnim materialom.</t>
  </si>
  <si>
    <t>4.2</t>
  </si>
  <si>
    <t>Dobava in vgrajevanje cevi za vodovod DN125 iz duktilnih litoželeznih cevi C40 zaščitenih proti koroziji, na peščeno posteljico debeline 10+DN/10 cm, komplet s spojnim materialom.</t>
  </si>
  <si>
    <t>4.3</t>
  </si>
  <si>
    <t>Dobava in vgrajevanje cevi za vodovod DN100 iz duktilnih litoželeznih cevi C40 zaščitenih proti koroziji, na peščeno posteljico debeline 10+DN/10 cm, komplet s spojnim materialom.</t>
  </si>
  <si>
    <t>4.4</t>
  </si>
  <si>
    <t>Dobava in vgrajevanje cevi za vodovod DN80 iz duktilnih litoželeznih cevi C40 zaščitenih proti koroziji, na peščeno posteljico debeline 10+DN/10 cm, komplet s spojnim materialom.</t>
  </si>
  <si>
    <t>4.5</t>
  </si>
  <si>
    <t>Dobava in vgrajevanje cevi za vodovod DN60 iz duktilnih litoželeznih cevi C40 zaščitenih proti koroziji, na peščeno posteljico debeline 10+DN/10 cm, komplet s spojnim materialom.</t>
  </si>
  <si>
    <t>4.6</t>
  </si>
  <si>
    <t>Dobava in montaža PEHD vodovodnih cevi DN50, PN10, na peščeno posteljico debeline 10+DN/10 cm,  komplet s spojnim materialom.</t>
  </si>
  <si>
    <t>4.7</t>
  </si>
  <si>
    <t>Dobava in montaža PEHD vodovodnih cevi DN32, v zaščitni stigmaflex cevi DN90, na peščeno posteljico debeline 10+DN/10 cm,  komplet s spojnim materialom.</t>
  </si>
  <si>
    <t>4.8</t>
  </si>
  <si>
    <t>EU-KOS DN125</t>
  </si>
  <si>
    <t>EU-KOS DN80</t>
  </si>
  <si>
    <t>FF-KOS DN200, L=600mm</t>
  </si>
  <si>
    <t>FF-KOS DN125, L=600mm</t>
  </si>
  <si>
    <t>FF-KOS DN100, L=600mm</t>
  </si>
  <si>
    <t>ZASUN DN200</t>
  </si>
  <si>
    <t>ZASUN DN125</t>
  </si>
  <si>
    <t>ZASUN DN100</t>
  </si>
  <si>
    <t>MONTAŽNO-DEMONTAŽNI KOS DN200</t>
  </si>
  <si>
    <t>T-KOS DN200/125</t>
  </si>
  <si>
    <t>T-KOS DN200/100</t>
  </si>
  <si>
    <r>
      <t>FFK-KOS 11.25</t>
    </r>
    <r>
      <rPr>
        <vertAlign val="superscript"/>
        <sz val="10"/>
        <rFont val="Arial"/>
        <family val="2"/>
        <charset val="238"/>
      </rPr>
      <t>0</t>
    </r>
    <r>
      <rPr>
        <sz val="10"/>
        <rFont val="Arial"/>
        <family val="2"/>
      </rPr>
      <t xml:space="preserve"> DN125</t>
    </r>
  </si>
  <si>
    <t>Q-KOS DN125</t>
  </si>
  <si>
    <t>FFR-KOS DN100/60</t>
  </si>
  <si>
    <t>MMB-KOS DN200/80</t>
  </si>
  <si>
    <r>
      <t>MMK-KOS 22.5</t>
    </r>
    <r>
      <rPr>
        <vertAlign val="superscript"/>
        <sz val="10"/>
        <rFont val="Arial"/>
        <family val="2"/>
      </rPr>
      <t xml:space="preserve">0 </t>
    </r>
    <r>
      <rPr>
        <sz val="10"/>
        <rFont val="Arial"/>
        <family val="2"/>
      </rPr>
      <t>DN200</t>
    </r>
  </si>
  <si>
    <r>
      <t>MMK-KOS 11.25</t>
    </r>
    <r>
      <rPr>
        <vertAlign val="superscript"/>
        <sz val="10"/>
        <rFont val="Arial"/>
        <family val="2"/>
      </rPr>
      <t xml:space="preserve">0 </t>
    </r>
    <r>
      <rPr>
        <sz val="10"/>
        <rFont val="Arial"/>
        <family val="2"/>
      </rPr>
      <t>DN200</t>
    </r>
  </si>
  <si>
    <t>NADZEMNI HIDRANT DN80, h=1.25m</t>
  </si>
  <si>
    <t>N KOS DN80</t>
  </si>
  <si>
    <t>PODZEMNI ZASUN Z VGRADNO GARNITURO DN80 IN CESTNO TELESKOPSKO KAPO</t>
  </si>
  <si>
    <t>ODCEP (NAVRTNI ZASUN ZA DUKTIL 200/50", KOLENO, DVOVIJAČNIK, PODZEMNI ZASUN Z VGRADNO GARNITURO IN CESTNO TELESKOPSKO KAPO)</t>
  </si>
  <si>
    <t>HIŠNI ODCEP (NAVRTNI ZASUN ZA DUKTIL 200/32", KOLENO, DVOVIJAČNIK, PODZEMNI ZASUN Z VGRADNO GARNITURO IN CESTNO TELESKOPSKO KAPO)</t>
  </si>
  <si>
    <t>4.9</t>
  </si>
  <si>
    <t xml:space="preserve">Izdelava sidrnih spojev po priloženem detajlu, DN200.               </t>
  </si>
  <si>
    <t>4.10</t>
  </si>
  <si>
    <t xml:space="preserve">Izdelava sidrnih spojev po priloženem detajlu, DN80.               </t>
  </si>
  <si>
    <t>4.11</t>
  </si>
  <si>
    <t>Izvedba priključka na obstoječi cevovod (rezanje in odstranitev starega cevovoda), komplet z vsem potrebnim materialom, praznjenjem, spiranjem in odzračevanjem vodovoda, izvaja upravljavec.</t>
  </si>
  <si>
    <t>4.12</t>
  </si>
  <si>
    <t>Tlačni preizkus vodotesnosti cevovoda v skladu z določili iz standarda SIST EN805, skupaj z izdelavo zapisnika.</t>
  </si>
  <si>
    <t>4.13</t>
  </si>
  <si>
    <t xml:space="preserve">Dobava in montaža signalno opozorilnega traku "POZOR VODA".                                    </t>
  </si>
  <si>
    <t>4.14</t>
  </si>
  <si>
    <t>Izpiranje, dezinfekcija in sanitarni preizkus vodovoda, vključno z nevtralizacijo vode, po zahtevah inštituta za varovanje zdravja ter dostava potrdila o uspešno opravljenem preizkusu pod nadzorom upravljavca.</t>
  </si>
  <si>
    <t>5. ZAKLJUČNA DELA</t>
  </si>
  <si>
    <t>5.1</t>
  </si>
  <si>
    <t>5.2</t>
  </si>
  <si>
    <t>Izdelava nosilne plasti bituminizirane zmesi AC 22 base B 50/70 A1/A2 v debelini 8 cm.</t>
  </si>
  <si>
    <t>5.3</t>
  </si>
  <si>
    <t>Izdelava obrabne in zaporne plasti bituminizirane zmesi AC 8 surf PmB 45/80-65 A2 v debelini 3 cm.</t>
  </si>
  <si>
    <t>5.4</t>
  </si>
  <si>
    <t>Izdelava geodetskega posnetka, priprava podatkov za vnos v kataster upravljavca, priprava podatkov po navodilih upravljavca  (4 izvodi + podatki v digitalni obliki).</t>
  </si>
  <si>
    <t>5.5</t>
  </si>
  <si>
    <t>5.6</t>
  </si>
  <si>
    <t>5.7</t>
  </si>
  <si>
    <t>Upravljavski nadzor.</t>
  </si>
  <si>
    <t>SKUPAJ VODOVOD ŠEMPETER - VRTOJBENSKA VJ1-VJ4</t>
  </si>
  <si>
    <t>VODOVODNI PRIKLJUČEK ZA PARKIRIŠČE PRI POŠTI V ŠEMPETRU</t>
  </si>
  <si>
    <t xml:space="preserve">Rušenje cestnih betonskih robnikov, komplet z nakladanjem in odvozom na odlagališče na razdalji do 25 km.      </t>
  </si>
  <si>
    <t>Izdelava vodomernega jaška, zunanjih dimenzij 1.4x1.4x1.85 m, iz AB C25/30, komplet z armaturo, opaži, hidroizolacijo, zaščito hidroizolacije, pokrovom dim 60x60 cm, nosilnosti 250kN, preboji in vsemi pomožnimi deli, po detajlu.</t>
  </si>
  <si>
    <t>Dobava in montaža PEHD vodovodnih cevi DN63, tip PN10, na peščeno posteljico debeline 10+DN/10 cm,  komplet s spojnim materialom.</t>
  </si>
  <si>
    <t>T-KOS DN100/60</t>
  </si>
  <si>
    <t>PODZEMNI ZASUN Z VGRADNO GARNITURO DN60 IN CESTNO TELESKOPSKO KAPO</t>
  </si>
  <si>
    <t>ZOBATA SPOJKA DN63</t>
  </si>
  <si>
    <t xml:space="preserve">Dobava in montaža vodomera DN1", po specifikaciji upravljalca, komplet z spojkami in zasuni.                               </t>
  </si>
  <si>
    <t>Dobava in namestitev cestnih robnikov 15x25 cm, na betonsko posteljico C12/15, kjer so nastale poškodbe zaradi izkopa.</t>
  </si>
  <si>
    <t>SKUPAJ VODOVODNI PRIKLJUČEK ZA PARKIRIŠČE PRI POŠTI V ŠEMPETRU</t>
  </si>
  <si>
    <t>METEORNI PRIKLJUČEK ZA PARKIRIŠČE PRI POŠTI V ŠEMPETRU</t>
  </si>
  <si>
    <t>Zakoličba trase kanalizacije z niveliranjem.</t>
  </si>
  <si>
    <t>Zakoličba obstoječih komunalnih naprav (križanja in približevanja) in označitev - kanalizacija, vodovod, plin, TK, NN.</t>
  </si>
  <si>
    <t>Rezkanje asfalta za kanalizacijo v sloju debeline 10 cm z odvozom na odlagališče na razdalji do 25 km.</t>
  </si>
  <si>
    <t>PREDDELA SKUPAJ:</t>
  </si>
  <si>
    <t>Strojni izkop jarkov za kanalizacijo v zemljini III. in IV. ktg., globine do 2 m, naklon brežin 60°, z nakladanjem in odvozom na deponijo do 25 km.</t>
  </si>
  <si>
    <t>Dodatni strojni izkop za revizijske jaske in separator v zemljini III. in IV. ktg., naklon brežin 60°, z nakladanjem in odvozom na deponijo do 25 km.</t>
  </si>
  <si>
    <t>Planiranje dna rova kanalizacije in dna jaškov s točnostjo +/-3 cm.</t>
  </si>
  <si>
    <t>Strojni zasip kanalizacijske cevi  z materialom od izkopa ter komprimiranjem v plasteh po 20 cm, skupaj z dovozom iz začasnega odlagališča.</t>
  </si>
  <si>
    <t>Zasip kanalizacijskih cevi in revizijskih jaškov z drobljencem 0/32, ter komprimiranje  v plasteh po 20 cm, do zbitosti 98% SPP.</t>
  </si>
  <si>
    <t xml:space="preserve">ZEMELJSKA DELA SKUPAJ: </t>
  </si>
  <si>
    <t>MONTAŽNA IN BETONSKA DELA</t>
  </si>
  <si>
    <t xml:space="preserve">Dobava in polaganje debelostenskih enoslojnih PVC kanalizacijskih cevi tip SN8 DN300 na peščeno posteljico debeline 10+DN/10 cm. </t>
  </si>
  <si>
    <t>Dobava in montaža prefabriciranih AB revizijskih jaškov iz baze, nastavkov in konusa, premera DN1000, za cevi DN300, globine do 1,00 m.</t>
  </si>
  <si>
    <t>3.3</t>
  </si>
  <si>
    <t>Dobava in montaža prefabriciranih AB revizijskih jaškov iz baze, nastavkov in konusa, premera DN1000, za cevi DN300, globine do 2,00 m.</t>
  </si>
  <si>
    <t>3.4</t>
  </si>
  <si>
    <t>Dobava in montaža prefabriciranih AB revizijskih jaškov iz baze, nastavkov in konusa, premera DN1000, za cevi DN300, globine do 2,50 m.</t>
  </si>
  <si>
    <t>3.5</t>
  </si>
  <si>
    <t>Dobava in montaža prefabriciranega AB revizijskega jaška, na obstoječo kanalizacijo DN400, iz baze, nastavkov in konusa, premera DN1000, za cevi DN300 in DN400, globine do 2,50 m, komplet z spajanjem na obstoj. kanalizacijo.</t>
  </si>
  <si>
    <t>3.6</t>
  </si>
  <si>
    <t xml:space="preserve">Dobava in montaža LŽ pokrovov s protihrupnim vložkom DN600, nosilnost 250 kN, komplet z izdelavo AB venca. </t>
  </si>
  <si>
    <t>3.7</t>
  </si>
  <si>
    <t xml:space="preserve">Rezanje obstoječe kanalizacije DN400, za izdelavo novega revizijskega jaška. </t>
  </si>
  <si>
    <t>3.8</t>
  </si>
  <si>
    <t>Dobava in montaža prefabriciranega koalescenčnega separatorja ogljikovodikov z avtomatskim zapiralom, iz AB betona, nazivnega pretoka 6 l/s in maksimalnega pretoka 60 l/s, komplet z vodotesnima LŽ pokrovoma DN600, nosilnosti 250 kN, montaža na betonsko posteljico.</t>
  </si>
  <si>
    <t>MONTAŽNA IN BETONSKA DELA SKUPAJ:</t>
  </si>
  <si>
    <t>OSTALA DELA</t>
  </si>
  <si>
    <t>Fino planiranje in valjanjem tamponskih površin pred asfaltiranjem, komplet s komprimiranjem.</t>
  </si>
  <si>
    <t>Tlačni preizkus vodotesnosti meteorne kanalizacije in jaškov.</t>
  </si>
  <si>
    <t>Snemanje kanalizacije s kamero.</t>
  </si>
  <si>
    <t>OSTALA DELA SKUPAJ:</t>
  </si>
  <si>
    <t>SKUPAJ METEORNI PRIKLJUČEK ZA PARKIRIŠČE PRI POŠTI V ŠEMPETRU</t>
  </si>
  <si>
    <t>Dobava in polaganje PVC kanalizacijskih cevi tip SN8 DN200, za priključke peskolovov na meteorni kanal, na peščeno posteljico debeline 10+DN/10 cm.</t>
  </si>
  <si>
    <t>Ročni in deloma strojni zasip kanalizacijskih priključkov in revizijskih jaškov z drobljencem 0/32 ter komprimiranje v plasteh po 20 cm.</t>
  </si>
  <si>
    <t>Dobava in vgrajevanje drobljenca 0/32 s komprimiranjem v plasteh po 20 cm, do zbitosti 98% SPP, za zasip meteornih priključkov DN400.</t>
  </si>
  <si>
    <t>Ročna izdelava posteljice in zasip meteornih priključkov DN200 s peščenim materialom 0/4 mm ter ročno komprimiranje v plasteh po 15 cm do višine 30 cm nad temenom  cevi.</t>
  </si>
  <si>
    <t>Ročna izdelava posteljice in zasip kanalizacijskih cevi s peščenim materialom 0/4 mm ter ročno komprimiranje v plasteh po 15 cm do višine 20 cm nad temenom  cevi.</t>
  </si>
  <si>
    <r>
      <t>Dodatni strojni izkop za revizijske jaške v zemljini IV. kategorije z naklonom brežin 75</t>
    </r>
    <r>
      <rPr>
        <vertAlign val="superscript"/>
        <sz val="10"/>
        <rFont val="Arial"/>
        <family val="2"/>
      </rPr>
      <t>0</t>
    </r>
    <r>
      <rPr>
        <sz val="10"/>
        <rFont val="Arial"/>
        <family val="2"/>
      </rPr>
      <t>, z nakladanjem in odvozom v deponijo do 10 km.</t>
    </r>
  </si>
  <si>
    <r>
      <t>Strojni izkop jarka z minibagrom za kanalizacijo v zemljini III in IV. kategorije širine DN+70 cm, globine od 0 do 2 m in naklonom brežin 75°</t>
    </r>
    <r>
      <rPr>
        <vertAlign val="superscript"/>
        <sz val="10"/>
        <rFont val="Arial"/>
        <family val="2"/>
      </rPr>
      <t xml:space="preserve"> </t>
    </r>
    <r>
      <rPr>
        <sz val="10"/>
        <rFont val="Arial"/>
        <family val="2"/>
      </rPr>
      <t>z nakladanjem in odvozom v deponijo do 10 km.</t>
    </r>
  </si>
  <si>
    <t>Odstranitev panjev do fi 30cm</t>
  </si>
  <si>
    <t>Količina</t>
  </si>
  <si>
    <t>Opis postavke</t>
  </si>
  <si>
    <t>Zap. št.</t>
  </si>
  <si>
    <t>Namestitev armature.</t>
  </si>
  <si>
    <t>Opaževanje.</t>
  </si>
  <si>
    <t>Planiranje dna jarka pred izvedbo podložnega betona.</t>
  </si>
  <si>
    <t>Ročni izkop na križanjih z ostalimi komunalnimi vodi (plin,kanalizacija).</t>
  </si>
  <si>
    <t>Strojni izkop jarka z minibagrom za temelj podpornega zidu v zemljini III in IV. kategorije z nakladanjem in odvozom v deponijo do 10 km.</t>
  </si>
  <si>
    <t>Široki izkopi vezljive zemljine z nakladanjo in odvozom v trajno deponijo na 10 km</t>
  </si>
  <si>
    <t>Razna rušitvena dela - režija PK delavec</t>
  </si>
  <si>
    <t>Demontaža žične ograje</t>
  </si>
  <si>
    <t xml:space="preserve">Izkop in komplet izdelava tipskega temelja za steber JR, h=10 m </t>
  </si>
  <si>
    <t>Plastični ščitnik</t>
  </si>
  <si>
    <t>Svetilka tip 5CX 632 2--1EE0408 z redukcijo, opremljena z visokotlačno natrijevo žarnico 1x250 W montirana na tipski kandelaber tip EL-GO h=10m</t>
  </si>
  <si>
    <t>Krpanje asfalta z AC 16 base B 50/70 A4 v deb. 6cm</t>
  </si>
  <si>
    <t>Upravljalski nadzor</t>
  </si>
  <si>
    <t>Rezkanje obstoječega asfalta v deb. do 10cm za optično kanalizacijo z nakladanjem, odvozom v trajno odlagališče in plačilom komunalnih taks</t>
  </si>
  <si>
    <t xml:space="preserve">Rezkanje obstoječega asfalta v deb. do 10cm za optično kanalizacijo - odcepi  z nakladanjem, odvozom v trajno odlagališče in plačilom komunalnih taks
</t>
  </si>
  <si>
    <t>Kombinirano ročno/stojni izkop (30/70%) izkop kabelskega jarka v zemljišču III. Ktg. dim. 0,50x0,80 m, ročno planiranje in valjanje dna izkopa, dobava in vgradnja alkaten cevi 2x fi50 mm-dvojček in opozorilnega traku, naprava posteljice 10cm  in zasip cevi s peskom 0/4mm 30 cm nad cevjo, zasip preostalega jarka s tamoponskim materialom z nabijanjem v plasteh po 30cm, komlet z odvozom odvečnega materiala na ustrezno deponijo do 10km ter plačilom kom. taks.</t>
  </si>
  <si>
    <t>Kombinirano ročno/stojni izkop (30/70%) izkop kabelskega jarka v zemljišču III. Ktg. dim. 0,40x0,80 m, ročno planiranje in valjanje dna izkopa, dobava in vgradnja alkaten cevi 1x fi50 mm in opozorilnega traku, naprava posteljice 10cm  in zasip cevi s peskom 0/4mm 30 cm nad cevjo, zasip preostalega jarka s tamoponskim materialom z nabijanjem v plasteh po 30cm, komlet z odvozom odvečnega materiala na ustrezno deponijo do 10km ter plačilom kom. taks.</t>
  </si>
  <si>
    <r>
      <t>Komplet izkop in montaža prefabriciranih AB jaškov premera 50 cm in globine 50cm z montažo LTŽ pokrova dim. 60x60 cm za težki promet z napisom »OPTIKA«, komplet z izdelavo priključkov za alkaten cevi</t>
    </r>
    <r>
      <rPr>
        <sz val="10"/>
        <color indexed="10"/>
        <rFont val="Arial"/>
        <family val="2"/>
        <charset val="238"/>
      </rPr>
      <t xml:space="preserve">, </t>
    </r>
    <r>
      <rPr>
        <sz val="10"/>
        <rFont val="Arial"/>
        <family val="2"/>
        <charset val="238"/>
      </rPr>
      <t>zasip jaška z tamponskim materialom z nabijanjem v plasteh po 30cm in ostalimi potrebnimi deli  komlet z odvozom odvečnega materiala na ustrezno deponijo do 10km ter plačilom kom. taks.</t>
    </r>
  </si>
  <si>
    <t>Zakoličba trase  kanalizacije</t>
  </si>
  <si>
    <t>SKUPAJ KANALIZACIJSKI VOD ZA OPTIČNI KABELL</t>
  </si>
  <si>
    <t>SKUPAJ KANALIZACIJSKI VOD ZA OPTIČNI KABEL</t>
  </si>
  <si>
    <t>TUJE STORITVE - PROJEKTNA DOKUMENTACIJA</t>
  </si>
  <si>
    <t>Izdelava debeloslojne prečne in ostalih označb na vozišču z večkomponentno hladno plastiko z vmešanimi drobci / kroglicami stekla, vklučno 200 g/m2 dodatnega posipa z drobci stekla, strojno, debelina plasti 3 mm, površina označbe 0,6 do 1,0 m2 (označbe na grbinah - rumene barve)</t>
  </si>
  <si>
    <t>Ročni in deloma strojni izkop kabeljskega jarka širine 10cm, globine 40cm, položitev cevi RBC fi 160mm, cev obetonirati s pustim betonom, opozorilni PVC trak, zasipanje jarka z izkopanim materialom</t>
  </si>
  <si>
    <t>Dobava, montaža in priklop vgradne svetilke za vgradnjo v AB stranico klopi, svetilka tip Bega 2195 1xCo26 15W, komplet vgradna doza, komplet pritrdilni in zaključni material</t>
  </si>
  <si>
    <t>Dobava, polaganje in priklop  kabla FG70R 3x1,5mm2, komplet priključni material za priklop na priključno ploščo kandelabra (2xkpl)</t>
  </si>
  <si>
    <t>TUJE STORITVE - PROJEKTNA DOKUMENTACIJA PID</t>
  </si>
  <si>
    <t xml:space="preserve">E. </t>
  </si>
  <si>
    <t>NN KABELSKA KANALIZACIJA - GRADBENI DEL</t>
  </si>
  <si>
    <t>VN KABELSKA KANALIZACIJA - GRADBENI DEL</t>
  </si>
  <si>
    <t>TK KABELSKA KANALIZACIJA - GRADBENI DEL</t>
  </si>
  <si>
    <t>JR GRADBENI DEL</t>
  </si>
  <si>
    <t>Svetilka tip DIVA INTRA komplet, opremljena in montirana na tipski kandelaber, komplet h=5m</t>
  </si>
  <si>
    <t>Svetilka tip SITECO DL 800, kompletno opremljena,  z visokotlačno natrijevo žarnico 1x150 W montirana na tipski kandelaber tip  h=5m</t>
  </si>
  <si>
    <t>Svetilka tip DISANO MINI BRERA z redukcijo, opremljena z visokotlačno natrijevo žarnico 1x250 W montirana na tipski kandelaber tip EL-GO h=10m</t>
  </si>
  <si>
    <t>Kandelaber  za svetilko DIVA INTRA h=5 m od tal, vroče cinkan opremljen s priključno ploščico PVE-5 z 6A varovalko in VS 25 in VS 4 za priklop kablov  in vodniki za napajanje svetilke in redukcije. Ožičen in postavljen v projektiran temelj OPREMLJEN ZA MONTAŽO DVEH SVETILK</t>
  </si>
  <si>
    <t>Kandelaber  za svetilko DIVA INTRA h=5 m od tal, vroče cinkan opremljen s priključno ploščico PVE-5 z 6A varovalko in VS 25 in VS 4 za priklop kablov  in vodniki za napajanje svetilke in redukcije. Ožičen in postavljen v projektiran temelj</t>
  </si>
  <si>
    <t>Kandelaber za svetilko DL 800 SITECO h=5 m od tal, vroče cinkan opremljen s priključno ploščico PVE-5 z 6A varovalko in VS 25 in VS 4 za priklop kablov  in vodniki za napajanje svetilke in redukcije. Ožičen in postavljen v projektiran temelj</t>
  </si>
  <si>
    <t>grn</t>
  </si>
  <si>
    <t>Kabel PP00-A Y 4x25 mm2 položen v kab. kan.</t>
  </si>
  <si>
    <t>ELEKTROMONTAŽNI DEL</t>
  </si>
  <si>
    <t xml:space="preserve"> SKUPAJ</t>
  </si>
  <si>
    <t>Stroški nadzora Elektro Gorica (ocenjeno)</t>
  </si>
  <si>
    <t>Izvedba križanj z vodovodom</t>
  </si>
  <si>
    <t>Izvedba križanj z meteorno kanalizacijo</t>
  </si>
  <si>
    <t>Izvedba križanj s PTT kanalizacijo</t>
  </si>
  <si>
    <t>Zakoličba nove trase JR  kanalizacije</t>
  </si>
  <si>
    <t>Asfaltiranje cestišča</t>
  </si>
  <si>
    <t>Rezanje asfalta na cestišču</t>
  </si>
  <si>
    <t xml:space="preserve">Izkop in komplet izdelava tipskega temelja za steber DIVA h=5 m od tal </t>
  </si>
  <si>
    <t xml:space="preserve">Izkop in komplet izdelava tipskega temelja za steber JR, h=5 m od tal </t>
  </si>
  <si>
    <t xml:space="preserve">Izkop in komplet izdelava tipskega temelja za steber JR, h=10 m od tal </t>
  </si>
  <si>
    <t>Izkop in komplet izdelava tipskega betonskega jaška Fi 80 cm, pokrov IMP (50kN)</t>
  </si>
  <si>
    <t>Izkop in komplet izdelava tipskega betonskega jaška 1.2x1.5x1m globine, pokrov IMP (250 kN)</t>
  </si>
  <si>
    <t>Izkop in komplet izdelava tipskega betonskega jaška 1.2x1.2x1m globine, pokrov IMP (250 kN)</t>
  </si>
  <si>
    <t>Odvoz odvečnega materijala</t>
  </si>
  <si>
    <t xml:space="preserve">Strojni in deloma ročni izkop kabelskega kanala v cestišču dimenzije 0.8x1.2m globine </t>
  </si>
  <si>
    <t xml:space="preserve">Strojni in deloma ročni izkop kabelskega kanala v pločniku dimenzije 0,8x1.2m globine  </t>
  </si>
  <si>
    <t>Izvedba križanj z NN in VN kanalizacijo</t>
  </si>
  <si>
    <t>Zakoličba nove trase TK  kanalizacije</t>
  </si>
  <si>
    <t>Zaščita obstoječe TK kanalizacije v cestišču.- komplet delo in material</t>
  </si>
  <si>
    <t>Dobava in montaža evidenčne ploščice za označevanje TK kabla v kabelskih jaških</t>
  </si>
  <si>
    <t>Izkop in komplet izdelava tipskega betonskega jaška FI 80 CM pokrov IMP , jašek opremljen z LTŽ pokrovom TELEFON TEŽKI promet</t>
  </si>
  <si>
    <t>Izkop in komplet izdelava tipskega betonskega jaška 1,2x1,2x1, pokrov IMP , jašek opremljen z 2 kom. plastificiranih vzidljivih konzol l=355mm in LTŽ pokrovom TELEFON TEŽKI promet</t>
  </si>
  <si>
    <t>Izkop in komplet izdelava tipskega betonskega jaška 1,5x1,5x1,8, pokrov IMP, jašek opremljen z 2 kom. plastificiranih vzidljivih konzol l=355mm in LTŽ pokrovom TELEFON TEŽKI promet</t>
  </si>
  <si>
    <t>Dobava, polaganje in spajanje 3 cevne kanalizacije (3xPVC/PTT fi 110mm), komplet z distančniki</t>
  </si>
  <si>
    <t xml:space="preserve">Strojni in deloma ročni izkop kabelskega kanala v cestišču dimenzije 0.6x1.2m globine </t>
  </si>
  <si>
    <t>Strojni in deloma ročni izkop kabelskega kanala v pločniku dimenzije 0,6x1,2m globine</t>
  </si>
  <si>
    <t>Dobava, polaganje in spajanje 2xstigmaflex cevi prereza 200 mm in 3x stigmaflex cevi prereza 110mm</t>
  </si>
  <si>
    <t xml:space="preserve">Strojni in deloma ročni izkop kabelskega kanala v cestišču dimenzije 1x1.2m globine </t>
  </si>
  <si>
    <t>Zakoličba nove trase NN  kanalizacije</t>
  </si>
  <si>
    <t xml:space="preserve">Dobava, polaganje in spajanje 1xstigmaflex cevi prereza110 mm </t>
  </si>
  <si>
    <t xml:space="preserve">Dobava, polaganje in spajanje 2xstigmaflex cevi prereza160 mm </t>
  </si>
  <si>
    <t>Strojni in deloma ročni izkop kabelskega kanala v pločniku dimenzije 0,4x1,2m globine</t>
  </si>
  <si>
    <t>REKAPITULACIJA - ARHITEKTURA</t>
  </si>
  <si>
    <t xml:space="preserve">A. GRADBENA DELA </t>
  </si>
  <si>
    <t>B. ELEKTROMONTAŽNA DELA</t>
  </si>
  <si>
    <t xml:space="preserve">A. GRADBENI DEL </t>
  </si>
  <si>
    <t>SKUPAJ GRADBENI DEL</t>
  </si>
  <si>
    <t xml:space="preserve">B. ELEKTROMONTAŽNI DEL </t>
  </si>
  <si>
    <t xml:space="preserve">ELEKTROMONTAŽNI DEL </t>
  </si>
  <si>
    <t>REKAPITULACIJA - VOZIŠČNE KONSTRUKCIJE</t>
  </si>
  <si>
    <t>TUJE STORITVE - PROJEKTNA DOKUMENTACIJA - PID</t>
  </si>
  <si>
    <t>PRILOGA ŠT. 3 RAZPISNE DOKUMENTACIJE</t>
  </si>
  <si>
    <t>SKUPNA REKAPITULACIJA</t>
  </si>
  <si>
    <t>ZAP.ŠT.</t>
  </si>
  <si>
    <t>OPIS POSTAVKE</t>
  </si>
  <si>
    <t>Skupaj</t>
  </si>
  <si>
    <t>Ureditev Vrtojbenske ceste B1 - B13</t>
  </si>
  <si>
    <t>Ureditev Vrtojbenske ceste C2 - C9</t>
  </si>
  <si>
    <t>Ureditev kolesarske steze s povezavo med Ulico padlih borcev in Cesto Goriške fronte</t>
  </si>
  <si>
    <t>Ureditev Vrtojbenske ceste - elektro dela - odsek B1-B13 in C2-C9</t>
  </si>
  <si>
    <t>VIII.</t>
  </si>
  <si>
    <t xml:space="preserve">    </t>
  </si>
  <si>
    <t>OBJEKT: UREDITEV MESTNEGA SREDIŠČA V ŠEMPETRU PRI GORICI - 3. FAZA</t>
  </si>
  <si>
    <t>Zap.št.</t>
  </si>
  <si>
    <t>Opis del</t>
  </si>
  <si>
    <t>Enota</t>
  </si>
  <si>
    <t>Cena/enoto</t>
  </si>
  <si>
    <t>Znesek</t>
  </si>
  <si>
    <t xml:space="preserve">Ureditev dela Ceste Prekomorskih brigad in dela Ulice padlih borcev </t>
  </si>
  <si>
    <t xml:space="preserve">R E K A P I T U L A C I J A </t>
  </si>
  <si>
    <t>SKUPAJ v EUR brez DDV</t>
  </si>
  <si>
    <t xml:space="preserve">Fazonski kosi morajo biti opremljeni z odgovarjajočimi tesnili v skladu z EN 681-1. </t>
  </si>
  <si>
    <r>
      <t xml:space="preserve">Vijaki z matico morajo biti izdelani po EN ISO 7091, EN ISO 4016 v pocinkani izvedbi natezne trdnosti min. 5.8.  Prirobnična tesnila morajo biti iz EPDM gume, ki ustreza uporabi v stiku s pitno vodo. Prirobnična tesnila imajo vgrajen nosilni kovinski obroč in so profilirane oblike (na notranjem premeru ojačitev okrogle oblike). </t>
    </r>
    <r>
      <rPr>
        <b/>
        <sz val="9"/>
        <rFont val="Arial"/>
        <family val="2"/>
        <charset val="238"/>
      </rPr>
      <t>Obojčna tesnila morajo biti enaka, kot so ponujena za cevi in fazone.</t>
    </r>
  </si>
  <si>
    <t>Strojni izkop jarkov s pomočjo minibagra za kanalizacijske priključke v terenu III. in IV. ktg., globine do 2 m, komplet z nakladanjem in odvozom v deponijo do 10 km. ter plačilom kom. taks.</t>
  </si>
  <si>
    <t>Strojni in deloma ročni izkop z minibagrom za jaške kanalizacijskih priključkov v terenu III. in IV. ktg., globine do 2 m, komplet z nakladanjem in odvozom v deponijo do 10 km ter plačilom kom. taks.</t>
  </si>
  <si>
    <t>Rušenje asfaltnega pločnika deb. 4cm z nakladanjem, odvozom v trajno odlagališče in plačilom komunalnih taks</t>
  </si>
  <si>
    <t>Rušenje vseh vrst robnikov z nakladanjem, odvozom v trajno odlagališče in plačilom komunalnih taks</t>
  </si>
  <si>
    <t>Široki izkopi  zemljine III. do IV. ktg z nakladanjem in odvozom v trajno deponijo na razdaljo do 10 km ter plačilom komunalnih taks</t>
  </si>
  <si>
    <t>Izdelava AB korita, za zasaditev dreves, dim.1,5mx1,5mx1,5m deb. sten 20 cm, komplet z opažem, betonom in armaturo</t>
  </si>
  <si>
    <t>Izkopi za drenaže širine 0.5 m globine do 1.0 m v lahki zemljini z nakladanjem, odvozom v trajno deponijo na 10 km ter plačilom kom. taks</t>
  </si>
  <si>
    <t>Izkopi za kanalske rove do 1m in globine 1,0 do 2,0 m v vezljivi zemljini z nakladanjem, odvozom v trajno deponijo na razdaljo do 10 km ter plačilom kom. taks</t>
  </si>
  <si>
    <t>SKUPAJ GLOBINSKO ODVODNJAVANJE-KANALIZACIJA</t>
  </si>
  <si>
    <t xml:space="preserve">Izdelava komplet PID (projekt izvedenih del) projektne dokumentacije (3 izvodi + podatki v digitalni obliki), komplet s projektom za obratovanje in vzdrževanje  </t>
  </si>
  <si>
    <t>SKUPAJ TUJE STORITVE - PROJEKTNA DOKUMENTACIJA</t>
  </si>
  <si>
    <t>PRIKLJUČEK: NAVRTNI ZASUN, VGR. GARNITURA IN CESTA KAPA</t>
  </si>
  <si>
    <t>Zakoličba obstoječe komunalne infrastrukture (vodovod, elektrika, plin,…)</t>
  </si>
  <si>
    <t>Zakoličba trase kanalizacije</t>
  </si>
  <si>
    <t xml:space="preserve">KANALIZACIJA </t>
  </si>
  <si>
    <t>UREDITEV VRTOJBENSKE CESTE B1- B13</t>
  </si>
  <si>
    <t>Izdelava geodetskega posnetka, priprava podatkov za vnos v kataster upravljavca, priprava podatkov po navodilih upravljavca  (3 izvodi + podatki v digitalni obliki).</t>
  </si>
  <si>
    <t>Izdelava posteljice in zasip kanalizacijskih cevi  s peščenim materialom 0/4 mm ter ročnim komprimiranje v plasteh po 15 cm do višine 30 cm nad temenom cevi.</t>
  </si>
  <si>
    <t>Izdelava katastra komunalnih naprav (vse meteorne kanalizacije z odcepi) - vnos v kataster podzemnih komunalnih naprav.</t>
  </si>
  <si>
    <t>Izdelava tlakovanih površin iz granitnih kock 5/5/5 cm, položenih na 6 cm cementnega estriha, stiki zapolnjeni s cementno malto</t>
  </si>
  <si>
    <t xml:space="preserve">Dobava in pritrditev okroglega prometnega znaka, podloga iz aluminijaste pločevine, znak z odsevno folijo 1. vrste, premera 400 mm (II-40, II-43) </t>
  </si>
  <si>
    <t xml:space="preserve">Dobava in pritrditev okroglega prometnega znaka, podloga iz aluminijaste pločevine, znak z odsevno folijo 2. vrste, premera 600 mm (II-2, II-4) </t>
  </si>
  <si>
    <t xml:space="preserve">Dobava in pritrditev prometnega znaka, podloga iz aluminijaste pločevine, znak z odsevno folijo 1. vrste, velikost 600 x 600 mm (III-2, III-5, III-29, III-30) </t>
  </si>
  <si>
    <t>SKUPAJ GLOBINSKO ODVODNJAVANJE - KANALIZACIJA</t>
  </si>
  <si>
    <t>ELEKTRO DELA -  VRTOJBENSKA B1-B13 IN C2-C9</t>
  </si>
  <si>
    <t>Manipulativni stroški, priprava materiala in dela</t>
  </si>
  <si>
    <t xml:space="preserve">Stroški nadzora Elektro Gorica </t>
  </si>
  <si>
    <t xml:space="preserve">Stroški nadzora PTT Slovenije, PE Nova Gorica </t>
  </si>
  <si>
    <t>Izkop in komplet izdelava tipskega betonskega jaška 1.5x1.5x1,2m globine, pokrov IMP (težki promet)</t>
  </si>
  <si>
    <t>SKUPAJ IZDELAVA EKOLOŠKEGA OTOKA</t>
  </si>
  <si>
    <t>REKAPITULACIJA - JAVNA RAZSVETLJAVA</t>
  </si>
  <si>
    <t xml:space="preserve">Stroški nadzora Elektro Primorska </t>
  </si>
  <si>
    <t xml:space="preserve">Stroški nadzora upravljalca kanalizacije in vodovoda </t>
  </si>
  <si>
    <t>Stroški nadzora Elektro Primorska</t>
  </si>
  <si>
    <t>I.</t>
  </si>
  <si>
    <t>UREDITEV VRTOJBENSKE CESTE B1 - B13</t>
  </si>
  <si>
    <t>A.</t>
  </si>
  <si>
    <t>B.</t>
  </si>
  <si>
    <t>KANALIZACIJA</t>
  </si>
  <si>
    <t>C.</t>
  </si>
  <si>
    <t>UREDITEV CESTE</t>
  </si>
  <si>
    <t>D.</t>
  </si>
  <si>
    <t>ODVODNJAVANJE</t>
  </si>
  <si>
    <t>E.</t>
  </si>
  <si>
    <t>SKUPAJ</t>
  </si>
  <si>
    <t>PREDDELA</t>
  </si>
  <si>
    <t>m</t>
  </si>
  <si>
    <t>kos</t>
  </si>
  <si>
    <r>
      <t>m</t>
    </r>
    <r>
      <rPr>
        <vertAlign val="superscript"/>
        <sz val="10"/>
        <rFont val="Arial"/>
        <family val="2"/>
      </rPr>
      <t>2</t>
    </r>
  </si>
  <si>
    <t>kpl</t>
  </si>
  <si>
    <t>SKUPAJ PREDDELA</t>
  </si>
  <si>
    <t>II.</t>
  </si>
  <si>
    <t>ZEMELJSKA DELA</t>
  </si>
  <si>
    <r>
      <t>m</t>
    </r>
    <r>
      <rPr>
        <vertAlign val="superscript"/>
        <sz val="10"/>
        <rFont val="Arial"/>
        <family val="2"/>
      </rPr>
      <t>3</t>
    </r>
  </si>
  <si>
    <t>Planiranje dna jarka pred polaganjem vodovodnih cevi s točnostjo +/- 3 cm.</t>
  </si>
  <si>
    <t>Dobava in ročna izdelava posteljice in zasip kanalizacijskih priključkov s peščenim materialom 0/4 mm ter ročno komprimiranje v plasteh po 15 cm do višine 30 cm nad temenom  cevi.</t>
  </si>
  <si>
    <t>10.</t>
  </si>
  <si>
    <t>SKUPAJ ZEMELJSKA DELA</t>
  </si>
  <si>
    <t>III.</t>
  </si>
  <si>
    <t>2.</t>
  </si>
  <si>
    <t>3.</t>
  </si>
  <si>
    <t>ur</t>
  </si>
  <si>
    <t>4.</t>
  </si>
  <si>
    <t>SKUPAJ GRADBENA DELA</t>
  </si>
  <si>
    <t>IV.</t>
  </si>
  <si>
    <t>MONTAŽERSKA DELA</t>
  </si>
  <si>
    <t>1.</t>
  </si>
  <si>
    <t>5.</t>
  </si>
  <si>
    <t>6.</t>
  </si>
  <si>
    <t>Dobava in montaža vodovodnih fazonskih kosov</t>
  </si>
  <si>
    <t>EU-KOS DN200</t>
  </si>
  <si>
    <t>EU-KOS DN100</t>
  </si>
  <si>
    <t>EU-KOS DN60</t>
  </si>
  <si>
    <t>Q-KOS DN100</t>
  </si>
  <si>
    <t>7.</t>
  </si>
  <si>
    <t>8.</t>
  </si>
  <si>
    <t>9.</t>
  </si>
  <si>
    <t>11.</t>
  </si>
  <si>
    <t>12.</t>
  </si>
  <si>
    <t>13.</t>
  </si>
  <si>
    <t>SKUPAJ MONTAŽERSKA DELA</t>
  </si>
  <si>
    <t>V.</t>
  </si>
  <si>
    <t>ZAKLJUČNA DELA</t>
  </si>
  <si>
    <t>Fino planiranje tamponskih površin pred asfaltiranjem, komplet s komprimiranjem.</t>
  </si>
  <si>
    <t>Izdelava geodetskega posnetka izvedenih del z vnosom v kataster ter GIS</t>
  </si>
  <si>
    <t>SKUPAJ ZAKLJUČNA DELA</t>
  </si>
  <si>
    <t>.</t>
  </si>
  <si>
    <t xml:space="preserve">Cevi morajo biti izdelane na obojko v skladu z EN 545:2010 (na STANDARDNI spoj). Zaščita izvedena:  na zunanji strani mora biti aktivna galvanska zaščita, ki omogoča vgradnjo cevi tudi v agresivno zemljo (z zlitino Zn + Al debeline 400 g/m2) in epoksi premazom, na notranji strani pa s cementno oblogo. 
Cevi morajo biti imeti siderni spoj, ki mora prenesti najmanj 16 bar.
Obojčno tesnilo oz. cel spoj mora biti preiskušen skupaj s cevjo (certifikat).
</t>
  </si>
  <si>
    <t>v %</t>
  </si>
  <si>
    <t>IX.</t>
  </si>
  <si>
    <t>X.</t>
  </si>
  <si>
    <t>VREDNOST V EUR</t>
  </si>
  <si>
    <t>Ponudbena vrednost z DDV</t>
  </si>
  <si>
    <t>Popust *</t>
  </si>
  <si>
    <t>Davek na dodano vrednost (DDV) *</t>
  </si>
  <si>
    <r>
      <t xml:space="preserve">* </t>
    </r>
    <r>
      <rPr>
        <sz val="10"/>
        <color theme="1"/>
        <rFont val="Arial"/>
        <family val="2"/>
        <charset val="238"/>
      </rPr>
      <t>vpisati morebitni popust in stopnjo DDV</t>
    </r>
  </si>
  <si>
    <t>NEPREDVIDENA DELA 5% (z vpisom v gradbeni dnevnik)</t>
  </si>
  <si>
    <t>NEPREDVIDENA DELA 10% (z vpisom v gradbeni dnevnik)</t>
  </si>
  <si>
    <t>Dobava in montaža zložnega prometnega količka z izdelavo AB temelja (primerljive oblike in kakovosti z HESS MORANO D 900)</t>
  </si>
  <si>
    <t>Ročno rušenje obstoj bet. zidu (13mx0,3mx0,5m )</t>
  </si>
  <si>
    <t>Nakladanje in odvoz porušenega zidu v dep. na 10 km</t>
  </si>
  <si>
    <t xml:space="preserve">Dobava in montaža protihrupne ograje viš. 1,5m </t>
  </si>
  <si>
    <t>Dobava in montaža ograj tip npr. Bekaert (Živex )</t>
  </si>
  <si>
    <t>Kandelaber tip EL-GO h=10 m od tal, ožičen in postavljen v projektiran temelj</t>
  </si>
  <si>
    <t>Zakoličba obstoječe komunalne infrastrukture (vodovod, elektrika, plin, …)</t>
  </si>
  <si>
    <t>Ponudbena vrednost brez DDV</t>
  </si>
  <si>
    <t>NAROČNIK: OBČINA ŠEMPETER-VRTOJBA</t>
  </si>
</sst>
</file>

<file path=xl/styles.xml><?xml version="1.0" encoding="utf-8"?>
<styleSheet xmlns="http://schemas.openxmlformats.org/spreadsheetml/2006/main">
  <numFmts count="13">
    <numFmt numFmtId="44" formatCode="_-* #,##0.00\ &quot;SIT&quot;_-;\-* #,##0.00\ &quot;SIT&quot;_-;_-* &quot;-&quot;??\ &quot;SIT&quot;_-;_-@_-"/>
    <numFmt numFmtId="43" formatCode="_-* #,##0.00\ _S_I_T_-;\-* #,##0.00\ _S_I_T_-;_-* &quot;-&quot;??\ _S_I_T_-;_-@_-"/>
    <numFmt numFmtId="164" formatCode="_-* #,##0.00\ &quot;€&quot;_-;\-* #,##0.00\ &quot;€&quot;_-;_-* &quot;-&quot;??\ &quot;€&quot;_-;_-@_-"/>
    <numFmt numFmtId="165" formatCode="_-* #,##0.00\ _€_-;\-* #,##0.00\ _€_-;_-* &quot;-&quot;??\ _€_-;_-@_-"/>
    <numFmt numFmtId="166" formatCode="#,##0.0"/>
    <numFmt numFmtId="167" formatCode="#,##0.00\ &quot;€&quot;"/>
    <numFmt numFmtId="168" formatCode="_-* #,##0.00\ [$€-1]_-;\-* #,##0.00\ [$€-1]_-;_-* &quot;-&quot;??\ [$€-1]_-;_-@_-"/>
    <numFmt numFmtId="169" formatCode="0.0"/>
    <numFmt numFmtId="170" formatCode="_-* #,##0.00_S_I_T_-;\-* #,##0.00_S_I_T_-;_-* &quot;-&quot;??_S_I_T_-;_-@_-"/>
    <numFmt numFmtId="171" formatCode="_-* #,##0.00\ [$€-1]_-;\-* #,##0.00\ [$€-1]_-;_-* \-??\ [$€-1]_-;_-@_-"/>
    <numFmt numFmtId="172" formatCode="_-* #,##0.00&quot;SIT&quot;_-;\-* #,##0.00&quot;SIT&quot;_-;_-* &quot;-&quot;??&quot;SIT&quot;_-;_-@_-"/>
    <numFmt numFmtId="173" formatCode="_-* #,##0.0_S_I_T_-;\-* #,##0.0_S_I_T_-;_-* &quot;-&quot;??_S_I_T_-;_-@_-"/>
    <numFmt numFmtId="174" formatCode="General_)"/>
  </numFmts>
  <fonts count="86">
    <font>
      <sz val="11"/>
      <color theme="1"/>
      <name val="Calibri"/>
      <family val="2"/>
      <charset val="238"/>
      <scheme val="minor"/>
    </font>
    <font>
      <sz val="11"/>
      <color indexed="8"/>
      <name val="Calibri"/>
      <family val="2"/>
      <charset val="238"/>
    </font>
    <font>
      <sz val="10"/>
      <name val="Arial"/>
      <family val="2"/>
      <charset val="238"/>
    </font>
    <font>
      <b/>
      <sz val="12"/>
      <name val="Arial"/>
      <family val="2"/>
      <charset val="238"/>
    </font>
    <font>
      <sz val="12"/>
      <name val="Arial"/>
      <family val="2"/>
      <charset val="238"/>
    </font>
    <font>
      <b/>
      <sz val="10"/>
      <name val="Arial"/>
      <family val="2"/>
      <charset val="238"/>
    </font>
    <font>
      <sz val="10"/>
      <name val="Arial"/>
      <family val="2"/>
      <charset val="238"/>
    </font>
    <font>
      <b/>
      <sz val="11"/>
      <name val="Arial"/>
      <family val="2"/>
      <charset val="238"/>
    </font>
    <font>
      <sz val="11"/>
      <name val="Arial"/>
      <family val="2"/>
      <charset val="238"/>
    </font>
    <font>
      <sz val="10"/>
      <name val="Arial"/>
      <family val="2"/>
    </font>
    <font>
      <b/>
      <sz val="10"/>
      <name val="Arial"/>
      <family val="2"/>
    </font>
    <font>
      <i/>
      <sz val="10"/>
      <name val="SL Dutch"/>
    </font>
    <font>
      <sz val="10"/>
      <name val="Century Gothic CE"/>
      <charset val="238"/>
    </font>
    <font>
      <vertAlign val="superscript"/>
      <sz val="10"/>
      <name val="Arial"/>
      <family val="2"/>
    </font>
    <font>
      <b/>
      <sz val="12"/>
      <name val="Arial"/>
      <family val="2"/>
    </font>
    <font>
      <sz val="12"/>
      <name val="Arial"/>
      <family val="2"/>
    </font>
    <font>
      <b/>
      <sz val="11"/>
      <name val="Arial"/>
      <family val="2"/>
    </font>
    <font>
      <sz val="10"/>
      <color indexed="12"/>
      <name val="Arial"/>
      <family val="2"/>
      <charset val="238"/>
    </font>
    <font>
      <sz val="10"/>
      <name val="Symbol"/>
      <family val="1"/>
      <charset val="2"/>
    </font>
    <font>
      <b/>
      <sz val="10"/>
      <name val="Arial CE"/>
      <family val="2"/>
      <charset val="238"/>
    </font>
    <font>
      <sz val="10"/>
      <name val="Arial CE"/>
      <family val="2"/>
      <charset val="238"/>
    </font>
    <font>
      <b/>
      <sz val="12"/>
      <name val="Arial CE"/>
      <family val="2"/>
      <charset val="238"/>
    </font>
    <font>
      <sz val="10"/>
      <color indexed="8"/>
      <name val="Arial"/>
      <family val="2"/>
      <charset val="238"/>
    </font>
    <font>
      <sz val="10"/>
      <color indexed="10"/>
      <name val="Arial"/>
      <family val="2"/>
      <charset val="238"/>
    </font>
    <font>
      <sz val="10"/>
      <color indexed="10"/>
      <name val="Arial"/>
      <family val="2"/>
    </font>
    <font>
      <sz val="10"/>
      <color indexed="8"/>
      <name val="Arial"/>
      <family val="2"/>
    </font>
    <font>
      <b/>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name val="Helv"/>
      <charset val="204"/>
    </font>
    <font>
      <b/>
      <sz val="11"/>
      <color indexed="8"/>
      <name val="Calibri"/>
      <family val="2"/>
      <charset val="238"/>
    </font>
    <font>
      <i/>
      <sz val="10"/>
      <name val="Arial"/>
      <family val="2"/>
      <charset val="238"/>
    </font>
    <font>
      <b/>
      <u/>
      <sz val="10"/>
      <name val="Arial"/>
      <family val="2"/>
    </font>
    <font>
      <sz val="11"/>
      <color indexed="8"/>
      <name val="Arial"/>
      <family val="2"/>
      <charset val="238"/>
    </font>
    <font>
      <u/>
      <sz val="10"/>
      <name val="Arial"/>
      <family val="2"/>
      <charset val="238"/>
    </font>
    <font>
      <b/>
      <u/>
      <sz val="10"/>
      <name val="Arial"/>
      <family val="2"/>
      <charset val="238"/>
    </font>
    <font>
      <u/>
      <sz val="10"/>
      <name val="Arial"/>
      <family val="2"/>
    </font>
    <font>
      <sz val="10"/>
      <color indexed="8"/>
      <name val="Calibri"/>
      <family val="2"/>
      <charset val="238"/>
    </font>
    <font>
      <b/>
      <sz val="14"/>
      <color indexed="8"/>
      <name val="Calibri"/>
      <family val="2"/>
      <charset val="238"/>
    </font>
    <font>
      <sz val="11"/>
      <color indexed="8"/>
      <name val="Arial"/>
      <family val="2"/>
    </font>
    <font>
      <b/>
      <sz val="12"/>
      <color indexed="8"/>
      <name val="Arial"/>
      <family val="2"/>
    </font>
    <font>
      <sz val="10"/>
      <color indexed="10"/>
      <name val="Calibri"/>
      <family val="2"/>
      <charset val="238"/>
    </font>
    <font>
      <sz val="10"/>
      <name val="Calibri"/>
      <family val="2"/>
      <charset val="238"/>
    </font>
    <font>
      <u/>
      <sz val="10"/>
      <color indexed="8"/>
      <name val="Calibri"/>
      <family val="2"/>
      <charset val="238"/>
    </font>
    <font>
      <b/>
      <sz val="10"/>
      <color indexed="8"/>
      <name val="Arial"/>
      <family val="2"/>
    </font>
    <font>
      <b/>
      <u/>
      <sz val="10"/>
      <color indexed="8"/>
      <name val="Arial"/>
      <family val="2"/>
    </font>
    <font>
      <b/>
      <sz val="14"/>
      <color indexed="8"/>
      <name val="Arial"/>
      <family val="2"/>
    </font>
    <font>
      <sz val="10"/>
      <color indexed="17"/>
      <name val="Arial"/>
      <family val="2"/>
      <charset val="238"/>
    </font>
    <font>
      <sz val="10"/>
      <color indexed="8"/>
      <name val="Arial CE"/>
      <family val="2"/>
      <charset val="238"/>
    </font>
    <font>
      <b/>
      <sz val="12"/>
      <color indexed="8"/>
      <name val="Arial"/>
      <family val="2"/>
      <charset val="238"/>
    </font>
    <font>
      <i/>
      <sz val="10"/>
      <name val="Arial CE"/>
      <family val="2"/>
      <charset val="238"/>
    </font>
    <font>
      <sz val="10"/>
      <name val="SLO_Letter_Gothic"/>
      <charset val="238"/>
    </font>
    <font>
      <vertAlign val="superscript"/>
      <sz val="10"/>
      <name val="Arial"/>
      <family val="2"/>
      <charset val="238"/>
    </font>
    <font>
      <vertAlign val="subscript"/>
      <sz val="10"/>
      <name val="Arial"/>
      <family val="2"/>
      <charset val="238"/>
    </font>
    <font>
      <b/>
      <sz val="9"/>
      <name val="Arial"/>
      <family val="2"/>
      <charset val="238"/>
    </font>
    <font>
      <sz val="9"/>
      <name val="Arial"/>
      <family val="2"/>
    </font>
    <font>
      <sz val="9"/>
      <name val="Arial"/>
      <family val="2"/>
      <charset val="238"/>
    </font>
    <font>
      <b/>
      <sz val="9"/>
      <name val="Tahoma"/>
      <family val="2"/>
      <charset val="238"/>
    </font>
    <font>
      <sz val="8"/>
      <name val="Arial"/>
      <family val="2"/>
    </font>
    <font>
      <sz val="10"/>
      <name val="MS Sans Serif"/>
      <charset val="238"/>
    </font>
    <font>
      <sz val="10"/>
      <name val="Courier"/>
      <charset val="238"/>
    </font>
    <font>
      <sz val="11"/>
      <color indexed="8"/>
      <name val="Calibri"/>
      <family val="2"/>
      <charset val="238"/>
    </font>
    <font>
      <b/>
      <sz val="10"/>
      <color indexed="10"/>
      <name val="Arial"/>
      <family val="2"/>
      <charset val="238"/>
    </font>
    <font>
      <sz val="10"/>
      <color indexed="10"/>
      <name val="Arial"/>
      <family val="2"/>
    </font>
    <font>
      <b/>
      <sz val="10"/>
      <color indexed="50"/>
      <name val="Arial"/>
      <family val="2"/>
      <charset val="238"/>
    </font>
    <font>
      <sz val="10"/>
      <color indexed="10"/>
      <name val="Arial"/>
      <family val="2"/>
      <charset val="238"/>
    </font>
    <font>
      <b/>
      <sz val="10"/>
      <color indexed="17"/>
      <name val="Arial"/>
      <family val="2"/>
      <charset val="238"/>
    </font>
    <font>
      <sz val="14"/>
      <color indexed="10"/>
      <name val="Arial"/>
      <family val="2"/>
      <charset val="238"/>
    </font>
    <font>
      <sz val="11"/>
      <name val="Arial"/>
      <family val="2"/>
    </font>
    <font>
      <b/>
      <sz val="11"/>
      <name val="Arial CE"/>
      <family val="2"/>
      <charset val="238"/>
    </font>
    <font>
      <sz val="8"/>
      <name val="Calibri"/>
      <family val="2"/>
      <charset val="238"/>
    </font>
    <font>
      <sz val="11"/>
      <color theme="1"/>
      <name val="Calibri"/>
      <family val="2"/>
      <charset val="238"/>
      <scheme val="minor"/>
    </font>
    <font>
      <sz val="11"/>
      <color theme="1"/>
      <name val="Calibri"/>
      <family val="2"/>
      <scheme val="minor"/>
    </font>
    <font>
      <sz val="11"/>
      <color theme="1"/>
      <name val="Arial"/>
      <family val="2"/>
      <charset val="238"/>
    </font>
    <font>
      <b/>
      <sz val="10"/>
      <color theme="1"/>
      <name val="Arial"/>
      <family val="2"/>
      <charset val="238"/>
    </font>
    <font>
      <sz val="10"/>
      <color theme="1"/>
      <name val="Arial"/>
      <family val="2"/>
      <charset val="238"/>
    </font>
    <font>
      <sz val="10"/>
      <color theme="0"/>
      <name val="Arial"/>
      <family val="2"/>
      <charset val="238"/>
    </font>
  </fonts>
  <fills count="18">
    <fill>
      <patternFill patternType="none"/>
    </fill>
    <fill>
      <patternFill patternType="gray125"/>
    </fill>
    <fill>
      <patternFill patternType="solid">
        <fgColor indexed="45"/>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5"/>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56">
    <xf numFmtId="0" fontId="0" fillId="0" borderId="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9" borderId="0" applyNumberFormat="0" applyBorder="0" applyAlignment="0" applyProtection="0"/>
    <xf numFmtId="0" fontId="28" fillId="2" borderId="0" applyNumberFormat="0" applyBorder="0" applyAlignment="0" applyProtection="0"/>
    <xf numFmtId="0" fontId="29" fillId="10" borderId="1" applyNumberFormat="0" applyAlignment="0" applyProtection="0"/>
    <xf numFmtId="0" fontId="30" fillId="11" borderId="2" applyNumberFormat="0" applyAlignment="0" applyProtection="0"/>
    <xf numFmtId="165" fontId="70" fillId="0" borderId="0" applyFont="0" applyFill="0" applyBorder="0" applyAlignment="0" applyProtection="0"/>
    <xf numFmtId="0" fontId="31" fillId="0" borderId="0" applyNumberFormat="0" applyFill="0" applyBorder="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35" fillId="3" borderId="1" applyNumberFormat="0" applyAlignment="0" applyProtection="0"/>
    <xf numFmtId="0" fontId="36" fillId="0" borderId="6" applyNumberFormat="0" applyFill="0" applyAlignment="0" applyProtection="0"/>
    <xf numFmtId="0" fontId="2" fillId="0" borderId="0"/>
    <xf numFmtId="0" fontId="6" fillId="0" borderId="0"/>
    <xf numFmtId="0" fontId="80" fillId="0" borderId="0"/>
    <xf numFmtId="0" fontId="81" fillId="0" borderId="0"/>
    <xf numFmtId="0" fontId="9" fillId="0" borderId="0"/>
    <xf numFmtId="171" fontId="2" fillId="0" borderId="0"/>
    <xf numFmtId="0" fontId="68" fillId="0" borderId="0"/>
    <xf numFmtId="1" fontId="59" fillId="0" borderId="0">
      <alignment vertical="top"/>
    </xf>
    <xf numFmtId="0" fontId="60" fillId="0" borderId="0"/>
    <xf numFmtId="0" fontId="12" fillId="0" borderId="0"/>
    <xf numFmtId="0" fontId="6" fillId="0" borderId="0"/>
    <xf numFmtId="0" fontId="6" fillId="0" borderId="0"/>
    <xf numFmtId="174" fontId="69" fillId="0" borderId="0"/>
    <xf numFmtId="0" fontId="12" fillId="0" borderId="0"/>
    <xf numFmtId="1" fontId="11" fillId="0" borderId="0"/>
    <xf numFmtId="0" fontId="12" fillId="0" borderId="0"/>
    <xf numFmtId="0" fontId="60" fillId="0" borderId="0"/>
    <xf numFmtId="1" fontId="11" fillId="0" borderId="0"/>
    <xf numFmtId="0" fontId="12" fillId="0" borderId="0"/>
    <xf numFmtId="0" fontId="37" fillId="12" borderId="0" applyNumberFormat="0" applyBorder="0" applyAlignment="0" applyProtection="0"/>
    <xf numFmtId="0" fontId="2" fillId="0" borderId="0"/>
    <xf numFmtId="0" fontId="9" fillId="0" borderId="0"/>
    <xf numFmtId="1" fontId="11" fillId="0" borderId="0"/>
    <xf numFmtId="0" fontId="9" fillId="13" borderId="7" applyNumberFormat="0" applyFont="0" applyAlignment="0" applyProtection="0"/>
    <xf numFmtId="4" fontId="23" fillId="0" borderId="0">
      <alignment wrapText="1"/>
    </xf>
    <xf numFmtId="9" fontId="70" fillId="0" borderId="0" applyFont="0" applyFill="0" applyBorder="0" applyAlignment="0" applyProtection="0"/>
    <xf numFmtId="9" fontId="6" fillId="0" borderId="0" applyFont="0" applyFill="0" applyBorder="0" applyAlignment="0" applyProtection="0"/>
    <xf numFmtId="0" fontId="38" fillId="0" borderId="0"/>
    <xf numFmtId="0" fontId="39" fillId="0" borderId="8" applyNumberFormat="0" applyFill="0" applyAlignment="0" applyProtection="0"/>
    <xf numFmtId="0" fontId="21" fillId="0" borderId="9" applyNumberFormat="0"/>
    <xf numFmtId="44" fontId="70" fillId="0" borderId="0" applyFont="0" applyFill="0" applyBorder="0" applyAlignment="0" applyProtection="0"/>
    <xf numFmtId="164" fontId="6" fillId="0" borderId="0" applyFont="0" applyFill="0" applyBorder="0" applyAlignment="0" applyProtection="0"/>
    <xf numFmtId="172" fontId="60" fillId="0" borderId="0" applyFont="0" applyFill="0" applyBorder="0" applyAlignment="0" applyProtection="0"/>
    <xf numFmtId="165" fontId="6"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70" fontId="60" fillId="0" borderId="0" applyFont="0" applyFill="0" applyBorder="0" applyAlignment="0" applyProtection="0"/>
    <xf numFmtId="170" fontId="60" fillId="0" borderId="0" applyFont="0" applyFill="0" applyBorder="0" applyAlignment="0" applyProtection="0"/>
  </cellStyleXfs>
  <cellXfs count="870">
    <xf numFmtId="0" fontId="0" fillId="0" borderId="0" xfId="0"/>
    <xf numFmtId="0" fontId="5" fillId="0" borderId="0" xfId="18" applyFont="1" applyFill="1" applyBorder="1" applyAlignment="1" applyProtection="1">
      <alignment horizontal="left" vertical="top" wrapText="1"/>
    </xf>
    <xf numFmtId="0" fontId="6" fillId="0" borderId="0" xfId="18" applyFont="1" applyFill="1" applyBorder="1" applyAlignment="1"/>
    <xf numFmtId="0" fontId="5" fillId="0" borderId="0" xfId="18" applyFont="1" applyFill="1" applyBorder="1" applyAlignment="1">
      <alignment horizontal="left" vertical="top" wrapText="1"/>
    </xf>
    <xf numFmtId="0" fontId="63" fillId="0" borderId="0" xfId="0" applyFont="1" applyFill="1" applyBorder="1" applyAlignment="1">
      <alignment horizontal="justify"/>
    </xf>
    <xf numFmtId="0" fontId="4" fillId="0" borderId="0" xfId="18" applyFont="1" applyFill="1" applyBorder="1" applyAlignment="1"/>
    <xf numFmtId="4" fontId="4" fillId="0" borderId="0" xfId="18" applyNumberFormat="1" applyFont="1" applyFill="1" applyBorder="1" applyAlignment="1">
      <alignment horizontal="right"/>
    </xf>
    <xf numFmtId="0" fontId="4" fillId="0" borderId="0" xfId="18" applyFont="1" applyFill="1" applyBorder="1"/>
    <xf numFmtId="0" fontId="5" fillId="0" borderId="0" xfId="18" applyFont="1" applyFill="1" applyBorder="1" applyAlignment="1">
      <alignment horizontal="center" vertical="top" wrapText="1"/>
    </xf>
    <xf numFmtId="0" fontId="5" fillId="0" borderId="0" xfId="18" applyFont="1" applyFill="1" applyBorder="1" applyAlignment="1" applyProtection="1">
      <alignment horizontal="justify" wrapText="1"/>
    </xf>
    <xf numFmtId="4" fontId="5" fillId="0" borderId="0" xfId="18" applyNumberFormat="1" applyFont="1" applyFill="1" applyBorder="1" applyAlignment="1" applyProtection="1">
      <alignment horizontal="right" wrapText="1"/>
    </xf>
    <xf numFmtId="4" fontId="6" fillId="0" borderId="0" xfId="18" applyNumberFormat="1" applyFont="1" applyFill="1" applyBorder="1" applyAlignment="1" applyProtection="1">
      <alignment horizontal="right" wrapText="1"/>
    </xf>
    <xf numFmtId="0" fontId="6" fillId="0" borderId="0" xfId="18" applyFont="1" applyFill="1" applyBorder="1"/>
    <xf numFmtId="0" fontId="5" fillId="0" borderId="0" xfId="18" applyFont="1" applyFill="1" applyBorder="1" applyAlignment="1"/>
    <xf numFmtId="4" fontId="5" fillId="0" borderId="0" xfId="18" applyNumberFormat="1" applyFont="1" applyFill="1" applyBorder="1" applyAlignment="1">
      <alignment horizontal="right"/>
    </xf>
    <xf numFmtId="4" fontId="6" fillId="0" borderId="0" xfId="18" applyNumberFormat="1" applyFont="1" applyFill="1" applyBorder="1" applyAlignment="1">
      <alignment horizontal="right"/>
    </xf>
    <xf numFmtId="4" fontId="5" fillId="0" borderId="0" xfId="18" applyNumberFormat="1" applyFont="1" applyFill="1" applyBorder="1" applyAlignment="1">
      <alignment horizontal="right" wrapText="1"/>
    </xf>
    <xf numFmtId="4" fontId="6" fillId="0" borderId="0" xfId="18" applyNumberFormat="1" applyFont="1" applyFill="1" applyBorder="1" applyAlignment="1">
      <alignment horizontal="right" wrapText="1"/>
    </xf>
    <xf numFmtId="0" fontId="7" fillId="0" borderId="0" xfId="18" applyFont="1" applyFill="1" applyBorder="1" applyAlignment="1">
      <alignment horizontal="left" vertical="top" wrapText="1"/>
    </xf>
    <xf numFmtId="4" fontId="7" fillId="0" borderId="0" xfId="18" applyNumberFormat="1" applyFont="1" applyFill="1" applyBorder="1" applyAlignment="1">
      <alignment horizontal="right"/>
    </xf>
    <xf numFmtId="0" fontId="8" fillId="0" borderId="0" xfId="18" applyFont="1" applyFill="1" applyBorder="1"/>
    <xf numFmtId="0" fontId="9" fillId="0" borderId="0" xfId="18" applyFont="1" applyFill="1" applyBorder="1" applyAlignment="1">
      <alignment horizontal="right"/>
    </xf>
    <xf numFmtId="0" fontId="9" fillId="0" borderId="0" xfId="18" applyFont="1" applyFill="1" applyBorder="1" applyAlignment="1">
      <alignment horizontal="center" vertical="top" wrapText="1"/>
    </xf>
    <xf numFmtId="0" fontId="9" fillId="0" borderId="0" xfId="18" applyFont="1" applyFill="1" applyBorder="1" applyAlignment="1">
      <alignment horizontal="left" vertical="top" wrapText="1"/>
    </xf>
    <xf numFmtId="4" fontId="9" fillId="0" borderId="0" xfId="18" applyNumberFormat="1" applyFont="1" applyFill="1" applyBorder="1" applyAlignment="1">
      <alignment horizontal="right"/>
    </xf>
    <xf numFmtId="0" fontId="10" fillId="0" borderId="0" xfId="18" applyFont="1" applyFill="1" applyBorder="1" applyAlignment="1">
      <alignment horizontal="left" vertical="top" wrapText="1"/>
    </xf>
    <xf numFmtId="0" fontId="9" fillId="0" borderId="0" xfId="31" applyFont="1" applyFill="1" applyBorder="1" applyAlignment="1">
      <alignment horizontal="right"/>
    </xf>
    <xf numFmtId="0" fontId="9" fillId="0" borderId="0" xfId="18" applyFont="1" applyFill="1" applyBorder="1" applyAlignment="1">
      <alignment horizontal="left" vertical="top" wrapText="1" shrinkToFit="1"/>
    </xf>
    <xf numFmtId="0" fontId="5" fillId="0" borderId="0" xfId="18" applyFont="1" applyFill="1" applyBorder="1" applyAlignment="1">
      <alignment horizontal="right"/>
    </xf>
    <xf numFmtId="1" fontId="9" fillId="0" borderId="0" xfId="32" applyFont="1" applyFill="1" applyBorder="1" applyAlignment="1">
      <alignment horizontal="right"/>
    </xf>
    <xf numFmtId="4" fontId="9" fillId="0" borderId="0" xfId="32" applyNumberFormat="1" applyFont="1" applyFill="1" applyBorder="1" applyAlignment="1">
      <alignment horizontal="right"/>
    </xf>
    <xf numFmtId="0" fontId="9" fillId="0" borderId="0" xfId="31" applyFont="1" applyFill="1" applyBorder="1" applyAlignment="1">
      <alignment horizontal="left" vertical="top" wrapText="1"/>
    </xf>
    <xf numFmtId="1" fontId="9" fillId="0" borderId="0" xfId="35" applyFont="1" applyFill="1" applyBorder="1" applyAlignment="1">
      <alignment horizontal="left" vertical="top" wrapText="1"/>
    </xf>
    <xf numFmtId="0" fontId="9" fillId="0" borderId="10" xfId="18" applyFont="1" applyFill="1" applyBorder="1" applyAlignment="1">
      <alignment horizontal="center" vertical="top" wrapText="1"/>
    </xf>
    <xf numFmtId="0" fontId="9" fillId="0" borderId="10" xfId="18" applyFont="1" applyFill="1" applyBorder="1" applyAlignment="1">
      <alignment horizontal="left" vertical="top" wrapText="1"/>
    </xf>
    <xf numFmtId="0" fontId="9" fillId="0" borderId="10" xfId="18" applyFont="1" applyFill="1" applyBorder="1" applyAlignment="1">
      <alignment horizontal="right"/>
    </xf>
    <xf numFmtId="4" fontId="9" fillId="0" borderId="10" xfId="18" applyNumberFormat="1" applyFont="1" applyFill="1" applyBorder="1" applyAlignment="1">
      <alignment horizontal="right"/>
    </xf>
    <xf numFmtId="0" fontId="14" fillId="0" borderId="0" xfId="18" applyFont="1" applyFill="1" applyBorder="1" applyAlignment="1">
      <alignment horizontal="left" vertical="top" wrapText="1"/>
    </xf>
    <xf numFmtId="0" fontId="15" fillId="0" borderId="0" xfId="18" applyFont="1" applyFill="1" applyBorder="1" applyAlignment="1">
      <alignment horizontal="right"/>
    </xf>
    <xf numFmtId="4" fontId="15" fillId="0" borderId="0" xfId="18" applyNumberFormat="1" applyFont="1" applyFill="1" applyBorder="1" applyAlignment="1">
      <alignment horizontal="right"/>
    </xf>
    <xf numFmtId="4" fontId="3" fillId="0" borderId="0" xfId="18" applyNumberFormat="1" applyFont="1" applyFill="1" applyBorder="1" applyAlignment="1">
      <alignment horizontal="right"/>
    </xf>
    <xf numFmtId="0" fontId="6" fillId="0" borderId="0" xfId="18" applyFont="1" applyFill="1" applyBorder="1" applyAlignment="1">
      <alignment horizontal="center" vertical="top" wrapText="1"/>
    </xf>
    <xf numFmtId="0" fontId="6" fillId="0" borderId="0" xfId="18" applyFont="1" applyFill="1" applyBorder="1" applyAlignment="1">
      <alignment horizontal="left" vertical="top" wrapText="1"/>
    </xf>
    <xf numFmtId="4" fontId="9" fillId="0" borderId="0" xfId="27" applyNumberFormat="1" applyFont="1" applyFill="1" applyBorder="1" applyAlignment="1">
      <alignment horizontal="right"/>
    </xf>
    <xf numFmtId="0" fontId="9" fillId="0" borderId="0" xfId="33" applyFont="1" applyFill="1" applyBorder="1" applyAlignment="1">
      <alignment horizontal="right"/>
    </xf>
    <xf numFmtId="4" fontId="9" fillId="0" borderId="0" xfId="33" applyNumberFormat="1" applyFont="1" applyFill="1" applyBorder="1" applyAlignment="1">
      <alignment horizontal="right"/>
    </xf>
    <xf numFmtId="4" fontId="10" fillId="0" borderId="0" xfId="33" applyNumberFormat="1" applyFont="1" applyFill="1" applyBorder="1" applyAlignment="1">
      <alignment horizontal="right"/>
    </xf>
    <xf numFmtId="4" fontId="10" fillId="0" borderId="0" xfId="18" applyNumberFormat="1" applyFont="1" applyFill="1" applyBorder="1" applyAlignment="1">
      <alignment horizontal="right"/>
    </xf>
    <xf numFmtId="0" fontId="9" fillId="0" borderId="10" xfId="18" applyFont="1" applyFill="1" applyBorder="1" applyAlignment="1">
      <alignment horizontal="left" vertical="top" wrapText="1" shrinkToFit="1"/>
    </xf>
    <xf numFmtId="0" fontId="9" fillId="0" borderId="11" xfId="18" applyFont="1" applyFill="1" applyBorder="1" applyAlignment="1">
      <alignment horizontal="center" vertical="top" wrapText="1"/>
    </xf>
    <xf numFmtId="4" fontId="4" fillId="0" borderId="0" xfId="18" applyNumberFormat="1" applyFont="1" applyFill="1" applyBorder="1" applyAlignment="1">
      <alignment horizontal="left" vertical="top" wrapText="1"/>
    </xf>
    <xf numFmtId="0" fontId="2" fillId="0" borderId="0" xfId="18" applyFont="1" applyFill="1" applyBorder="1" applyAlignment="1">
      <alignment horizontal="center" vertical="top" wrapText="1"/>
    </xf>
    <xf numFmtId="166" fontId="5" fillId="0" borderId="0" xfId="18" applyNumberFormat="1" applyFont="1" applyFill="1" applyBorder="1" applyAlignment="1"/>
    <xf numFmtId="4" fontId="6" fillId="0" borderId="0" xfId="18" applyNumberFormat="1" applyFont="1" applyFill="1" applyBorder="1" applyAlignment="1"/>
    <xf numFmtId="0" fontId="6" fillId="0" borderId="0" xfId="18" applyFont="1" applyFill="1" applyBorder="1" applyAlignment="1">
      <alignment horizontal="right"/>
    </xf>
    <xf numFmtId="166" fontId="6" fillId="0" borderId="0" xfId="18" applyNumberFormat="1" applyFont="1" applyFill="1" applyBorder="1" applyAlignment="1"/>
    <xf numFmtId="0" fontId="6" fillId="0" borderId="0" xfId="18" applyNumberFormat="1" applyFont="1" applyFill="1" applyBorder="1" applyAlignment="1">
      <alignment horizontal="center" vertical="top" wrapText="1"/>
    </xf>
    <xf numFmtId="0" fontId="2" fillId="0" borderId="0" xfId="18" applyFont="1" applyFill="1" applyBorder="1" applyAlignment="1">
      <alignment horizontal="left" vertical="top" wrapText="1"/>
    </xf>
    <xf numFmtId="0" fontId="2" fillId="0" borderId="0" xfId="18" applyFont="1" applyFill="1" applyBorder="1" applyAlignment="1">
      <alignment horizontal="right"/>
    </xf>
    <xf numFmtId="4" fontId="2" fillId="0" borderId="0" xfId="18" applyNumberFormat="1" applyFont="1" applyFill="1" applyBorder="1" applyAlignment="1">
      <alignment horizontal="right"/>
    </xf>
    <xf numFmtId="0" fontId="6" fillId="0" borderId="0" xfId="18" applyFont="1" applyFill="1" applyBorder="1" applyAlignment="1">
      <alignment horizontal="right" wrapText="1"/>
    </xf>
    <xf numFmtId="166" fontId="6" fillId="0" borderId="0" xfId="18" applyNumberFormat="1" applyFont="1" applyFill="1" applyBorder="1" applyAlignment="1">
      <alignment wrapText="1"/>
    </xf>
    <xf numFmtId="4" fontId="6" fillId="0" borderId="0" xfId="18" applyNumberFormat="1" applyFont="1" applyFill="1" applyBorder="1" applyAlignment="1">
      <alignment wrapText="1"/>
    </xf>
    <xf numFmtId="4" fontId="5" fillId="0" borderId="0" xfId="18" applyNumberFormat="1" applyFont="1" applyFill="1" applyBorder="1" applyAlignment="1"/>
    <xf numFmtId="0" fontId="16" fillId="0" borderId="0" xfId="38" applyFont="1" applyFill="1" applyBorder="1" applyAlignment="1" applyProtection="1">
      <alignment horizontal="left" vertical="top" wrapText="1"/>
    </xf>
    <xf numFmtId="0" fontId="16" fillId="0" borderId="0" xfId="38" applyFont="1" applyFill="1" applyBorder="1" applyAlignment="1" applyProtection="1">
      <alignment horizontal="right"/>
    </xf>
    <xf numFmtId="4" fontId="16" fillId="0" borderId="0" xfId="38" applyNumberFormat="1" applyFont="1" applyFill="1" applyBorder="1" applyAlignment="1" applyProtection="1">
      <alignment horizontal="right"/>
    </xf>
    <xf numFmtId="4" fontId="8" fillId="0" borderId="0" xfId="18" applyNumberFormat="1" applyFont="1" applyFill="1" applyBorder="1" applyProtection="1"/>
    <xf numFmtId="0" fontId="8" fillId="0" borderId="0" xfId="18" applyFont="1" applyFill="1" applyBorder="1" applyProtection="1"/>
    <xf numFmtId="0" fontId="17" fillId="0" borderId="12" xfId="18" applyFont="1" applyFill="1" applyBorder="1" applyAlignment="1">
      <alignment horizontal="center" vertical="top" wrapText="1"/>
    </xf>
    <xf numFmtId="0" fontId="9" fillId="0" borderId="12" xfId="18" applyFont="1" applyFill="1" applyBorder="1" applyAlignment="1">
      <alignment horizontal="left" vertical="top" wrapText="1" shrinkToFit="1"/>
    </xf>
    <xf numFmtId="0" fontId="17" fillId="0" borderId="12" xfId="18" applyFont="1" applyFill="1" applyBorder="1" applyAlignment="1">
      <alignment horizontal="right"/>
    </xf>
    <xf numFmtId="4" fontId="6" fillId="0" borderId="12" xfId="18" applyNumberFormat="1" applyFont="1" applyFill="1" applyBorder="1" applyAlignment="1"/>
    <xf numFmtId="0" fontId="6" fillId="0" borderId="12" xfId="18" applyFont="1" applyFill="1" applyBorder="1"/>
    <xf numFmtId="16" fontId="5" fillId="0" borderId="0" xfId="18" applyNumberFormat="1" applyFont="1" applyFill="1" applyBorder="1" applyAlignment="1">
      <alignment horizontal="center" vertical="top" wrapText="1"/>
    </xf>
    <xf numFmtId="0" fontId="17" fillId="0" borderId="0" xfId="18" applyFont="1" applyFill="1" applyBorder="1" applyAlignment="1">
      <alignment horizontal="center" vertical="top" wrapText="1"/>
    </xf>
    <xf numFmtId="0" fontId="17" fillId="0" borderId="0" xfId="18" applyFont="1" applyFill="1" applyBorder="1" applyAlignment="1">
      <alignment horizontal="left" vertical="top" wrapText="1"/>
    </xf>
    <xf numFmtId="0" fontId="17" fillId="0" borderId="0" xfId="18" applyFont="1" applyFill="1" applyBorder="1" applyAlignment="1">
      <alignment horizontal="right"/>
    </xf>
    <xf numFmtId="166" fontId="17" fillId="0" borderId="0" xfId="18" applyNumberFormat="1" applyFont="1" applyFill="1" applyBorder="1" applyAlignment="1"/>
    <xf numFmtId="4" fontId="17" fillId="0" borderId="0" xfId="18" applyNumberFormat="1" applyFont="1" applyFill="1" applyBorder="1" applyAlignment="1"/>
    <xf numFmtId="0" fontId="6" fillId="0" borderId="12" xfId="18" applyFont="1" applyFill="1" applyBorder="1" applyAlignment="1">
      <alignment horizontal="left" vertical="top" wrapText="1"/>
    </xf>
    <xf numFmtId="0" fontId="6" fillId="0" borderId="12" xfId="18" applyFont="1" applyFill="1" applyBorder="1" applyAlignment="1">
      <alignment horizontal="right"/>
    </xf>
    <xf numFmtId="4" fontId="2" fillId="0" borderId="0" xfId="18" applyNumberFormat="1" applyFont="1" applyFill="1" applyBorder="1" applyAlignment="1"/>
    <xf numFmtId="0" fontId="5" fillId="0" borderId="0" xfId="18" applyFont="1" applyFill="1" applyBorder="1" applyAlignment="1">
      <alignment vertical="top" wrapText="1"/>
    </xf>
    <xf numFmtId="0" fontId="19" fillId="0" borderId="0" xfId="18" applyFont="1" applyFill="1" applyBorder="1" applyAlignment="1">
      <alignment horizontal="left" vertical="top" wrapText="1"/>
    </xf>
    <xf numFmtId="0" fontId="20" fillId="0" borderId="0" xfId="18" applyFont="1" applyFill="1" applyBorder="1" applyAlignment="1">
      <alignment horizontal="right"/>
    </xf>
    <xf numFmtId="166" fontId="20" fillId="0" borderId="0" xfId="18" applyNumberFormat="1" applyFont="1" applyFill="1" applyBorder="1" applyAlignment="1"/>
    <xf numFmtId="0" fontId="19" fillId="0" borderId="0" xfId="18" applyFont="1" applyFill="1" applyBorder="1" applyAlignment="1">
      <alignment horizontal="center" vertical="top" wrapText="1"/>
    </xf>
    <xf numFmtId="0" fontId="20" fillId="0" borderId="0" xfId="18" applyFont="1" applyFill="1" applyBorder="1" applyAlignment="1">
      <alignment horizontal="left" vertical="top" wrapText="1"/>
    </xf>
    <xf numFmtId="0" fontId="6" fillId="0" borderId="0" xfId="18" applyFont="1" applyFill="1" applyBorder="1" applyAlignment="1" applyProtection="1">
      <alignment horizontal="left" vertical="top" wrapText="1"/>
    </xf>
    <xf numFmtId="0" fontId="6" fillId="0" borderId="10" xfId="18" applyFont="1" applyFill="1" applyBorder="1" applyAlignment="1">
      <alignment horizontal="left" vertical="top" wrapText="1"/>
    </xf>
    <xf numFmtId="0" fontId="6" fillId="0" borderId="10" xfId="18" applyFont="1" applyFill="1" applyBorder="1" applyAlignment="1">
      <alignment horizontal="right"/>
    </xf>
    <xf numFmtId="4" fontId="6" fillId="0" borderId="10" xfId="18" applyNumberFormat="1" applyFont="1" applyFill="1" applyBorder="1" applyAlignment="1"/>
    <xf numFmtId="0" fontId="6" fillId="0" borderId="12" xfId="18" applyFont="1" applyFill="1" applyBorder="1" applyAlignment="1"/>
    <xf numFmtId="4" fontId="6" fillId="0" borderId="12" xfId="18" applyNumberFormat="1" applyFont="1" applyFill="1" applyBorder="1" applyAlignment="1">
      <alignment horizontal="right"/>
    </xf>
    <xf numFmtId="0" fontId="5" fillId="0" borderId="0" xfId="18" applyNumberFormat="1" applyFont="1" applyFill="1" applyBorder="1" applyAlignment="1">
      <alignment horizontal="left" vertical="top" wrapText="1"/>
    </xf>
    <xf numFmtId="0" fontId="6" fillId="0" borderId="0" xfId="18" applyNumberFormat="1" applyFont="1" applyFill="1" applyBorder="1" applyAlignment="1">
      <alignment horizontal="left" vertical="top" wrapText="1"/>
    </xf>
    <xf numFmtId="0" fontId="6" fillId="0" borderId="10" xfId="18" applyNumberFormat="1" applyFont="1" applyFill="1" applyBorder="1" applyAlignment="1">
      <alignment horizontal="left" vertical="top" wrapText="1"/>
    </xf>
    <xf numFmtId="4" fontId="6" fillId="0" borderId="10" xfId="18" applyNumberFormat="1" applyFont="1" applyFill="1" applyBorder="1" applyAlignment="1">
      <alignment horizontal="right"/>
    </xf>
    <xf numFmtId="0" fontId="6" fillId="0" borderId="12" xfId="18" applyNumberFormat="1" applyFont="1" applyFill="1" applyBorder="1" applyAlignment="1">
      <alignment horizontal="left" vertical="top" wrapText="1"/>
    </xf>
    <xf numFmtId="0" fontId="9" fillId="0" borderId="0" xfId="18" applyFont="1" applyFill="1" applyBorder="1"/>
    <xf numFmtId="4" fontId="9" fillId="0" borderId="0" xfId="18" applyNumberFormat="1" applyFont="1" applyFill="1" applyBorder="1"/>
    <xf numFmtId="4" fontId="20" fillId="0" borderId="0" xfId="18" applyNumberFormat="1" applyFont="1" applyFill="1" applyBorder="1" applyAlignment="1"/>
    <xf numFmtId="0" fontId="10" fillId="0" borderId="0" xfId="18" applyFont="1" applyFill="1" applyBorder="1"/>
    <xf numFmtId="0" fontId="14" fillId="0" borderId="0" xfId="18" applyFont="1" applyFill="1" applyBorder="1"/>
    <xf numFmtId="0" fontId="9" fillId="0" borderId="0" xfId="39" applyFont="1" applyFill="1" applyBorder="1" applyAlignment="1">
      <alignment horizontal="center" vertical="top"/>
    </xf>
    <xf numFmtId="4" fontId="9" fillId="0" borderId="0" xfId="39" applyNumberFormat="1" applyFont="1" applyFill="1" applyBorder="1" applyAlignment="1">
      <alignment horizontal="right"/>
    </xf>
    <xf numFmtId="0" fontId="9" fillId="0" borderId="0" xfId="39" applyFont="1" applyFill="1" applyBorder="1"/>
    <xf numFmtId="0" fontId="23" fillId="0" borderId="0" xfId="39" applyFont="1" applyFill="1" applyBorder="1" applyAlignment="1">
      <alignment horizontal="right"/>
    </xf>
    <xf numFmtId="0" fontId="9" fillId="0" borderId="0" xfId="39" applyFont="1" applyFill="1" applyBorder="1" applyProtection="1">
      <protection locked="0"/>
    </xf>
    <xf numFmtId="4" fontId="9" fillId="0" borderId="0" xfId="39" applyNumberFormat="1" applyFont="1" applyFill="1" applyBorder="1" applyAlignment="1" applyProtection="1">
      <alignment horizontal="right"/>
      <protection locked="0"/>
    </xf>
    <xf numFmtId="0" fontId="6" fillId="0" borderId="0" xfId="39" applyFont="1" applyFill="1" applyBorder="1" applyAlignment="1">
      <alignment horizontal="right"/>
    </xf>
    <xf numFmtId="0" fontId="10" fillId="0" borderId="0" xfId="39" applyFont="1" applyFill="1" applyBorder="1"/>
    <xf numFmtId="0" fontId="9" fillId="0" borderId="0" xfId="39" applyFont="1" applyFill="1" applyBorder="1" applyAlignment="1">
      <alignment horizontal="justify" vertical="top" wrapText="1" shrinkToFit="1"/>
    </xf>
    <xf numFmtId="0" fontId="9" fillId="0" borderId="0" xfId="31" applyFont="1" applyFill="1" applyBorder="1" applyAlignment="1">
      <alignment horizontal="justify" vertical="top"/>
    </xf>
    <xf numFmtId="0" fontId="9" fillId="0" borderId="0" xfId="39" applyFont="1" applyFill="1" applyBorder="1" applyAlignment="1">
      <alignment horizontal="justify" vertical="top"/>
    </xf>
    <xf numFmtId="0" fontId="9" fillId="0" borderId="0" xfId="39" applyFont="1" applyFill="1" applyBorder="1" applyAlignment="1">
      <alignment horizontal="justify" vertical="top" wrapText="1"/>
    </xf>
    <xf numFmtId="4" fontId="9" fillId="0" borderId="0" xfId="39" applyNumberFormat="1" applyFont="1" applyFill="1" applyBorder="1"/>
    <xf numFmtId="4" fontId="10" fillId="0" borderId="0" xfId="39" applyNumberFormat="1" applyFont="1" applyFill="1" applyBorder="1" applyAlignment="1">
      <alignment horizontal="right"/>
    </xf>
    <xf numFmtId="1" fontId="9" fillId="0" borderId="0" xfId="32" applyFont="1" applyFill="1" applyBorder="1" applyAlignment="1">
      <alignment horizontal="justify" vertical="top"/>
    </xf>
    <xf numFmtId="0" fontId="10" fillId="0" borderId="0" xfId="39" applyFont="1" applyFill="1" applyBorder="1" applyAlignment="1">
      <alignment vertical="justify"/>
    </xf>
    <xf numFmtId="4" fontId="9" fillId="0" borderId="0" xfId="18" applyNumberFormat="1" applyFont="1" applyFill="1" applyBorder="1" applyAlignment="1" applyProtection="1">
      <alignment horizontal="right"/>
      <protection locked="0"/>
    </xf>
    <xf numFmtId="0" fontId="6" fillId="0" borderId="0" xfId="39" applyFont="1" applyFill="1" applyBorder="1"/>
    <xf numFmtId="0" fontId="2" fillId="0" borderId="0" xfId="18"/>
    <xf numFmtId="0" fontId="9" fillId="0" borderId="0" xfId="39" applyFont="1" applyBorder="1"/>
    <xf numFmtId="0" fontId="10" fillId="0" borderId="0" xfId="18" quotePrefix="1" applyFont="1" applyFill="1" applyBorder="1" applyAlignment="1">
      <alignment horizontal="center" vertical="top" wrapText="1"/>
    </xf>
    <xf numFmtId="0" fontId="4" fillId="14" borderId="0" xfId="18" applyFont="1" applyFill="1" applyBorder="1"/>
    <xf numFmtId="49" fontId="9" fillId="0" borderId="0" xfId="18" applyNumberFormat="1" applyFont="1" applyFill="1" applyBorder="1" applyAlignment="1">
      <alignment horizontal="center" vertical="top"/>
    </xf>
    <xf numFmtId="4" fontId="9" fillId="0" borderId="0" xfId="18" applyNumberFormat="1" applyFont="1" applyFill="1" applyBorder="1" applyAlignment="1">
      <alignment horizontal="right" wrapText="1"/>
    </xf>
    <xf numFmtId="4" fontId="9" fillId="0" borderId="13" xfId="39" applyNumberFormat="1" applyFont="1" applyFill="1" applyBorder="1" applyAlignment="1" applyProtection="1">
      <alignment horizontal="right"/>
      <protection locked="0"/>
    </xf>
    <xf numFmtId="4" fontId="9" fillId="0" borderId="13" xfId="18" applyNumberFormat="1" applyFont="1" applyFill="1" applyBorder="1" applyAlignment="1">
      <alignment horizontal="right"/>
    </xf>
    <xf numFmtId="0" fontId="9" fillId="0" borderId="13" xfId="39" applyFont="1" applyFill="1" applyBorder="1" applyAlignment="1">
      <alignment horizontal="justify" vertical="top"/>
    </xf>
    <xf numFmtId="0" fontId="40" fillId="0" borderId="0" xfId="18" applyFont="1" applyFill="1"/>
    <xf numFmtId="166" fontId="22" fillId="0" borderId="0" xfId="29" applyNumberFormat="1" applyFont="1" applyFill="1" applyBorder="1" applyAlignment="1"/>
    <xf numFmtId="4" fontId="9" fillId="0" borderId="0" xfId="52" applyNumberFormat="1" applyFont="1" applyFill="1" applyAlignment="1">
      <alignment horizontal="right"/>
    </xf>
    <xf numFmtId="0" fontId="9" fillId="0" borderId="0" xfId="18" applyFont="1" applyFill="1" applyAlignment="1">
      <alignment horizontal="justify" vertical="top"/>
    </xf>
    <xf numFmtId="4" fontId="9" fillId="0" borderId="0" xfId="18" applyNumberFormat="1" applyFont="1" applyFill="1" applyBorder="1" applyAlignment="1" applyProtection="1">
      <alignment horizontal="right" wrapText="1"/>
    </xf>
    <xf numFmtId="4" fontId="10" fillId="0" borderId="0" xfId="39" applyNumberFormat="1" applyFont="1" applyBorder="1" applyAlignment="1">
      <alignment horizontal="right"/>
    </xf>
    <xf numFmtId="4" fontId="6" fillId="0" borderId="13" xfId="18" applyNumberFormat="1" applyFont="1" applyFill="1" applyBorder="1" applyAlignment="1">
      <alignment horizontal="right"/>
    </xf>
    <xf numFmtId="2" fontId="24" fillId="0" borderId="0" xfId="39" applyNumberFormat="1" applyFont="1" applyBorder="1"/>
    <xf numFmtId="4" fontId="42" fillId="0" borderId="0" xfId="18" applyNumberFormat="1" applyFont="1" applyBorder="1" applyAlignment="1"/>
    <xf numFmtId="166" fontId="42" fillId="0" borderId="0" xfId="18" applyNumberFormat="1" applyFont="1" applyBorder="1" applyAlignment="1"/>
    <xf numFmtId="0" fontId="42" fillId="0" borderId="0" xfId="18" applyFont="1" applyBorder="1" applyAlignment="1"/>
    <xf numFmtId="0" fontId="42" fillId="0" borderId="0" xfId="18" applyFont="1" applyBorder="1" applyAlignment="1">
      <alignment vertical="top" wrapText="1"/>
    </xf>
    <xf numFmtId="3" fontId="42" fillId="0" borderId="0" xfId="18" applyNumberFormat="1" applyFont="1" applyBorder="1" applyAlignment="1">
      <alignment vertical="top"/>
    </xf>
    <xf numFmtId="0" fontId="42" fillId="0" borderId="0" xfId="18" applyFont="1" applyBorder="1" applyAlignment="1">
      <alignment vertical="top"/>
    </xf>
    <xf numFmtId="0" fontId="40" fillId="0" borderId="0" xfId="18" applyFont="1" applyFill="1" applyBorder="1"/>
    <xf numFmtId="0" fontId="81" fillId="0" borderId="0" xfId="21"/>
    <xf numFmtId="0" fontId="46" fillId="0" borderId="0" xfId="21" applyFont="1" applyAlignment="1">
      <alignment vertical="top"/>
    </xf>
    <xf numFmtId="168" fontId="46" fillId="0" borderId="0" xfId="21" applyNumberFormat="1" applyFont="1" applyAlignment="1">
      <alignment horizontal="right" vertical="top"/>
    </xf>
    <xf numFmtId="168" fontId="1" fillId="0" borderId="0" xfId="21" applyNumberFormat="1" applyFont="1" applyAlignment="1">
      <alignment horizontal="right"/>
    </xf>
    <xf numFmtId="168" fontId="81" fillId="0" borderId="0" xfId="21" applyNumberFormat="1" applyAlignment="1">
      <alignment horizontal="right"/>
    </xf>
    <xf numFmtId="168" fontId="46" fillId="0" borderId="0" xfId="21" applyNumberFormat="1" applyFont="1" applyBorder="1" applyAlignment="1">
      <alignment horizontal="right" vertical="top"/>
    </xf>
    <xf numFmtId="168" fontId="50" fillId="0" borderId="0" xfId="21" applyNumberFormat="1" applyFont="1" applyAlignment="1">
      <alignment horizontal="right" vertical="top"/>
    </xf>
    <xf numFmtId="168" fontId="51" fillId="0" borderId="0" xfId="21" applyNumberFormat="1" applyFont="1" applyAlignment="1">
      <alignment horizontal="right" vertical="top"/>
    </xf>
    <xf numFmtId="0" fontId="1" fillId="0" borderId="0" xfId="21" applyFont="1"/>
    <xf numFmtId="0" fontId="6" fillId="0" borderId="0" xfId="28" applyFont="1"/>
    <xf numFmtId="4" fontId="26" fillId="0" borderId="0" xfId="28" applyNumberFormat="1" applyFont="1" applyFill="1" applyBorder="1" applyAlignment="1"/>
    <xf numFmtId="1" fontId="6" fillId="0" borderId="0" xfId="28" applyNumberFormat="1" applyFont="1" applyFill="1" applyBorder="1" applyAlignment="1" applyProtection="1">
      <alignment horizontal="justify" vertical="top"/>
      <protection locked="0"/>
    </xf>
    <xf numFmtId="0" fontId="6" fillId="0" borderId="0" xfId="28" applyFont="1" applyFill="1"/>
    <xf numFmtId="0" fontId="22" fillId="0" borderId="0" xfId="28" applyFont="1" applyFill="1"/>
    <xf numFmtId="4" fontId="22" fillId="0" borderId="0" xfId="28" applyNumberFormat="1" applyFont="1" applyFill="1" applyBorder="1" applyAlignment="1"/>
    <xf numFmtId="0" fontId="22" fillId="0" borderId="0" xfId="28" applyFont="1" applyFill="1" applyBorder="1" applyAlignment="1">
      <alignment vertical="top" wrapText="1"/>
    </xf>
    <xf numFmtId="0" fontId="6" fillId="0" borderId="0" xfId="28" applyFont="1" applyFill="1" applyBorder="1" applyAlignment="1">
      <alignment vertical="top"/>
    </xf>
    <xf numFmtId="0" fontId="6" fillId="0" borderId="0" xfId="28" applyFont="1" applyFill="1" applyBorder="1" applyAlignment="1">
      <alignment vertical="top" wrapText="1"/>
    </xf>
    <xf numFmtId="0" fontId="6" fillId="0" borderId="0" xfId="28" applyNumberFormat="1" applyFont="1" applyFill="1" applyBorder="1" applyAlignment="1">
      <alignment horizontal="left" vertical="top"/>
    </xf>
    <xf numFmtId="0" fontId="22" fillId="0" borderId="0" xfId="28" applyFont="1" applyFill="1" applyBorder="1"/>
    <xf numFmtId="0" fontId="6" fillId="0" borderId="0" xfId="28" applyFont="1" applyFill="1" applyBorder="1" applyAlignment="1">
      <alignment horizontal="right"/>
    </xf>
    <xf numFmtId="4" fontId="56" fillId="0" borderId="0" xfId="28" applyNumberFormat="1" applyFont="1" applyFill="1" applyBorder="1" applyAlignment="1"/>
    <xf numFmtId="0" fontId="56" fillId="0" borderId="0" xfId="28" applyFont="1" applyFill="1" applyBorder="1" applyAlignment="1">
      <alignment vertical="top" wrapText="1"/>
    </xf>
    <xf numFmtId="167" fontId="71" fillId="0" borderId="0" xfId="18" applyNumberFormat="1" applyFont="1" applyFill="1" applyBorder="1"/>
    <xf numFmtId="169" fontId="9" fillId="0" borderId="0" xfId="0" applyNumberFormat="1" applyFont="1" applyFill="1" applyBorder="1" applyAlignment="1">
      <alignment horizontal="right"/>
    </xf>
    <xf numFmtId="0" fontId="9" fillId="0" borderId="0" xfId="0" applyFont="1" applyFill="1" applyBorder="1" applyAlignment="1">
      <alignment horizontal="right"/>
    </xf>
    <xf numFmtId="169" fontId="20" fillId="0" borderId="0" xfId="0" applyNumberFormat="1" applyFont="1" applyFill="1" applyBorder="1" applyAlignment="1">
      <alignment horizontal="right"/>
    </xf>
    <xf numFmtId="0" fontId="20" fillId="0" borderId="0" xfId="0" applyFont="1" applyFill="1" applyBorder="1" applyAlignment="1">
      <alignment horizontal="right"/>
    </xf>
    <xf numFmtId="0" fontId="9" fillId="0" borderId="0" xfId="0" applyFont="1" applyFill="1" applyBorder="1" applyAlignment="1">
      <alignment horizontal="center"/>
    </xf>
    <xf numFmtId="1" fontId="10" fillId="0" borderId="0" xfId="0" applyNumberFormat="1" applyFont="1" applyFill="1" applyBorder="1" applyAlignment="1">
      <alignment horizontal="center"/>
    </xf>
    <xf numFmtId="0" fontId="10" fillId="0" borderId="0" xfId="0" applyFont="1" applyFill="1" applyBorder="1" applyAlignment="1">
      <alignment horizontal="center"/>
    </xf>
    <xf numFmtId="169" fontId="9" fillId="0" borderId="0" xfId="32" applyNumberFormat="1" applyFont="1" applyFill="1" applyBorder="1" applyAlignment="1">
      <alignment horizontal="right"/>
    </xf>
    <xf numFmtId="169" fontId="2" fillId="0" borderId="0" xfId="34" applyNumberFormat="1" applyFont="1" applyFill="1" applyBorder="1" applyAlignment="1">
      <alignment horizontal="right"/>
    </xf>
    <xf numFmtId="0" fontId="2" fillId="0" borderId="0" xfId="34" applyFont="1" applyFill="1" applyAlignment="1">
      <alignment horizontal="right"/>
    </xf>
    <xf numFmtId="1" fontId="9" fillId="0" borderId="0" xfId="0" applyNumberFormat="1" applyFont="1" applyFill="1" applyBorder="1" applyAlignment="1">
      <alignment horizontal="center"/>
    </xf>
    <xf numFmtId="1" fontId="10" fillId="0" borderId="0" xfId="0" applyNumberFormat="1" applyFont="1" applyFill="1" applyBorder="1" applyAlignment="1">
      <alignment horizontal="left" vertical="top"/>
    </xf>
    <xf numFmtId="3" fontId="10" fillId="0" borderId="0" xfId="0" applyNumberFormat="1" applyFont="1" applyFill="1" applyBorder="1" applyAlignment="1">
      <alignment horizontal="right"/>
    </xf>
    <xf numFmtId="4" fontId="9" fillId="0" borderId="0" xfId="0" applyNumberFormat="1" applyFont="1" applyFill="1" applyBorder="1" applyAlignment="1">
      <alignment horizontal="center"/>
    </xf>
    <xf numFmtId="4" fontId="9" fillId="0" borderId="0" xfId="0" applyNumberFormat="1" applyFont="1" applyFill="1" applyBorder="1" applyAlignment="1">
      <alignment horizontal="right"/>
    </xf>
    <xf numFmtId="169" fontId="2" fillId="0" borderId="0" xfId="25" applyNumberFormat="1" applyFont="1" applyFill="1" applyBorder="1" applyAlignment="1">
      <alignment horizontal="right"/>
    </xf>
    <xf numFmtId="169" fontId="2" fillId="0" borderId="0" xfId="26" applyNumberFormat="1" applyFont="1" applyFill="1" applyBorder="1" applyAlignment="1">
      <alignment horizontal="right"/>
    </xf>
    <xf numFmtId="1" fontId="2" fillId="0" borderId="0" xfId="35" applyFont="1" applyFill="1" applyBorder="1" applyAlignment="1">
      <alignment horizontal="right"/>
    </xf>
    <xf numFmtId="169" fontId="2" fillId="0" borderId="0" xfId="26" applyNumberFormat="1" applyFont="1" applyFill="1" applyBorder="1" applyAlignment="1">
      <alignment horizontal="center"/>
    </xf>
    <xf numFmtId="169" fontId="2" fillId="0" borderId="0" xfId="26" applyNumberFormat="1" applyFont="1" applyFill="1" applyBorder="1"/>
    <xf numFmtId="0" fontId="2" fillId="0" borderId="0" xfId="26" applyFont="1" applyFill="1" applyBorder="1"/>
    <xf numFmtId="0" fontId="2" fillId="0" borderId="0" xfId="26" applyFont="1" applyFill="1" applyBorder="1" applyAlignment="1">
      <alignment horizontal="right"/>
    </xf>
    <xf numFmtId="169" fontId="2" fillId="0" borderId="0" xfId="35" applyNumberFormat="1" applyFont="1" applyFill="1" applyBorder="1" applyAlignment="1">
      <alignment horizontal="right"/>
    </xf>
    <xf numFmtId="1" fontId="2" fillId="0" borderId="0" xfId="35" applyFont="1" applyFill="1" applyBorder="1" applyAlignment="1">
      <alignment horizontal="center"/>
    </xf>
    <xf numFmtId="169" fontId="2" fillId="0" borderId="0" xfId="33" applyNumberFormat="1" applyFont="1" applyFill="1" applyBorder="1" applyAlignment="1">
      <alignment horizontal="right"/>
    </xf>
    <xf numFmtId="0" fontId="2" fillId="0" borderId="0" xfId="33" applyFont="1" applyFill="1" applyBorder="1" applyAlignment="1">
      <alignment horizontal="right"/>
    </xf>
    <xf numFmtId="0" fontId="2" fillId="0" borderId="0" xfId="26" applyFont="1" applyFill="1" applyBorder="1" applyAlignment="1">
      <alignment horizontal="center"/>
    </xf>
    <xf numFmtId="1" fontId="2" fillId="0" borderId="0" xfId="25" applyFont="1" applyFill="1" applyBorder="1" applyAlignment="1">
      <alignment horizontal="right"/>
    </xf>
    <xf numFmtId="0" fontId="2" fillId="0" borderId="0" xfId="34" applyFont="1" applyFill="1" applyBorder="1" applyAlignment="1">
      <alignment horizontal="right"/>
    </xf>
    <xf numFmtId="4" fontId="10" fillId="0" borderId="0" xfId="0" applyNumberFormat="1" applyFont="1" applyFill="1" applyBorder="1" applyAlignment="1">
      <alignment horizontal="center"/>
    </xf>
    <xf numFmtId="169" fontId="2" fillId="0" borderId="0" xfId="0" applyNumberFormat="1" applyFont="1" applyFill="1" applyBorder="1" applyAlignment="1">
      <alignment horizontal="right"/>
    </xf>
    <xf numFmtId="0" fontId="2" fillId="0" borderId="0" xfId="0" applyFont="1" applyFill="1" applyBorder="1" applyAlignment="1">
      <alignment horizontal="right"/>
    </xf>
    <xf numFmtId="0" fontId="73" fillId="0" borderId="0" xfId="18" applyFont="1" applyFill="1" applyBorder="1"/>
    <xf numFmtId="0" fontId="9" fillId="0" borderId="0" xfId="18" applyFont="1"/>
    <xf numFmtId="4" fontId="2" fillId="0" borderId="0" xfId="18" applyNumberFormat="1"/>
    <xf numFmtId="4" fontId="10" fillId="0" borderId="0" xfId="18" applyNumberFormat="1" applyFont="1" applyBorder="1"/>
    <xf numFmtId="0" fontId="2" fillId="0" borderId="0" xfId="18" applyBorder="1"/>
    <xf numFmtId="0" fontId="9" fillId="0" borderId="0" xfId="18" applyFont="1" applyBorder="1"/>
    <xf numFmtId="4" fontId="2" fillId="0" borderId="0" xfId="18" applyNumberFormat="1" applyFill="1" applyBorder="1" applyAlignment="1" applyProtection="1">
      <alignment wrapText="1"/>
      <protection locked="0"/>
    </xf>
    <xf numFmtId="0" fontId="2" fillId="0" borderId="0" xfId="18" applyFill="1" applyBorder="1" applyProtection="1">
      <protection locked="0"/>
    </xf>
    <xf numFmtId="4" fontId="2" fillId="0" borderId="0" xfId="18" applyNumberFormat="1" applyBorder="1"/>
    <xf numFmtId="4" fontId="16" fillId="0" borderId="0" xfId="18" applyNumberFormat="1" applyFont="1" applyBorder="1"/>
    <xf numFmtId="4" fontId="5" fillId="0" borderId="0" xfId="18" applyNumberFormat="1" applyFont="1" applyBorder="1"/>
    <xf numFmtId="0" fontId="2" fillId="0" borderId="0" xfId="18" applyFill="1" applyBorder="1"/>
    <xf numFmtId="0" fontId="5" fillId="0" borderId="0" xfId="18" applyFont="1" applyBorder="1" applyAlignment="1">
      <alignment horizontal="left" vertical="top" wrapText="1"/>
    </xf>
    <xf numFmtId="4" fontId="5" fillId="0" borderId="14" xfId="18" applyNumberFormat="1" applyFont="1" applyFill="1" applyBorder="1"/>
    <xf numFmtId="1" fontId="10" fillId="0" borderId="15" xfId="0" applyNumberFormat="1" applyFont="1" applyFill="1" applyBorder="1" applyAlignment="1">
      <alignment horizontal="left" vertical="top"/>
    </xf>
    <xf numFmtId="1" fontId="10" fillId="0" borderId="15" xfId="0" applyNumberFormat="1" applyFont="1" applyFill="1" applyBorder="1" applyAlignment="1">
      <alignment horizontal="center"/>
    </xf>
    <xf numFmtId="0" fontId="10" fillId="0" borderId="15" xfId="0" applyFont="1" applyFill="1" applyBorder="1" applyAlignment="1">
      <alignment horizontal="center"/>
    </xf>
    <xf numFmtId="3" fontId="10" fillId="0" borderId="15" xfId="0" applyNumberFormat="1" applyFont="1" applyFill="1" applyBorder="1" applyAlignment="1">
      <alignment horizontal="right"/>
    </xf>
    <xf numFmtId="49" fontId="10" fillId="0" borderId="0" xfId="0" applyNumberFormat="1" applyFont="1" applyFill="1" applyBorder="1" applyAlignment="1">
      <alignment horizontal="right" vertical="top"/>
    </xf>
    <xf numFmtId="0" fontId="9" fillId="0" borderId="0" xfId="0" applyFont="1" applyFill="1" applyBorder="1" applyAlignment="1">
      <alignment horizontal="justify" vertical="top"/>
    </xf>
    <xf numFmtId="4" fontId="9" fillId="0" borderId="0" xfId="0" applyNumberFormat="1" applyFont="1" applyFill="1" applyAlignment="1">
      <alignment horizontal="right"/>
    </xf>
    <xf numFmtId="170" fontId="9" fillId="0" borderId="0" xfId="0" applyNumberFormat="1" applyFont="1" applyFill="1" applyAlignment="1">
      <alignment horizontal="right"/>
    </xf>
    <xf numFmtId="16" fontId="9" fillId="0" borderId="0" xfId="0" applyNumberFormat="1" applyFont="1" applyFill="1"/>
    <xf numFmtId="1" fontId="20" fillId="0" borderId="0" xfId="32" applyFont="1" applyFill="1" applyAlignment="1">
      <alignment horizontal="justify" vertical="top" wrapText="1"/>
    </xf>
    <xf numFmtId="0" fontId="2" fillId="0" borderId="0" xfId="0" applyFont="1" applyFill="1" applyAlignment="1">
      <alignment horizontal="justify" vertical="top"/>
    </xf>
    <xf numFmtId="1" fontId="9" fillId="0" borderId="0" xfId="32" applyFont="1" applyFill="1" applyAlignment="1">
      <alignment horizontal="justify" vertical="top"/>
    </xf>
    <xf numFmtId="0" fontId="2" fillId="0" borderId="0" xfId="26" applyFont="1" applyFill="1" applyAlignment="1">
      <alignment horizontal="justify" vertical="top"/>
    </xf>
    <xf numFmtId="169" fontId="2" fillId="0" borderId="0" xfId="26" applyNumberFormat="1" applyFont="1" applyFill="1" applyAlignment="1">
      <alignment horizontal="right"/>
    </xf>
    <xf numFmtId="0" fontId="2" fillId="0" borderId="0" xfId="26" applyFont="1" applyFill="1" applyAlignment="1">
      <alignment horizontal="right"/>
    </xf>
    <xf numFmtId="1" fontId="10" fillId="0" borderId="0" xfId="0" applyNumberFormat="1" applyFont="1" applyFill="1" applyBorder="1" applyAlignment="1">
      <alignment horizontal="center" vertical="top"/>
    </xf>
    <xf numFmtId="0" fontId="9" fillId="0" borderId="0" xfId="0" applyFont="1" applyFill="1" applyBorder="1" applyAlignment="1">
      <alignment horizontal="justify"/>
    </xf>
    <xf numFmtId="3" fontId="9" fillId="0" borderId="0" xfId="0" applyNumberFormat="1" applyFont="1" applyFill="1" applyAlignment="1">
      <alignment horizontal="right"/>
    </xf>
    <xf numFmtId="1" fontId="10" fillId="0" borderId="11" xfId="0" applyNumberFormat="1" applyFont="1" applyFill="1" applyBorder="1" applyAlignment="1">
      <alignment horizontal="left" vertical="top"/>
    </xf>
    <xf numFmtId="1" fontId="9" fillId="0" borderId="0" xfId="32" applyFont="1" applyFill="1" applyBorder="1" applyAlignment="1">
      <alignment horizontal="justify"/>
    </xf>
    <xf numFmtId="0" fontId="9" fillId="0" borderId="0" xfId="31" applyFont="1" applyFill="1" applyAlignment="1">
      <alignment horizontal="justify" vertical="top" wrapText="1"/>
    </xf>
    <xf numFmtId="4" fontId="9" fillId="0" borderId="0" xfId="0" applyNumberFormat="1" applyFont="1" applyFill="1" applyBorder="1" applyAlignment="1">
      <alignment horizontal="justify" vertical="top"/>
    </xf>
    <xf numFmtId="0" fontId="20" fillId="0" borderId="0" xfId="0" applyFont="1" applyFill="1" applyBorder="1" applyAlignment="1">
      <alignment horizontal="justify" vertical="top" wrapText="1"/>
    </xf>
    <xf numFmtId="1" fontId="9" fillId="0" borderId="0" xfId="35" applyFont="1" applyFill="1" applyBorder="1" applyAlignment="1">
      <alignment horizontal="justify" vertical="top"/>
    </xf>
    <xf numFmtId="0" fontId="9" fillId="0" borderId="0" xfId="0" applyFont="1" applyFill="1" applyAlignment="1">
      <alignment horizontal="justify" vertical="top" wrapText="1"/>
    </xf>
    <xf numFmtId="169" fontId="20" fillId="0" borderId="0" xfId="0" applyNumberFormat="1" applyFont="1" applyFill="1" applyAlignment="1">
      <alignment horizontal="right"/>
    </xf>
    <xf numFmtId="0" fontId="2" fillId="0" borderId="0" xfId="34" applyFont="1" applyFill="1" applyBorder="1" applyAlignment="1">
      <alignment horizontal="justify" vertical="top" wrapText="1"/>
    </xf>
    <xf numFmtId="1" fontId="10" fillId="0" borderId="0" xfId="0" applyNumberFormat="1" applyFont="1" applyFill="1" applyAlignment="1">
      <alignment horizontal="left" vertical="top"/>
    </xf>
    <xf numFmtId="0" fontId="9" fillId="0" borderId="0" xfId="0" applyFont="1" applyFill="1" applyAlignment="1">
      <alignment horizontal="justify"/>
    </xf>
    <xf numFmtId="1" fontId="9" fillId="0" borderId="0" xfId="0" applyNumberFormat="1" applyFont="1" applyFill="1" applyAlignment="1">
      <alignment horizontal="center"/>
    </xf>
    <xf numFmtId="0" fontId="9" fillId="0" borderId="0" xfId="0" applyFont="1" applyFill="1" applyAlignment="1">
      <alignment horizontal="justify" vertical="top"/>
    </xf>
    <xf numFmtId="169" fontId="9" fillId="0" borderId="0" xfId="0" applyNumberFormat="1" applyFont="1" applyFill="1" applyAlignment="1">
      <alignment horizontal="right"/>
    </xf>
    <xf numFmtId="1" fontId="9" fillId="0" borderId="0" xfId="0" applyNumberFormat="1" applyFont="1" applyFill="1" applyBorder="1" applyAlignment="1">
      <alignment horizontal="left" vertical="top"/>
    </xf>
    <xf numFmtId="3" fontId="9" fillId="0" borderId="0" xfId="0" applyNumberFormat="1" applyFont="1" applyFill="1" applyBorder="1" applyAlignment="1">
      <alignment horizontal="right"/>
    </xf>
    <xf numFmtId="4" fontId="10" fillId="0" borderId="15" xfId="0" applyNumberFormat="1" applyFont="1" applyFill="1" applyBorder="1" applyAlignment="1">
      <alignment horizontal="center"/>
    </xf>
    <xf numFmtId="0" fontId="5" fillId="0" borderId="0" xfId="0" applyFont="1" applyFill="1" applyBorder="1" applyAlignment="1">
      <alignment horizontal="justify"/>
    </xf>
    <xf numFmtId="1" fontId="64" fillId="0" borderId="0" xfId="0" applyNumberFormat="1" applyFont="1" applyFill="1" applyBorder="1" applyAlignment="1">
      <alignment horizontal="center"/>
    </xf>
    <xf numFmtId="4" fontId="64" fillId="0" borderId="0" xfId="0" applyNumberFormat="1" applyFont="1" applyFill="1" applyBorder="1" applyAlignment="1">
      <alignment horizontal="center"/>
    </xf>
    <xf numFmtId="0" fontId="66" fillId="0" borderId="0" xfId="0" applyFont="1" applyFill="1"/>
    <xf numFmtId="0" fontId="64" fillId="0" borderId="0" xfId="0" applyFont="1" applyFill="1" applyAlignment="1">
      <alignment horizontal="justify" vertical="top" wrapText="1"/>
    </xf>
    <xf numFmtId="0" fontId="64" fillId="0" borderId="0" xfId="0" applyFont="1" applyFill="1" applyAlignment="1">
      <alignment horizontal="justify" vertical="top"/>
    </xf>
    <xf numFmtId="0" fontId="9" fillId="0" borderId="0" xfId="0" applyFont="1" applyFill="1"/>
    <xf numFmtId="0" fontId="9" fillId="0" borderId="0" xfId="0" applyFont="1" applyFill="1" applyBorder="1" applyAlignment="1">
      <alignment vertical="center"/>
    </xf>
    <xf numFmtId="1" fontId="59" fillId="0" borderId="0" xfId="0" applyNumberFormat="1" applyFont="1" applyFill="1" applyBorder="1" applyAlignment="1">
      <alignment horizontal="center" vertical="top"/>
    </xf>
    <xf numFmtId="0" fontId="20" fillId="0" borderId="0" xfId="0" applyFont="1" applyFill="1" applyBorder="1" applyAlignment="1">
      <alignment horizontal="left" vertical="top" wrapText="1"/>
    </xf>
    <xf numFmtId="0" fontId="9" fillId="0" borderId="0" xfId="0" applyFont="1" applyFill="1" applyBorder="1"/>
    <xf numFmtId="0" fontId="9" fillId="0" borderId="0" xfId="0" applyFont="1" applyFill="1" applyBorder="1" applyAlignment="1">
      <alignment horizontal="left"/>
    </xf>
    <xf numFmtId="1" fontId="9" fillId="0" borderId="0" xfId="0" applyNumberFormat="1" applyFont="1" applyFill="1" applyBorder="1" applyAlignment="1">
      <alignment horizontal="center" vertical="top"/>
    </xf>
    <xf numFmtId="1" fontId="20" fillId="0" borderId="0" xfId="32" applyFont="1" applyFill="1"/>
    <xf numFmtId="1" fontId="9" fillId="0" borderId="0" xfId="0" applyNumberFormat="1" applyFont="1" applyFill="1" applyBorder="1" applyAlignment="1">
      <alignment horizontal="justify" vertical="top"/>
    </xf>
    <xf numFmtId="1" fontId="10" fillId="0" borderId="13" xfId="0" applyNumberFormat="1" applyFont="1" applyFill="1" applyBorder="1" applyAlignment="1">
      <alignment horizontal="left" vertical="top"/>
    </xf>
    <xf numFmtId="1" fontId="9" fillId="0" borderId="13" xfId="0" applyNumberFormat="1" applyFont="1" applyFill="1" applyBorder="1" applyAlignment="1">
      <alignment horizontal="left" vertical="top"/>
    </xf>
    <xf numFmtId="1" fontId="9" fillId="0" borderId="13" xfId="0" applyNumberFormat="1" applyFont="1" applyFill="1" applyBorder="1" applyAlignment="1">
      <alignment horizontal="center"/>
    </xf>
    <xf numFmtId="4" fontId="9" fillId="0" borderId="13" xfId="0" applyNumberFormat="1" applyFont="1" applyFill="1" applyBorder="1" applyAlignment="1">
      <alignment horizontal="center"/>
    </xf>
    <xf numFmtId="169" fontId="2" fillId="0" borderId="0" xfId="0" applyNumberFormat="1" applyFont="1" applyFill="1" applyAlignment="1">
      <alignment horizontal="right"/>
    </xf>
    <xf numFmtId="1" fontId="2" fillId="0" borderId="0" xfId="25" applyFont="1" applyFill="1" applyAlignment="1">
      <alignment horizontal="justify" vertical="top" wrapText="1"/>
    </xf>
    <xf numFmtId="1" fontId="2" fillId="0" borderId="0" xfId="25" applyFont="1" applyFill="1" applyAlignment="1">
      <alignment horizontal="right"/>
    </xf>
    <xf numFmtId="169" fontId="2" fillId="0" borderId="0" xfId="25" applyNumberFormat="1" applyFont="1" applyFill="1" applyAlignment="1">
      <alignment horizontal="right"/>
    </xf>
    <xf numFmtId="169" fontId="9" fillId="0" borderId="0" xfId="31" applyNumberFormat="1" applyFont="1" applyFill="1" applyBorder="1" applyAlignment="1">
      <alignment horizontal="right"/>
    </xf>
    <xf numFmtId="0" fontId="2" fillId="0" borderId="0" xfId="26" applyFont="1" applyFill="1" applyAlignment="1">
      <alignment horizontal="justify" vertical="top" wrapText="1"/>
    </xf>
    <xf numFmtId="169" fontId="9" fillId="0" borderId="0" xfId="0" applyNumberFormat="1" applyFont="1" applyFill="1" applyBorder="1" applyAlignment="1">
      <alignment horizontal="center"/>
    </xf>
    <xf numFmtId="169" fontId="10" fillId="0" borderId="0" xfId="0" applyNumberFormat="1" applyFont="1" applyFill="1" applyBorder="1" applyAlignment="1">
      <alignment horizontal="center"/>
    </xf>
    <xf numFmtId="169" fontId="10" fillId="0" borderId="15" xfId="0" applyNumberFormat="1" applyFont="1" applyFill="1" applyBorder="1" applyAlignment="1">
      <alignment horizontal="center"/>
    </xf>
    <xf numFmtId="169" fontId="9" fillId="0" borderId="0" xfId="0" applyNumberFormat="1" applyFont="1" applyFill="1" applyAlignment="1">
      <alignment horizontal="center"/>
    </xf>
    <xf numFmtId="169" fontId="9" fillId="0" borderId="13" xfId="0" applyNumberFormat="1" applyFont="1" applyFill="1" applyBorder="1" applyAlignment="1">
      <alignment horizontal="center"/>
    </xf>
    <xf numFmtId="1" fontId="2" fillId="0" borderId="0" xfId="25" applyFont="1" applyFill="1" applyBorder="1" applyAlignment="1">
      <alignment horizontal="justify" vertical="top" wrapText="1" shrinkToFit="1"/>
    </xf>
    <xf numFmtId="49" fontId="5" fillId="0" borderId="15" xfId="26" applyNumberFormat="1" applyFont="1" applyFill="1" applyBorder="1" applyAlignment="1">
      <alignment horizontal="right" vertical="top"/>
    </xf>
    <xf numFmtId="169" fontId="5" fillId="0" borderId="15" xfId="26" applyNumberFormat="1" applyFont="1" applyFill="1" applyBorder="1" applyAlignment="1">
      <alignment horizontal="right"/>
    </xf>
    <xf numFmtId="169" fontId="2" fillId="0" borderId="15" xfId="26" applyNumberFormat="1" applyFont="1" applyFill="1" applyBorder="1" applyAlignment="1">
      <alignment horizontal="right"/>
    </xf>
    <xf numFmtId="49" fontId="5" fillId="0" borderId="0" xfId="26" applyNumberFormat="1" applyFont="1" applyFill="1" applyAlignment="1">
      <alignment horizontal="right" vertical="top"/>
    </xf>
    <xf numFmtId="1" fontId="2" fillId="0" borderId="0" xfId="25" applyFont="1" applyFill="1" applyAlignment="1">
      <alignment horizontal="justify" vertical="top"/>
    </xf>
    <xf numFmtId="169" fontId="2" fillId="0" borderId="0" xfId="33" applyNumberFormat="1" applyFont="1" applyFill="1" applyAlignment="1">
      <alignment horizontal="right"/>
    </xf>
    <xf numFmtId="0" fontId="2" fillId="0" borderId="0" xfId="33" applyFont="1" applyFill="1" applyAlignment="1">
      <alignment horizontal="right"/>
    </xf>
    <xf numFmtId="49" fontId="5" fillId="0" borderId="11" xfId="26" applyNumberFormat="1" applyFont="1" applyFill="1" applyBorder="1" applyAlignment="1">
      <alignment horizontal="right" vertical="top"/>
    </xf>
    <xf numFmtId="49" fontId="5" fillId="0" borderId="0" xfId="26" applyNumberFormat="1" applyFont="1" applyFill="1" applyBorder="1" applyAlignment="1">
      <alignment horizontal="right" vertical="top"/>
    </xf>
    <xf numFmtId="169" fontId="5" fillId="0" borderId="0" xfId="26" applyNumberFormat="1" applyFont="1" applyFill="1" applyBorder="1" applyAlignment="1">
      <alignment horizontal="justify" vertical="top"/>
    </xf>
    <xf numFmtId="0" fontId="2" fillId="0" borderId="0" xfId="36" applyFont="1" applyFill="1" applyAlignment="1">
      <alignment horizontal="justify" vertical="top" wrapText="1"/>
    </xf>
    <xf numFmtId="1" fontId="2" fillId="0" borderId="0" xfId="35" applyFont="1" applyFill="1" applyBorder="1" applyAlignment="1">
      <alignment horizontal="justify" vertical="top"/>
    </xf>
    <xf numFmtId="0" fontId="2" fillId="0" borderId="0" xfId="26" applyFont="1" applyFill="1" applyBorder="1" applyAlignment="1">
      <alignment horizontal="justify" vertical="top"/>
    </xf>
    <xf numFmtId="0" fontId="2" fillId="0" borderId="0" xfId="26" applyFont="1" applyFill="1" applyAlignment="1">
      <alignment horizontal="center"/>
    </xf>
    <xf numFmtId="0" fontId="20" fillId="0" borderId="0" xfId="33" applyFont="1" applyFill="1" applyAlignment="1">
      <alignment horizontal="justify" vertical="top" wrapText="1"/>
    </xf>
    <xf numFmtId="0" fontId="2" fillId="0" borderId="0" xfId="33" applyFont="1" applyFill="1" applyAlignment="1">
      <alignment horizontal="justify" vertical="top" wrapText="1"/>
    </xf>
    <xf numFmtId="0" fontId="9" fillId="0" borderId="0" xfId="26" applyFont="1" applyFill="1" applyAlignment="1">
      <alignment horizontal="justify" vertical="top" wrapText="1"/>
    </xf>
    <xf numFmtId="49" fontId="5" fillId="0" borderId="0" xfId="35" applyNumberFormat="1" applyFont="1" applyFill="1" applyBorder="1" applyAlignment="1">
      <alignment horizontal="right" vertical="top"/>
    </xf>
    <xf numFmtId="49" fontId="5" fillId="0" borderId="0" xfId="35" applyNumberFormat="1" applyFont="1" applyFill="1" applyBorder="1" applyAlignment="1">
      <alignment horizontal="left" vertical="top"/>
    </xf>
    <xf numFmtId="173" fontId="2" fillId="0" borderId="0" xfId="54" applyNumberFormat="1" applyFont="1" applyFill="1" applyAlignment="1">
      <alignment horizontal="right"/>
    </xf>
    <xf numFmtId="0" fontId="72" fillId="0" borderId="0" xfId="18" applyFont="1" applyFill="1" applyAlignment="1">
      <alignment vertical="center"/>
    </xf>
    <xf numFmtId="0" fontId="2" fillId="0" borderId="0" xfId="18" applyFont="1" applyFill="1" applyBorder="1"/>
    <xf numFmtId="0" fontId="74" fillId="0" borderId="0" xfId="18" applyFont="1" applyFill="1" applyBorder="1"/>
    <xf numFmtId="0" fontId="9" fillId="0" borderId="0" xfId="18" applyFont="1" applyFill="1"/>
    <xf numFmtId="0" fontId="9" fillId="0" borderId="0" xfId="18" applyFont="1" applyFill="1" applyBorder="1" applyAlignment="1">
      <alignment vertical="top" wrapText="1"/>
    </xf>
    <xf numFmtId="0" fontId="72" fillId="0" borderId="0" xfId="18" applyFont="1" applyFill="1" applyBorder="1" applyAlignment="1">
      <alignment vertical="center"/>
    </xf>
    <xf numFmtId="0" fontId="10" fillId="0" borderId="0" xfId="18" applyFont="1" applyFill="1" applyBorder="1" applyAlignment="1">
      <alignment horizontal="center" vertical="top"/>
    </xf>
    <xf numFmtId="0" fontId="10" fillId="0" borderId="0" xfId="18" applyFont="1" applyFill="1" applyBorder="1" applyAlignment="1">
      <alignment vertical="justify"/>
    </xf>
    <xf numFmtId="0" fontId="9" fillId="0" borderId="0" xfId="18" applyFont="1" applyFill="1" applyBorder="1" applyAlignment="1">
      <alignment horizontal="center" vertical="top"/>
    </xf>
    <xf numFmtId="1" fontId="2" fillId="0" borderId="0" xfId="28" applyNumberFormat="1" applyFont="1" applyFill="1" applyBorder="1" applyAlignment="1" applyProtection="1">
      <alignment horizontal="justify" vertical="top"/>
      <protection locked="0"/>
    </xf>
    <xf numFmtId="165" fontId="9" fillId="0" borderId="0" xfId="18" applyNumberFormat="1" applyFont="1" applyFill="1" applyBorder="1" applyAlignment="1">
      <alignment horizontal="right"/>
    </xf>
    <xf numFmtId="1" fontId="10" fillId="0" borderId="11" xfId="0" applyNumberFormat="1" applyFont="1" applyFill="1" applyBorder="1" applyAlignment="1">
      <alignment horizontal="center"/>
    </xf>
    <xf numFmtId="0" fontId="10" fillId="0" borderId="11" xfId="0" applyFont="1" applyFill="1" applyBorder="1" applyAlignment="1">
      <alignment horizontal="center"/>
    </xf>
    <xf numFmtId="4" fontId="10" fillId="0" borderId="11" xfId="0" applyNumberFormat="1" applyFont="1" applyFill="1" applyBorder="1" applyAlignment="1">
      <alignment horizontal="center"/>
    </xf>
    <xf numFmtId="0" fontId="5" fillId="0" borderId="11" xfId="18" applyFont="1" applyFill="1" applyBorder="1" applyAlignment="1">
      <alignment horizontal="left" vertical="top" wrapText="1"/>
    </xf>
    <xf numFmtId="0" fontId="5" fillId="0" borderId="11" xfId="18" applyFont="1" applyFill="1" applyBorder="1" applyAlignment="1">
      <alignment horizontal="right"/>
    </xf>
    <xf numFmtId="4" fontId="5" fillId="0" borderId="11" xfId="18" applyNumberFormat="1" applyFont="1" applyFill="1" applyBorder="1" applyAlignment="1">
      <alignment horizontal="right"/>
    </xf>
    <xf numFmtId="0" fontId="5" fillId="0" borderId="11" xfId="18" applyNumberFormat="1" applyFont="1" applyFill="1" applyBorder="1" applyAlignment="1">
      <alignment horizontal="left" vertical="top" wrapText="1"/>
    </xf>
    <xf numFmtId="0" fontId="6" fillId="0" borderId="11" xfId="18" applyFont="1" applyFill="1" applyBorder="1" applyAlignment="1">
      <alignment horizontal="right"/>
    </xf>
    <xf numFmtId="4" fontId="5" fillId="0" borderId="11" xfId="18" applyNumberFormat="1" applyFont="1" applyFill="1" applyBorder="1" applyAlignment="1"/>
    <xf numFmtId="169" fontId="10" fillId="0" borderId="11" xfId="0" applyNumberFormat="1" applyFont="1" applyFill="1" applyBorder="1" applyAlignment="1">
      <alignment horizontal="center"/>
    </xf>
    <xf numFmtId="0" fontId="5" fillId="0" borderId="15" xfId="26" applyFont="1" applyFill="1" applyBorder="1" applyAlignment="1">
      <alignment horizontal="justify" vertical="top"/>
    </xf>
    <xf numFmtId="169" fontId="5" fillId="0" borderId="11" xfId="26" applyNumberFormat="1" applyFont="1" applyFill="1" applyBorder="1" applyAlignment="1">
      <alignment horizontal="justify" vertical="top"/>
    </xf>
    <xf numFmtId="169" fontId="2" fillId="0" borderId="11" xfId="26" applyNumberFormat="1" applyFont="1" applyFill="1" applyBorder="1" applyAlignment="1">
      <alignment horizontal="right"/>
    </xf>
    <xf numFmtId="169" fontId="2" fillId="0" borderId="11" xfId="26" applyNumberFormat="1" applyFont="1" applyFill="1" applyBorder="1"/>
    <xf numFmtId="0" fontId="2" fillId="0" borderId="11" xfId="26" applyFont="1" applyFill="1" applyBorder="1"/>
    <xf numFmtId="0" fontId="14" fillId="0" borderId="0" xfId="18" applyFont="1" applyFill="1"/>
    <xf numFmtId="0" fontId="2" fillId="0" borderId="0" xfId="18" applyFill="1"/>
    <xf numFmtId="0" fontId="10" fillId="0" borderId="14" xfId="39" applyFont="1" applyFill="1" applyBorder="1" applyAlignment="1">
      <alignment horizontal="center"/>
    </xf>
    <xf numFmtId="0" fontId="47" fillId="0" borderId="0" xfId="21" applyFont="1" applyFill="1" applyAlignment="1">
      <alignment horizontal="left"/>
    </xf>
    <xf numFmtId="0" fontId="47" fillId="0" borderId="0" xfId="21" applyFont="1" applyFill="1" applyAlignment="1"/>
    <xf numFmtId="168" fontId="1" fillId="0" borderId="0" xfId="21" applyNumberFormat="1" applyFont="1" applyFill="1" applyAlignment="1">
      <alignment horizontal="right"/>
    </xf>
    <xf numFmtId="0" fontId="46" fillId="0" borderId="0" xfId="21" applyFont="1" applyFill="1" applyAlignment="1">
      <alignment horizontal="right" vertical="top"/>
    </xf>
    <xf numFmtId="168" fontId="46" fillId="0" borderId="0" xfId="21" applyNumberFormat="1" applyFont="1" applyFill="1" applyAlignment="1">
      <alignment horizontal="right" vertical="top"/>
    </xf>
    <xf numFmtId="0" fontId="41" fillId="0" borderId="0" xfId="39" applyFont="1" applyFill="1" applyBorder="1" applyAlignment="1">
      <alignment horizontal="center" vertical="top"/>
    </xf>
    <xf numFmtId="0" fontId="41" fillId="0" borderId="0" xfId="39" applyFont="1" applyFill="1" applyBorder="1"/>
    <xf numFmtId="0" fontId="10" fillId="0" borderId="0" xfId="39" applyFont="1" applyFill="1" applyBorder="1" applyAlignment="1">
      <alignment horizontal="center" vertical="top"/>
    </xf>
    <xf numFmtId="0" fontId="25" fillId="0" borderId="0" xfId="39" applyFont="1" applyFill="1" applyBorder="1" applyAlignment="1">
      <alignment vertical="top" wrapText="1"/>
    </xf>
    <xf numFmtId="0" fontId="9" fillId="0" borderId="0" xfId="39" applyFont="1" applyFill="1" applyBorder="1" applyAlignment="1">
      <alignment wrapText="1"/>
    </xf>
    <xf numFmtId="0" fontId="9" fillId="0" borderId="13" xfId="39" applyFont="1" applyFill="1" applyBorder="1" applyAlignment="1">
      <alignment horizontal="center" vertical="top"/>
    </xf>
    <xf numFmtId="4" fontId="9" fillId="0" borderId="13" xfId="39" applyNumberFormat="1" applyFont="1" applyFill="1" applyBorder="1" applyAlignment="1">
      <alignment horizontal="right"/>
    </xf>
    <xf numFmtId="0" fontId="45" fillId="0" borderId="0" xfId="39" applyFont="1" applyFill="1" applyBorder="1"/>
    <xf numFmtId="0" fontId="42" fillId="0" borderId="0" xfId="18" applyFont="1" applyFill="1" applyBorder="1" applyAlignment="1">
      <alignment vertical="top" wrapText="1"/>
    </xf>
    <xf numFmtId="0" fontId="8" fillId="0" borderId="0" xfId="18" applyFont="1" applyFill="1" applyBorder="1" applyAlignment="1">
      <alignment vertical="top" wrapText="1"/>
    </xf>
    <xf numFmtId="0" fontId="2" fillId="0" borderId="0" xfId="27" applyFont="1" applyFill="1" applyAlignment="1">
      <alignment vertical="top" wrapText="1"/>
    </xf>
    <xf numFmtId="4" fontId="22" fillId="0" borderId="0" xfId="29" applyNumberFormat="1" applyFont="1" applyFill="1" applyBorder="1" applyAlignment="1"/>
    <xf numFmtId="0" fontId="55" fillId="0" borderId="0" xfId="21" applyFont="1" applyFill="1" applyAlignment="1">
      <alignment horizontal="left"/>
    </xf>
    <xf numFmtId="0" fontId="46" fillId="0" borderId="0" xfId="21" applyFont="1" applyFill="1" applyAlignment="1">
      <alignment horizontal="left" vertical="top"/>
    </xf>
    <xf numFmtId="0" fontId="25" fillId="0" borderId="0" xfId="21" applyFont="1" applyFill="1" applyAlignment="1">
      <alignment vertical="top"/>
    </xf>
    <xf numFmtId="0" fontId="25" fillId="0" borderId="0" xfId="21" applyFont="1" applyFill="1" applyAlignment="1">
      <alignment horizontal="right" vertical="top"/>
    </xf>
    <xf numFmtId="0" fontId="49" fillId="0" borderId="0" xfId="21" applyFont="1" applyFill="1" applyAlignment="1">
      <alignment vertical="top"/>
    </xf>
    <xf numFmtId="0" fontId="46" fillId="0" borderId="0" xfId="21" applyFont="1" applyFill="1" applyAlignment="1">
      <alignment horizontal="left"/>
    </xf>
    <xf numFmtId="0" fontId="1" fillId="0" borderId="0" xfId="21" applyFont="1" applyFill="1" applyAlignment="1">
      <alignment horizontal="right"/>
    </xf>
    <xf numFmtId="0" fontId="1" fillId="0" borderId="0" xfId="21" applyFont="1" applyFill="1" applyAlignment="1">
      <alignment horizontal="left"/>
    </xf>
    <xf numFmtId="0" fontId="49" fillId="0" borderId="0" xfId="21" applyFont="1" applyFill="1" applyAlignment="1">
      <alignment horizontal="right"/>
    </xf>
    <xf numFmtId="0" fontId="54" fillId="0" borderId="0" xfId="21" applyFont="1" applyFill="1"/>
    <xf numFmtId="0" fontId="25" fillId="0" borderId="0" xfId="21" applyFont="1" applyFill="1"/>
    <xf numFmtId="0" fontId="53" fillId="0" borderId="0" xfId="21" applyFont="1" applyFill="1" applyAlignment="1">
      <alignment horizontal="right"/>
    </xf>
    <xf numFmtId="0" fontId="50" fillId="0" borderId="0" xfId="21" applyFont="1" applyFill="1" applyAlignment="1">
      <alignment horizontal="right" vertical="top"/>
    </xf>
    <xf numFmtId="168" fontId="50" fillId="0" borderId="0" xfId="21" applyNumberFormat="1" applyFont="1" applyFill="1" applyAlignment="1">
      <alignment horizontal="right" vertical="top"/>
    </xf>
    <xf numFmtId="0" fontId="51" fillId="0" borderId="0" xfId="21" applyFont="1" applyFill="1" applyAlignment="1">
      <alignment horizontal="right" vertical="top"/>
    </xf>
    <xf numFmtId="168" fontId="51" fillId="0" borderId="0" xfId="21" applyNumberFormat="1" applyFont="1" applyFill="1" applyAlignment="1">
      <alignment horizontal="right" vertical="top"/>
    </xf>
    <xf numFmtId="0" fontId="51" fillId="0" borderId="0" xfId="21" applyFont="1" applyFill="1" applyBorder="1" applyAlignment="1">
      <alignment horizontal="left"/>
    </xf>
    <xf numFmtId="0" fontId="51" fillId="0" borderId="0" xfId="21" applyFont="1" applyFill="1" applyBorder="1" applyAlignment="1">
      <alignment horizontal="right"/>
    </xf>
    <xf numFmtId="0" fontId="9" fillId="0" borderId="0" xfId="21" applyFont="1" applyFill="1" applyAlignment="1">
      <alignment horizontal="left"/>
    </xf>
    <xf numFmtId="0" fontId="9" fillId="0" borderId="0" xfId="21" applyFont="1" applyFill="1" applyAlignment="1">
      <alignment horizontal="right"/>
    </xf>
    <xf numFmtId="0" fontId="41" fillId="0" borderId="0" xfId="21" applyFont="1" applyFill="1" applyAlignment="1">
      <alignment horizontal="left"/>
    </xf>
    <xf numFmtId="0" fontId="51" fillId="0" borderId="0" xfId="21" applyFont="1" applyFill="1" applyAlignment="1">
      <alignment horizontal="left"/>
    </xf>
    <xf numFmtId="0" fontId="51" fillId="0" borderId="0" xfId="21" applyFont="1" applyFill="1" applyAlignment="1">
      <alignment horizontal="right"/>
    </xf>
    <xf numFmtId="0" fontId="46" fillId="0" borderId="0" xfId="21" applyFont="1" applyFill="1" applyBorder="1" applyAlignment="1">
      <alignment horizontal="right" vertical="top"/>
    </xf>
    <xf numFmtId="168" fontId="46" fillId="0" borderId="0" xfId="21" applyNumberFormat="1" applyFont="1" applyFill="1" applyBorder="1" applyAlignment="1">
      <alignment horizontal="right" vertical="top"/>
    </xf>
    <xf numFmtId="0" fontId="46" fillId="0" borderId="0" xfId="21" applyFont="1" applyFill="1" applyBorder="1" applyAlignment="1">
      <alignment horizontal="left" vertical="top"/>
    </xf>
    <xf numFmtId="0" fontId="46" fillId="0" borderId="0" xfId="21" applyFont="1" applyFill="1" applyBorder="1" applyAlignment="1">
      <alignment vertical="top"/>
    </xf>
    <xf numFmtId="0" fontId="81" fillId="0" borderId="0" xfId="21" applyFill="1" applyAlignment="1">
      <alignment horizontal="left"/>
    </xf>
    <xf numFmtId="0" fontId="48" fillId="0" borderId="0" xfId="21" applyFont="1" applyFill="1" applyAlignment="1">
      <alignment horizontal="right"/>
    </xf>
    <xf numFmtId="0" fontId="81" fillId="0" borderId="0" xfId="21" applyFill="1" applyAlignment="1">
      <alignment horizontal="right"/>
    </xf>
    <xf numFmtId="168" fontId="81" fillId="0" borderId="0" xfId="21" applyNumberFormat="1" applyFill="1" applyAlignment="1">
      <alignment horizontal="right"/>
    </xf>
    <xf numFmtId="0" fontId="48" fillId="0" borderId="0" xfId="21" applyFont="1" applyFill="1"/>
    <xf numFmtId="0" fontId="81" fillId="0" borderId="0" xfId="21" applyFill="1"/>
    <xf numFmtId="0" fontId="5" fillId="0" borderId="0" xfId="28" applyFont="1" applyFill="1" applyBorder="1" applyAlignment="1">
      <alignment vertical="top"/>
    </xf>
    <xf numFmtId="0" fontId="26" fillId="0" borderId="0" xfId="28" applyFont="1" applyFill="1" applyBorder="1" applyAlignment="1">
      <alignment vertical="top" wrapText="1"/>
    </xf>
    <xf numFmtId="0" fontId="6" fillId="0" borderId="0" xfId="28" applyFont="1" applyFill="1" applyAlignment="1">
      <alignment vertical="top"/>
    </xf>
    <xf numFmtId="0" fontId="56" fillId="0" borderId="0" xfId="28" applyFont="1" applyFill="1" applyAlignment="1">
      <alignment vertical="top" wrapText="1"/>
    </xf>
    <xf numFmtId="0" fontId="26" fillId="0" borderId="0" xfId="28" applyFont="1" applyFill="1" applyAlignment="1">
      <alignment vertical="top" wrapText="1"/>
    </xf>
    <xf numFmtId="4" fontId="56" fillId="0" borderId="0" xfId="28" applyNumberFormat="1" applyFont="1" applyFill="1" applyAlignment="1"/>
    <xf numFmtId="0" fontId="44" fillId="0" borderId="0" xfId="28" applyFont="1" applyFill="1" applyAlignment="1">
      <alignment vertical="top"/>
    </xf>
    <xf numFmtId="0" fontId="22" fillId="0" borderId="0" xfId="28" applyFont="1" applyFill="1" applyAlignment="1">
      <alignment vertical="top" wrapText="1"/>
    </xf>
    <xf numFmtId="4" fontId="22" fillId="0" borderId="0" xfId="28" applyNumberFormat="1" applyFont="1" applyFill="1" applyAlignment="1"/>
    <xf numFmtId="0" fontId="5" fillId="0" borderId="0" xfId="28" applyFont="1" applyFill="1" applyBorder="1" applyAlignment="1">
      <alignment horizontal="left" vertical="top"/>
    </xf>
    <xf numFmtId="0" fontId="6" fillId="0" borderId="0" xfId="28" applyFont="1" applyFill="1" applyBorder="1"/>
    <xf numFmtId="4" fontId="22" fillId="0" borderId="0" xfId="28" applyNumberFormat="1" applyFont="1" applyFill="1" applyBorder="1"/>
    <xf numFmtId="4" fontId="26" fillId="0" borderId="0" xfId="28" applyNumberFormat="1" applyFont="1" applyFill="1" applyBorder="1"/>
    <xf numFmtId="1" fontId="6" fillId="0" borderId="0" xfId="28" applyNumberFormat="1" applyFont="1" applyFill="1" applyBorder="1" applyAlignment="1">
      <alignment vertical="top" wrapText="1"/>
    </xf>
    <xf numFmtId="4" fontId="57" fillId="0" borderId="0" xfId="28" applyNumberFormat="1" applyFont="1" applyFill="1" applyBorder="1" applyAlignment="1"/>
    <xf numFmtId="0" fontId="6" fillId="0" borderId="0" xfId="29" applyFont="1" applyFill="1" applyAlignment="1">
      <alignment vertical="top"/>
    </xf>
    <xf numFmtId="0" fontId="22" fillId="0" borderId="0" xfId="29" applyFont="1" applyFill="1" applyAlignment="1">
      <alignment vertical="top" wrapText="1"/>
    </xf>
    <xf numFmtId="4" fontId="26" fillId="0" borderId="0" xfId="29" applyNumberFormat="1" applyFont="1" applyFill="1" applyBorder="1" applyAlignment="1"/>
    <xf numFmtId="0" fontId="10" fillId="0" borderId="14" xfId="18" applyFont="1" applyFill="1" applyBorder="1" applyAlignment="1">
      <alignment vertical="justify"/>
    </xf>
    <xf numFmtId="0" fontId="9" fillId="0" borderId="0" xfId="18" applyFont="1" applyFill="1" applyAlignment="1">
      <alignment horizontal="center" vertical="top"/>
    </xf>
    <xf numFmtId="0" fontId="9" fillId="0" borderId="0" xfId="18" applyFont="1" applyFill="1" applyAlignment="1">
      <alignment horizontal="right"/>
    </xf>
    <xf numFmtId="4" fontId="9" fillId="0" borderId="0" xfId="18" applyNumberFormat="1" applyFont="1" applyFill="1" applyAlignment="1" applyProtection="1">
      <alignment horizontal="right"/>
      <protection locked="0"/>
    </xf>
    <xf numFmtId="4" fontId="9" fillId="0" borderId="0" xfId="18" applyNumberFormat="1" applyFont="1" applyFill="1"/>
    <xf numFmtId="0" fontId="14" fillId="0" borderId="0" xfId="18" applyFont="1" applyFill="1" applyAlignment="1">
      <alignment vertical="top" wrapText="1"/>
    </xf>
    <xf numFmtId="0" fontId="5" fillId="0" borderId="14" xfId="18" applyFont="1" applyFill="1" applyBorder="1" applyAlignment="1">
      <alignment horizontal="left" vertical="top"/>
    </xf>
    <xf numFmtId="0" fontId="5" fillId="0" borderId="0" xfId="18" applyFont="1" applyFill="1" applyBorder="1" applyAlignment="1">
      <alignment horizontal="left" vertical="top"/>
    </xf>
    <xf numFmtId="0" fontId="5" fillId="0" borderId="14" xfId="18" quotePrefix="1" applyFont="1" applyFill="1" applyBorder="1" applyAlignment="1">
      <alignment horizontal="center"/>
    </xf>
    <xf numFmtId="4" fontId="5" fillId="0" borderId="0" xfId="18" applyNumberFormat="1" applyFont="1" applyFill="1" applyBorder="1"/>
    <xf numFmtId="0" fontId="19" fillId="0" borderId="14" xfId="18" applyFont="1" applyFill="1" applyBorder="1" applyAlignment="1">
      <alignment horizontal="justify" vertical="justify" wrapText="1"/>
    </xf>
    <xf numFmtId="0" fontId="5" fillId="0" borderId="14" xfId="18" quotePrefix="1" applyFont="1" applyFill="1" applyBorder="1" applyAlignment="1">
      <alignment horizontal="center" vertical="top"/>
    </xf>
    <xf numFmtId="4" fontId="16" fillId="0" borderId="0" xfId="18" applyNumberFormat="1" applyFont="1" applyFill="1" applyBorder="1"/>
    <xf numFmtId="4" fontId="2" fillId="0" borderId="0" xfId="18" applyNumberFormat="1" applyFill="1" applyBorder="1"/>
    <xf numFmtId="4" fontId="10" fillId="0" borderId="0" xfId="18" applyNumberFormat="1" applyFont="1" applyFill="1" applyBorder="1"/>
    <xf numFmtId="4" fontId="2" fillId="0" borderId="0" xfId="18" applyNumberFormat="1" applyFill="1"/>
    <xf numFmtId="0" fontId="74" fillId="0" borderId="0" xfId="18" applyFont="1" applyFill="1"/>
    <xf numFmtId="0" fontId="71" fillId="0" borderId="0" xfId="18" applyFont="1" applyFill="1"/>
    <xf numFmtId="0" fontId="75" fillId="0" borderId="0" xfId="18" applyFont="1" applyFill="1"/>
    <xf numFmtId="4" fontId="9" fillId="0" borderId="0" xfId="18" applyNumberFormat="1" applyFont="1" applyFill="1" applyAlignment="1">
      <alignment horizontal="right"/>
    </xf>
    <xf numFmtId="0" fontId="67" fillId="0" borderId="0" xfId="18" applyFont="1" applyFill="1" applyBorder="1"/>
    <xf numFmtId="4" fontId="3" fillId="0" borderId="0" xfId="0" applyNumberFormat="1" applyFont="1"/>
    <xf numFmtId="4" fontId="76" fillId="0" borderId="0" xfId="0" applyNumberFormat="1" applyFont="1"/>
    <xf numFmtId="4" fontId="5" fillId="0" borderId="14" xfId="0" applyNumberFormat="1" applyFont="1" applyFill="1" applyBorder="1" applyAlignment="1">
      <alignment horizontal="center" vertical="distributed"/>
    </xf>
    <xf numFmtId="4" fontId="5" fillId="0" borderId="14" xfId="0" applyNumberFormat="1" applyFont="1" applyFill="1" applyBorder="1"/>
    <xf numFmtId="4" fontId="2" fillId="0" borderId="14" xfId="0" applyNumberFormat="1" applyFont="1" applyFill="1" applyBorder="1"/>
    <xf numFmtId="4" fontId="2" fillId="0" borderId="14" xfId="53" applyNumberFormat="1" applyFont="1" applyFill="1" applyBorder="1" applyAlignment="1">
      <alignment vertical="distributed"/>
    </xf>
    <xf numFmtId="4" fontId="2" fillId="0" borderId="14" xfId="53" applyNumberFormat="1" applyFont="1" applyFill="1" applyBorder="1"/>
    <xf numFmtId="4" fontId="5" fillId="0" borderId="16" xfId="35" applyNumberFormat="1" applyFont="1" applyFill="1" applyBorder="1" applyAlignment="1">
      <alignment horizontal="left" vertical="top"/>
    </xf>
    <xf numFmtId="4" fontId="5" fillId="0" borderId="16" xfId="35" applyNumberFormat="1" applyFont="1" applyFill="1" applyBorder="1" applyAlignment="1">
      <alignment horizontal="justify"/>
    </xf>
    <xf numFmtId="4" fontId="5" fillId="0" borderId="16" xfId="35" applyNumberFormat="1" applyFont="1" applyFill="1" applyBorder="1" applyAlignment="1">
      <alignment horizontal="right"/>
    </xf>
    <xf numFmtId="4" fontId="5" fillId="0" borderId="16" xfId="35" applyNumberFormat="1" applyFont="1" applyFill="1" applyBorder="1" applyAlignment="1">
      <alignment horizontal="center"/>
    </xf>
    <xf numFmtId="4" fontId="7" fillId="0" borderId="0" xfId="0" applyNumberFormat="1" applyFont="1"/>
    <xf numFmtId="0" fontId="7" fillId="0" borderId="0" xfId="18" applyFont="1" applyFill="1" applyBorder="1" applyAlignment="1">
      <alignment horizontal="center" vertical="top" wrapText="1"/>
    </xf>
    <xf numFmtId="4" fontId="7" fillId="0" borderId="0" xfId="26" applyNumberFormat="1" applyFont="1" applyAlignment="1">
      <alignment horizontal="left"/>
    </xf>
    <xf numFmtId="0" fontId="7" fillId="15" borderId="0" xfId="18" applyFont="1" applyFill="1" applyBorder="1" applyAlignment="1">
      <alignment horizontal="left" vertical="top" wrapText="1"/>
    </xf>
    <xf numFmtId="4" fontId="7" fillId="15" borderId="0" xfId="18" applyNumberFormat="1" applyFont="1" applyFill="1" applyBorder="1" applyAlignment="1">
      <alignment horizontal="right"/>
    </xf>
    <xf numFmtId="0" fontId="5" fillId="0" borderId="15" xfId="18" applyFont="1" applyFill="1" applyBorder="1" applyAlignment="1" applyProtection="1">
      <alignment horizontal="justify" wrapText="1"/>
    </xf>
    <xf numFmtId="4" fontId="5" fillId="0" borderId="15" xfId="18" applyNumberFormat="1" applyFont="1" applyFill="1" applyBorder="1" applyAlignment="1" applyProtection="1">
      <alignment horizontal="right" wrapText="1"/>
    </xf>
    <xf numFmtId="0" fontId="5" fillId="0" borderId="15" xfId="18" applyFont="1" applyFill="1" applyBorder="1" applyAlignment="1">
      <alignment horizontal="left" vertical="top" wrapText="1"/>
    </xf>
    <xf numFmtId="0" fontId="5" fillId="0" borderId="15" xfId="18" applyFont="1" applyFill="1" applyBorder="1" applyAlignment="1"/>
    <xf numFmtId="4" fontId="5" fillId="0" borderId="15" xfId="18" applyNumberFormat="1" applyFont="1" applyFill="1" applyBorder="1" applyAlignment="1">
      <alignment horizontal="right"/>
    </xf>
    <xf numFmtId="0" fontId="5" fillId="0" borderId="15" xfId="18" applyFont="1" applyFill="1" applyBorder="1" applyAlignment="1">
      <alignment horizontal="justify" wrapText="1"/>
    </xf>
    <xf numFmtId="4" fontId="5" fillId="0" borderId="15" xfId="18" applyNumberFormat="1" applyFont="1" applyFill="1" applyBorder="1" applyAlignment="1">
      <alignment horizontal="right" wrapText="1"/>
    </xf>
    <xf numFmtId="0" fontId="7" fillId="15" borderId="15" xfId="18" applyFont="1" applyFill="1" applyBorder="1" applyAlignment="1"/>
    <xf numFmtId="4" fontId="7" fillId="15" borderId="15" xfId="18" applyNumberFormat="1" applyFont="1" applyFill="1" applyBorder="1" applyAlignment="1">
      <alignment horizontal="right"/>
    </xf>
    <xf numFmtId="49" fontId="9" fillId="0" borderId="0" xfId="0" applyNumberFormat="1" applyFont="1" applyFill="1" applyBorder="1" applyAlignment="1">
      <alignment horizontal="right" vertical="top"/>
    </xf>
    <xf numFmtId="1" fontId="9" fillId="0" borderId="11" xfId="0" applyNumberFormat="1" applyFont="1" applyFill="1" applyBorder="1" applyAlignment="1">
      <alignment horizontal="left" vertical="top"/>
    </xf>
    <xf numFmtId="1" fontId="9" fillId="0" borderId="15" xfId="0" applyNumberFormat="1" applyFont="1" applyFill="1" applyBorder="1" applyAlignment="1">
      <alignment horizontal="left" vertical="top"/>
    </xf>
    <xf numFmtId="1" fontId="9" fillId="0" borderId="0" xfId="0" applyNumberFormat="1" applyFont="1" applyFill="1" applyAlignment="1">
      <alignment horizontal="left" vertical="top"/>
    </xf>
    <xf numFmtId="0" fontId="2" fillId="0" borderId="0" xfId="18" applyNumberFormat="1" applyFont="1" applyFill="1" applyBorder="1" applyAlignment="1">
      <alignment horizontal="center" vertical="top" wrapText="1"/>
    </xf>
    <xf numFmtId="0" fontId="77" fillId="0" borderId="0" xfId="38" applyFont="1" applyFill="1" applyBorder="1" applyAlignment="1" applyProtection="1">
      <alignment horizontal="center" vertical="top"/>
    </xf>
    <xf numFmtId="16" fontId="2" fillId="0" borderId="0" xfId="18" applyNumberFormat="1" applyFont="1" applyFill="1" applyBorder="1" applyAlignment="1">
      <alignment horizontal="center" vertical="top" wrapText="1"/>
    </xf>
    <xf numFmtId="0" fontId="2" fillId="0" borderId="12" xfId="18" applyFont="1" applyFill="1" applyBorder="1" applyAlignment="1">
      <alignment horizontal="center" vertical="top" wrapText="1"/>
    </xf>
    <xf numFmtId="0" fontId="2" fillId="0" borderId="0" xfId="18" applyFont="1" applyFill="1" applyBorder="1" applyAlignment="1">
      <alignment vertical="top" wrapText="1"/>
    </xf>
    <xf numFmtId="0" fontId="20" fillId="0" borderId="0" xfId="18" applyFont="1" applyFill="1" applyBorder="1" applyAlignment="1">
      <alignment horizontal="center" vertical="top" wrapText="1"/>
    </xf>
    <xf numFmtId="0" fontId="2" fillId="0" borderId="10" xfId="18" applyFont="1" applyFill="1" applyBorder="1" applyAlignment="1">
      <alignment horizontal="center" vertical="top" wrapText="1"/>
    </xf>
    <xf numFmtId="0" fontId="2" fillId="0" borderId="11" xfId="18" applyFont="1" applyFill="1" applyBorder="1" applyAlignment="1">
      <alignment horizontal="center" vertical="top" wrapText="1"/>
    </xf>
    <xf numFmtId="0" fontId="77" fillId="15" borderId="0" xfId="18" applyFont="1" applyFill="1" applyBorder="1" applyAlignment="1">
      <alignment horizontal="center" vertical="top" wrapText="1"/>
    </xf>
    <xf numFmtId="0" fontId="16" fillId="15" borderId="0" xfId="18" applyFont="1" applyFill="1" applyBorder="1" applyAlignment="1">
      <alignment horizontal="left" vertical="top" wrapText="1"/>
    </xf>
    <xf numFmtId="0" fontId="77" fillId="15" borderId="0" xfId="18" applyFont="1" applyFill="1" applyBorder="1" applyAlignment="1">
      <alignment horizontal="right"/>
    </xf>
    <xf numFmtId="4" fontId="77" fillId="15" borderId="0" xfId="18" applyNumberFormat="1" applyFont="1" applyFill="1" applyBorder="1" applyAlignment="1">
      <alignment horizontal="right"/>
    </xf>
    <xf numFmtId="4" fontId="16" fillId="15" borderId="0" xfId="18" applyNumberFormat="1" applyFont="1" applyFill="1" applyBorder="1" applyAlignment="1">
      <alignment horizontal="right"/>
    </xf>
    <xf numFmtId="0" fontId="8" fillId="0" borderId="0" xfId="18" applyFont="1" applyFill="1" applyBorder="1" applyAlignment="1">
      <alignment horizontal="center" vertical="top" wrapText="1"/>
    </xf>
    <xf numFmtId="166" fontId="8" fillId="15" borderId="0" xfId="18" applyNumberFormat="1" applyFont="1" applyFill="1" applyBorder="1" applyAlignment="1">
      <alignment horizontal="center" vertical="top" wrapText="1"/>
    </xf>
    <xf numFmtId="0" fontId="7" fillId="15" borderId="0" xfId="18" applyFont="1" applyFill="1" applyBorder="1" applyAlignment="1">
      <alignment horizontal="right"/>
    </xf>
    <xf numFmtId="166" fontId="7" fillId="15" borderId="0" xfId="18" applyNumberFormat="1" applyFont="1" applyFill="1" applyBorder="1" applyAlignment="1"/>
    <xf numFmtId="4" fontId="7" fillId="15" borderId="0" xfId="18" applyNumberFormat="1" applyFont="1" applyFill="1" applyBorder="1" applyAlignment="1"/>
    <xf numFmtId="0" fontId="7" fillId="0" borderId="0" xfId="18" applyNumberFormat="1" applyFont="1" applyFill="1" applyBorder="1" applyAlignment="1">
      <alignment horizontal="left" vertical="top" wrapText="1"/>
    </xf>
    <xf numFmtId="0" fontId="2" fillId="0" borderId="0" xfId="18" applyNumberFormat="1" applyFont="1" applyFill="1" applyBorder="1" applyAlignment="1">
      <alignment horizontal="left" vertical="top" wrapText="1"/>
    </xf>
    <xf numFmtId="0" fontId="8" fillId="15" borderId="0" xfId="18" applyFont="1" applyFill="1" applyBorder="1" applyAlignment="1">
      <alignment horizontal="center" vertical="top" wrapText="1"/>
    </xf>
    <xf numFmtId="0" fontId="7" fillId="15" borderId="0" xfId="18" applyNumberFormat="1" applyFont="1" applyFill="1" applyBorder="1" applyAlignment="1">
      <alignment horizontal="left" vertical="top" wrapText="1"/>
    </xf>
    <xf numFmtId="0" fontId="8" fillId="15" borderId="0" xfId="18" applyFont="1" applyFill="1" applyBorder="1" applyAlignment="1">
      <alignment horizontal="right"/>
    </xf>
    <xf numFmtId="0" fontId="16" fillId="0" borderId="0" xfId="38" applyFont="1" applyFill="1" applyBorder="1" applyAlignment="1" applyProtection="1">
      <alignment vertical="top" wrapText="1"/>
    </xf>
    <xf numFmtId="0" fontId="77" fillId="0" borderId="0" xfId="18" applyFont="1" applyFill="1" applyBorder="1" applyAlignment="1">
      <alignment horizontal="center" vertical="top" wrapText="1"/>
    </xf>
    <xf numFmtId="0" fontId="77" fillId="0" borderId="0" xfId="18" applyFont="1" applyFill="1" applyBorder="1" applyAlignment="1">
      <alignment horizontal="right"/>
    </xf>
    <xf numFmtId="0" fontId="77" fillId="0" borderId="0" xfId="18" applyFont="1" applyFill="1" applyBorder="1"/>
    <xf numFmtId="4" fontId="77" fillId="0" borderId="0" xfId="18" applyNumberFormat="1" applyFont="1" applyFill="1" applyBorder="1"/>
    <xf numFmtId="4" fontId="77" fillId="0" borderId="0" xfId="38" applyNumberFormat="1" applyFont="1" applyFill="1" applyBorder="1" applyAlignment="1" applyProtection="1">
      <alignment horizontal="right"/>
    </xf>
    <xf numFmtId="0" fontId="77" fillId="15" borderId="11" xfId="18" applyFont="1" applyFill="1" applyBorder="1" applyAlignment="1">
      <alignment horizontal="center" vertical="top" wrapText="1"/>
    </xf>
    <xf numFmtId="0" fontId="78" fillId="15" borderId="11" xfId="18" applyFont="1" applyFill="1" applyBorder="1" applyAlignment="1">
      <alignment horizontal="left" vertical="top" wrapText="1"/>
    </xf>
    <xf numFmtId="0" fontId="16" fillId="15" borderId="11" xfId="18" applyFont="1" applyFill="1" applyBorder="1" applyAlignment="1">
      <alignment horizontal="right"/>
    </xf>
    <xf numFmtId="4" fontId="7" fillId="15" borderId="11" xfId="18" applyNumberFormat="1" applyFont="1" applyFill="1" applyBorder="1"/>
    <xf numFmtId="4" fontId="10" fillId="0" borderId="15" xfId="0" applyNumberFormat="1" applyFont="1" applyFill="1" applyBorder="1" applyAlignment="1">
      <alignment horizontal="right"/>
    </xf>
    <xf numFmtId="4" fontId="10" fillId="0" borderId="0" xfId="0" applyNumberFormat="1" applyFont="1" applyFill="1" applyBorder="1" applyAlignment="1">
      <alignment horizontal="right"/>
    </xf>
    <xf numFmtId="4" fontId="10" fillId="0" borderId="11" xfId="0" applyNumberFormat="1" applyFont="1" applyFill="1" applyBorder="1" applyAlignment="1">
      <alignment horizontal="right"/>
    </xf>
    <xf numFmtId="4" fontId="20" fillId="0" borderId="0" xfId="0" applyNumberFormat="1" applyFont="1" applyFill="1" applyAlignment="1">
      <alignment horizontal="right"/>
    </xf>
    <xf numFmtId="4" fontId="20" fillId="0" borderId="0" xfId="0" applyNumberFormat="1" applyFont="1" applyFill="1" applyBorder="1" applyAlignment="1">
      <alignment horizontal="right"/>
    </xf>
    <xf numFmtId="4" fontId="9" fillId="0" borderId="13" xfId="0" applyNumberFormat="1" applyFont="1" applyFill="1" applyBorder="1" applyAlignment="1">
      <alignment horizontal="right"/>
    </xf>
    <xf numFmtId="4" fontId="8" fillId="0" borderId="0" xfId="18" applyNumberFormat="1" applyFont="1" applyFill="1" applyBorder="1" applyProtection="1">
      <protection locked="0"/>
    </xf>
    <xf numFmtId="4" fontId="2" fillId="0" borderId="0" xfId="0" applyNumberFormat="1" applyFont="1" applyFill="1" applyAlignment="1">
      <alignment horizontal="right"/>
    </xf>
    <xf numFmtId="4" fontId="9" fillId="0" borderId="0" xfId="31" applyNumberFormat="1" applyFont="1" applyFill="1" applyBorder="1" applyAlignment="1">
      <alignment horizontal="right"/>
    </xf>
    <xf numFmtId="4" fontId="2" fillId="0" borderId="0" xfId="26" applyNumberFormat="1" applyFont="1" applyFill="1" applyAlignment="1">
      <alignment horizontal="right"/>
    </xf>
    <xf numFmtId="4" fontId="2" fillId="0" borderId="0" xfId="34" applyNumberFormat="1" applyFont="1" applyFill="1" applyAlignment="1">
      <alignment horizontal="right"/>
    </xf>
    <xf numFmtId="4" fontId="9" fillId="0" borderId="0" xfId="0" applyNumberFormat="1" applyFont="1" applyFill="1" applyAlignment="1">
      <alignment horizontal="center"/>
    </xf>
    <xf numFmtId="4" fontId="64" fillId="0" borderId="0" xfId="0" applyNumberFormat="1" applyFont="1" applyFill="1" applyAlignment="1">
      <alignment horizontal="justify" vertical="top"/>
    </xf>
    <xf numFmtId="4" fontId="2" fillId="0" borderId="0" xfId="25" applyNumberFormat="1" applyFont="1" applyFill="1" applyAlignment="1">
      <alignment horizontal="right"/>
    </xf>
    <xf numFmtId="4" fontId="17" fillId="0" borderId="12" xfId="18" applyNumberFormat="1" applyFont="1" applyFill="1" applyBorder="1" applyAlignment="1"/>
    <xf numFmtId="4" fontId="16" fillId="15" borderId="11" xfId="18" applyNumberFormat="1" applyFont="1" applyFill="1" applyBorder="1"/>
    <xf numFmtId="4" fontId="2" fillId="0" borderId="15" xfId="54" applyNumberFormat="1" applyFont="1" applyFill="1" applyBorder="1" applyAlignment="1">
      <alignment horizontal="right"/>
    </xf>
    <xf numFmtId="4" fontId="2" fillId="0" borderId="15" xfId="26" applyNumberFormat="1" applyFont="1" applyFill="1" applyBorder="1" applyAlignment="1">
      <alignment horizontal="right"/>
    </xf>
    <xf numFmtId="4" fontId="2" fillId="0" borderId="0" xfId="53" applyNumberFormat="1" applyFont="1" applyFill="1" applyAlignment="1">
      <alignment horizontal="right"/>
    </xf>
    <xf numFmtId="4" fontId="2" fillId="0" borderId="0" xfId="54" applyNumberFormat="1" applyFont="1" applyFill="1" applyBorder="1" applyAlignment="1">
      <alignment horizontal="right"/>
    </xf>
    <xf numFmtId="4" fontId="5" fillId="0" borderId="0" xfId="50" applyNumberFormat="1" applyFont="1" applyFill="1" applyBorder="1" applyAlignment="1">
      <alignment horizontal="right"/>
    </xf>
    <xf numFmtId="1" fontId="16" fillId="15" borderId="0" xfId="0" applyNumberFormat="1" applyFont="1" applyFill="1" applyBorder="1" applyAlignment="1">
      <alignment horizontal="left" vertical="top"/>
    </xf>
    <xf numFmtId="1" fontId="16" fillId="15" borderId="0" xfId="0" applyNumberFormat="1" applyFont="1" applyFill="1" applyBorder="1" applyAlignment="1">
      <alignment horizontal="center"/>
    </xf>
    <xf numFmtId="0" fontId="16" fillId="15" borderId="0" xfId="0" applyFont="1" applyFill="1" applyBorder="1" applyAlignment="1">
      <alignment horizontal="center"/>
    </xf>
    <xf numFmtId="0" fontId="16" fillId="0" borderId="0" xfId="18" applyFont="1" applyFill="1" applyBorder="1" applyAlignment="1">
      <alignment horizontal="left" vertical="top" wrapText="1"/>
    </xf>
    <xf numFmtId="4" fontId="5" fillId="0" borderId="11" xfId="54" applyNumberFormat="1" applyFont="1" applyFill="1" applyBorder="1" applyAlignment="1">
      <alignment horizontal="right"/>
    </xf>
    <xf numFmtId="4" fontId="5" fillId="0" borderId="11" xfId="26" applyNumberFormat="1" applyFont="1" applyFill="1" applyBorder="1" applyAlignment="1">
      <alignment horizontal="right"/>
    </xf>
    <xf numFmtId="169" fontId="5" fillId="0" borderId="11" xfId="26" applyNumberFormat="1" applyFont="1" applyFill="1" applyBorder="1" applyAlignment="1">
      <alignment horizontal="left" vertical="top"/>
    </xf>
    <xf numFmtId="0" fontId="16" fillId="0" borderId="0" xfId="38" applyFont="1" applyFill="1" applyBorder="1" applyAlignment="1" applyProtection="1">
      <alignment vertical="distributed"/>
    </xf>
    <xf numFmtId="0" fontId="16" fillId="0" borderId="0" xfId="18" applyFont="1" applyFill="1" applyBorder="1" applyAlignment="1">
      <alignment horizontal="center" vertical="top" wrapText="1"/>
    </xf>
    <xf numFmtId="0" fontId="78" fillId="15" borderId="0" xfId="18" applyFont="1" applyFill="1" applyBorder="1" applyAlignment="1">
      <alignment horizontal="left" vertical="top" wrapText="1"/>
    </xf>
    <xf numFmtId="0" fontId="16" fillId="15" borderId="0" xfId="18" applyFont="1" applyFill="1" applyBorder="1" applyAlignment="1">
      <alignment horizontal="right"/>
    </xf>
    <xf numFmtId="0" fontId="16" fillId="15" borderId="0" xfId="18" applyFont="1" applyFill="1" applyBorder="1"/>
    <xf numFmtId="4" fontId="7" fillId="15" borderId="0" xfId="18" applyNumberFormat="1" applyFont="1" applyFill="1" applyBorder="1"/>
    <xf numFmtId="0" fontId="16" fillId="0" borderId="0" xfId="18" applyFont="1" applyFill="1"/>
    <xf numFmtId="0" fontId="77" fillId="0" borderId="0" xfId="18" applyFont="1" applyFill="1"/>
    <xf numFmtId="0" fontId="2" fillId="0" borderId="0" xfId="24" applyFont="1" applyFill="1" applyBorder="1" applyAlignment="1">
      <alignment vertical="top" wrapText="1"/>
    </xf>
    <xf numFmtId="0" fontId="2" fillId="0" borderId="0" xfId="24" applyFont="1" applyFill="1" applyBorder="1" applyAlignment="1"/>
    <xf numFmtId="4" fontId="2" fillId="0" borderId="0" xfId="24" applyNumberFormat="1" applyFont="1" applyFill="1" applyBorder="1" applyAlignment="1"/>
    <xf numFmtId="0" fontId="7" fillId="0" borderId="0" xfId="24" applyFont="1" applyFill="1" applyBorder="1" applyAlignment="1">
      <alignment vertical="top" wrapText="1"/>
    </xf>
    <xf numFmtId="0" fontId="2" fillId="0" borderId="0" xfId="24" applyFont="1" applyFill="1" applyBorder="1" applyAlignment="1">
      <alignment vertical="top"/>
    </xf>
    <xf numFmtId="0" fontId="5" fillId="0" borderId="0" xfId="24" applyFont="1" applyFill="1" applyBorder="1" applyAlignment="1">
      <alignment vertical="top" wrapText="1"/>
    </xf>
    <xf numFmtId="0" fontId="5" fillId="0" borderId="0" xfId="24" applyFont="1" applyFill="1" applyBorder="1" applyAlignment="1">
      <alignment vertical="top"/>
    </xf>
    <xf numFmtId="0" fontId="2" fillId="0" borderId="0" xfId="24" applyFont="1" applyAlignment="1">
      <alignment vertical="top"/>
    </xf>
    <xf numFmtId="0" fontId="5" fillId="0" borderId="0" xfId="24" applyFont="1" applyAlignment="1">
      <alignment vertical="top" wrapText="1"/>
    </xf>
    <xf numFmtId="0" fontId="2" fillId="0" borderId="0" xfId="24" applyFont="1" applyAlignment="1"/>
    <xf numFmtId="4" fontId="2" fillId="0" borderId="0" xfId="24" applyNumberFormat="1" applyFont="1" applyAlignment="1"/>
    <xf numFmtId="0" fontId="2" fillId="0" borderId="0" xfId="24" applyFont="1" applyAlignment="1">
      <alignment vertical="top" wrapText="1"/>
    </xf>
    <xf numFmtId="0" fontId="5" fillId="15" borderId="15" xfId="24" applyFont="1" applyFill="1" applyBorder="1" applyAlignment="1">
      <alignment vertical="top"/>
    </xf>
    <xf numFmtId="0" fontId="5" fillId="15" borderId="15" xfId="24" applyFont="1" applyFill="1" applyBorder="1" applyAlignment="1">
      <alignment vertical="top" wrapText="1"/>
    </xf>
    <xf numFmtId="0" fontId="5" fillId="15" borderId="15" xfId="24" applyFont="1" applyFill="1" applyBorder="1" applyAlignment="1"/>
    <xf numFmtId="4" fontId="5" fillId="15" borderId="15" xfId="24" applyNumberFormat="1" applyFont="1" applyFill="1" applyBorder="1" applyAlignment="1"/>
    <xf numFmtId="4" fontId="2" fillId="0" borderId="0" xfId="24" applyNumberFormat="1" applyFont="1" applyFill="1" applyAlignment="1"/>
    <xf numFmtId="3" fontId="2" fillId="0" borderId="0" xfId="30" applyNumberFormat="1" applyFont="1" applyAlignment="1" applyProtection="1">
      <alignment horizontal="left" wrapText="1"/>
    </xf>
    <xf numFmtId="0" fontId="2" fillId="15" borderId="15" xfId="24" applyFont="1" applyFill="1" applyBorder="1" applyAlignment="1">
      <alignment vertical="top"/>
    </xf>
    <xf numFmtId="0" fontId="2" fillId="15" borderId="15" xfId="24" applyFont="1" applyFill="1" applyBorder="1" applyAlignment="1"/>
    <xf numFmtId="4" fontId="2" fillId="15" borderId="15" xfId="24" applyNumberFormat="1" applyFont="1" applyFill="1" applyBorder="1" applyAlignment="1"/>
    <xf numFmtId="0" fontId="16" fillId="0" borderId="0" xfId="18" applyFont="1" applyFill="1" applyAlignment="1">
      <alignment horizontal="left" vertical="top" wrapText="1"/>
    </xf>
    <xf numFmtId="0" fontId="77" fillId="0" borderId="0" xfId="18" applyFont="1" applyFill="1" applyAlignment="1">
      <alignment horizontal="left" vertical="top" wrapText="1"/>
    </xf>
    <xf numFmtId="0" fontId="7" fillId="0" borderId="0" xfId="18" applyFont="1" applyFill="1" applyBorder="1" applyAlignment="1">
      <alignment horizontal="left" vertical="top"/>
    </xf>
    <xf numFmtId="0" fontId="7" fillId="0" borderId="0" xfId="24" applyFont="1" applyFill="1" applyBorder="1" applyAlignment="1">
      <alignment vertical="top"/>
    </xf>
    <xf numFmtId="0" fontId="7" fillId="0" borderId="0" xfId="39" applyFont="1" applyFill="1" applyBorder="1" applyAlignment="1">
      <alignment horizontal="center" vertical="top"/>
    </xf>
    <xf numFmtId="0" fontId="5" fillId="0" borderId="14" xfId="18" applyFont="1" applyFill="1" applyBorder="1" applyAlignment="1">
      <alignment horizontal="center" vertical="top" wrapText="1"/>
    </xf>
    <xf numFmtId="0" fontId="7" fillId="0" borderId="0" xfId="39" applyFont="1" applyFill="1" applyBorder="1" applyAlignment="1">
      <alignment horizontal="left"/>
    </xf>
    <xf numFmtId="0" fontId="7" fillId="0" borderId="0" xfId="18" applyFont="1" applyFill="1" applyAlignment="1">
      <alignment horizontal="left"/>
    </xf>
    <xf numFmtId="0" fontId="9" fillId="15" borderId="0" xfId="39" applyFont="1" applyFill="1" applyBorder="1" applyAlignment="1">
      <alignment horizontal="center" vertical="top"/>
    </xf>
    <xf numFmtId="0" fontId="10" fillId="15" borderId="0" xfId="39" applyFont="1" applyFill="1" applyBorder="1"/>
    <xf numFmtId="4" fontId="6" fillId="15" borderId="0" xfId="18" applyNumberFormat="1" applyFont="1" applyFill="1" applyBorder="1" applyAlignment="1">
      <alignment horizontal="right" wrapText="1"/>
    </xf>
    <xf numFmtId="4" fontId="9" fillId="15" borderId="0" xfId="39" applyNumberFormat="1" applyFont="1" applyFill="1" applyBorder="1" applyAlignment="1" applyProtection="1">
      <alignment horizontal="right"/>
      <protection locked="0"/>
    </xf>
    <xf numFmtId="4" fontId="10" fillId="15" borderId="0" xfId="39" applyNumberFormat="1" applyFont="1" applyFill="1" applyBorder="1" applyAlignment="1">
      <alignment horizontal="right"/>
    </xf>
    <xf numFmtId="0" fontId="47" fillId="0" borderId="0" xfId="21" applyFont="1" applyFill="1" applyAlignment="1">
      <alignment horizontal="right"/>
    </xf>
    <xf numFmtId="0" fontId="16" fillId="0" borderId="0" xfId="18" applyFont="1" applyFill="1" applyAlignment="1">
      <alignment horizontal="right" vertical="top" wrapText="1"/>
    </xf>
    <xf numFmtId="0" fontId="7" fillId="0" borderId="0" xfId="18" applyFont="1" applyFill="1" applyAlignment="1">
      <alignment horizontal="right"/>
    </xf>
    <xf numFmtId="0" fontId="10" fillId="0" borderId="0" xfId="18" applyFont="1" applyFill="1" applyAlignment="1">
      <alignment horizontal="right"/>
    </xf>
    <xf numFmtId="0" fontId="6" fillId="0" borderId="0" xfId="18" applyFont="1" applyFill="1" applyBorder="1" applyAlignment="1" applyProtection="1">
      <alignment horizontal="right" wrapText="1"/>
    </xf>
    <xf numFmtId="0" fontId="6" fillId="0" borderId="13" xfId="18" applyFont="1" applyFill="1" applyBorder="1" applyAlignment="1">
      <alignment horizontal="right"/>
    </xf>
    <xf numFmtId="0" fontId="6" fillId="15" borderId="0" xfId="18" applyFont="1" applyFill="1" applyBorder="1" applyAlignment="1">
      <alignment horizontal="right"/>
    </xf>
    <xf numFmtId="0" fontId="9" fillId="0" borderId="0" xfId="18" applyFont="1" applyFill="1" applyBorder="1" applyAlignment="1" applyProtection="1">
      <alignment horizontal="right" wrapText="1"/>
    </xf>
    <xf numFmtId="0" fontId="9" fillId="0" borderId="13" xfId="18" applyFont="1" applyFill="1" applyBorder="1" applyAlignment="1">
      <alignment horizontal="right"/>
    </xf>
    <xf numFmtId="0" fontId="22" fillId="0" borderId="0" xfId="29" applyFont="1" applyFill="1" applyBorder="1" applyAlignment="1">
      <alignment horizontal="right"/>
    </xf>
    <xf numFmtId="0" fontId="9" fillId="0" borderId="0" xfId="39" applyFont="1" applyFill="1" applyBorder="1" applyAlignment="1">
      <alignment horizontal="right"/>
    </xf>
    <xf numFmtId="0" fontId="3" fillId="15" borderId="0" xfId="18" quotePrefix="1" applyFont="1" applyFill="1" applyBorder="1" applyAlignment="1">
      <alignment horizontal="center" vertical="top" wrapText="1"/>
    </xf>
    <xf numFmtId="0" fontId="5" fillId="15" borderId="0" xfId="18" applyFont="1" applyFill="1" applyBorder="1" applyAlignment="1">
      <alignment horizontal="left" vertical="top" wrapText="1"/>
    </xf>
    <xf numFmtId="4" fontId="6" fillId="15" borderId="0" xfId="18" applyNumberFormat="1" applyFont="1" applyFill="1" applyBorder="1" applyAlignment="1">
      <alignment horizontal="right"/>
    </xf>
    <xf numFmtId="4" fontId="5" fillId="15" borderId="0" xfId="18" applyNumberFormat="1" applyFont="1" applyFill="1" applyBorder="1" applyAlignment="1">
      <alignment horizontal="right"/>
    </xf>
    <xf numFmtId="4" fontId="81" fillId="0" borderId="0" xfId="21" applyNumberFormat="1" applyFill="1"/>
    <xf numFmtId="4" fontId="81" fillId="0" borderId="0" xfId="21" applyNumberFormat="1" applyFill="1" applyAlignment="1">
      <alignment horizontal="right"/>
    </xf>
    <xf numFmtId="4" fontId="14" fillId="0" borderId="0" xfId="39" applyNumberFormat="1" applyFont="1" applyFill="1" applyBorder="1" applyAlignment="1">
      <alignment wrapText="1"/>
    </xf>
    <xf numFmtId="4" fontId="55" fillId="0" borderId="0" xfId="21" applyNumberFormat="1" applyFont="1" applyFill="1" applyAlignment="1">
      <alignment horizontal="left"/>
    </xf>
    <xf numFmtId="4" fontId="48" fillId="0" borderId="0" xfId="21" applyNumberFormat="1" applyFont="1" applyFill="1" applyAlignment="1">
      <alignment horizontal="right"/>
    </xf>
    <xf numFmtId="4" fontId="25" fillId="0" borderId="0" xfId="21" applyNumberFormat="1" applyFont="1" applyFill="1" applyAlignment="1">
      <alignment vertical="top"/>
    </xf>
    <xf numFmtId="4" fontId="25" fillId="0" borderId="0" xfId="21" applyNumberFormat="1" applyFont="1" applyFill="1" applyAlignment="1">
      <alignment horizontal="right" vertical="top"/>
    </xf>
    <xf numFmtId="4" fontId="49" fillId="0" borderId="0" xfId="21" applyNumberFormat="1" applyFont="1" applyFill="1" applyAlignment="1">
      <alignment vertical="top"/>
    </xf>
    <xf numFmtId="4" fontId="49" fillId="0" borderId="0" xfId="21" applyNumberFormat="1" applyFont="1" applyFill="1" applyAlignment="1">
      <alignment horizontal="right"/>
    </xf>
    <xf numFmtId="4" fontId="53" fillId="0" borderId="0" xfId="21" applyNumberFormat="1" applyFont="1" applyFill="1" applyAlignment="1">
      <alignment horizontal="right"/>
    </xf>
    <xf numFmtId="4" fontId="6" fillId="0" borderId="0" xfId="39" applyNumberFormat="1" applyFont="1" applyFill="1" applyBorder="1" applyAlignment="1">
      <alignment horizontal="right"/>
    </xf>
    <xf numFmtId="4" fontId="51" fillId="0" borderId="0" xfId="21" applyNumberFormat="1" applyFont="1" applyFill="1" applyBorder="1" applyAlignment="1">
      <alignment horizontal="right"/>
    </xf>
    <xf numFmtId="4" fontId="9" fillId="0" borderId="0" xfId="21" applyNumberFormat="1" applyFont="1" applyFill="1" applyAlignment="1">
      <alignment horizontal="right"/>
    </xf>
    <xf numFmtId="4" fontId="51" fillId="0" borderId="0" xfId="21" applyNumberFormat="1" applyFont="1" applyFill="1" applyAlignment="1">
      <alignment horizontal="right"/>
    </xf>
    <xf numFmtId="4" fontId="46" fillId="0" borderId="0" xfId="21" applyNumberFormat="1" applyFont="1" applyFill="1" applyBorder="1" applyAlignment="1">
      <alignment horizontal="right" vertical="top"/>
    </xf>
    <xf numFmtId="4" fontId="48" fillId="0" borderId="0" xfId="21" applyNumberFormat="1" applyFont="1" applyFill="1"/>
    <xf numFmtId="0" fontId="9" fillId="15" borderId="0" xfId="18" applyFont="1" applyFill="1" applyBorder="1" applyAlignment="1">
      <alignment horizontal="right"/>
    </xf>
    <xf numFmtId="0" fontId="7" fillId="0" borderId="0" xfId="18" quotePrefix="1" applyFont="1" applyFill="1" applyBorder="1" applyAlignment="1">
      <alignment horizontal="center" vertical="top" wrapText="1"/>
    </xf>
    <xf numFmtId="4" fontId="9" fillId="15" borderId="0" xfId="18" applyNumberFormat="1" applyFont="1" applyFill="1" applyBorder="1" applyAlignment="1">
      <alignment horizontal="right" wrapText="1"/>
    </xf>
    <xf numFmtId="0" fontId="14" fillId="0" borderId="0" xfId="39" applyFont="1" applyFill="1" applyBorder="1" applyAlignment="1">
      <alignment horizontal="right" wrapText="1"/>
    </xf>
    <xf numFmtId="0" fontId="55" fillId="0" borderId="0" xfId="21" applyFont="1" applyFill="1" applyAlignment="1">
      <alignment horizontal="right"/>
    </xf>
    <xf numFmtId="0" fontId="49" fillId="0" borderId="0" xfId="21" applyFont="1" applyFill="1" applyAlignment="1">
      <alignment horizontal="right" vertical="top"/>
    </xf>
    <xf numFmtId="0" fontId="9" fillId="15" borderId="13" xfId="21" applyFont="1" applyFill="1" applyBorder="1" applyAlignment="1">
      <alignment horizontal="left"/>
    </xf>
    <xf numFmtId="0" fontId="10" fillId="15" borderId="13" xfId="21" applyFont="1" applyFill="1" applyBorder="1" applyAlignment="1">
      <alignment horizontal="left"/>
    </xf>
    <xf numFmtId="0" fontId="10" fillId="15" borderId="13" xfId="21" applyFont="1" applyFill="1" applyBorder="1" applyAlignment="1">
      <alignment horizontal="right"/>
    </xf>
    <xf numFmtId="4" fontId="10" fillId="15" borderId="13" xfId="21" applyNumberFormat="1" applyFont="1" applyFill="1" applyBorder="1" applyAlignment="1">
      <alignment horizontal="right"/>
    </xf>
    <xf numFmtId="0" fontId="46" fillId="15" borderId="13" xfId="21" applyFont="1" applyFill="1" applyBorder="1" applyAlignment="1">
      <alignment horizontal="left" vertical="top"/>
    </xf>
    <xf numFmtId="0" fontId="10" fillId="15" borderId="13" xfId="21" applyFont="1" applyFill="1" applyBorder="1" applyAlignment="1">
      <alignment vertical="top"/>
    </xf>
    <xf numFmtId="0" fontId="10" fillId="15" borderId="13" xfId="21" applyFont="1" applyFill="1" applyBorder="1" applyAlignment="1">
      <alignment horizontal="right" vertical="top"/>
    </xf>
    <xf numFmtId="4" fontId="10" fillId="15" borderId="13" xfId="21" applyNumberFormat="1" applyFont="1" applyFill="1" applyBorder="1" applyAlignment="1">
      <alignment horizontal="right" vertical="top"/>
    </xf>
    <xf numFmtId="0" fontId="10" fillId="0" borderId="15" xfId="39" applyFont="1" applyFill="1" applyBorder="1" applyAlignment="1">
      <alignment horizontal="right"/>
    </xf>
    <xf numFmtId="0" fontId="9" fillId="0" borderId="15" xfId="18" applyFont="1" applyFill="1" applyBorder="1" applyAlignment="1"/>
    <xf numFmtId="4" fontId="9" fillId="0" borderId="15" xfId="18" applyNumberFormat="1" applyFont="1" applyFill="1" applyBorder="1" applyAlignment="1">
      <alignment horizontal="right"/>
    </xf>
    <xf numFmtId="0" fontId="53" fillId="0" borderId="15" xfId="21" applyFont="1" applyFill="1" applyBorder="1" applyAlignment="1">
      <alignment horizontal="right"/>
    </xf>
    <xf numFmtId="4" fontId="53" fillId="0" borderId="15" xfId="21" applyNumberFormat="1" applyFont="1" applyFill="1" applyBorder="1"/>
    <xf numFmtId="0" fontId="53" fillId="15" borderId="15" xfId="21" applyFont="1" applyFill="1" applyBorder="1" applyAlignment="1">
      <alignment horizontal="right"/>
    </xf>
    <xf numFmtId="4" fontId="53" fillId="15" borderId="15" xfId="21" applyNumberFormat="1" applyFont="1" applyFill="1" applyBorder="1"/>
    <xf numFmtId="0" fontId="56" fillId="0" borderId="0" xfId="28" applyFont="1" applyFill="1" applyAlignment="1">
      <alignment horizontal="right"/>
    </xf>
    <xf numFmtId="0" fontId="22" fillId="0" borderId="0" xfId="28" applyFont="1" applyFill="1" applyBorder="1" applyAlignment="1">
      <alignment horizontal="right"/>
    </xf>
    <xf numFmtId="0" fontId="58" fillId="0" borderId="0" xfId="28" applyFont="1" applyFill="1" applyBorder="1" applyAlignment="1">
      <alignment horizontal="right"/>
    </xf>
    <xf numFmtId="0" fontId="56" fillId="0" borderId="0" xfId="28" applyFont="1" applyFill="1" applyBorder="1" applyAlignment="1">
      <alignment horizontal="right"/>
    </xf>
    <xf numFmtId="0" fontId="22" fillId="0" borderId="0" xfId="28" applyFont="1" applyFill="1" applyAlignment="1">
      <alignment horizontal="right"/>
    </xf>
    <xf numFmtId="0" fontId="22" fillId="0" borderId="0" xfId="28" applyFont="1" applyFill="1" applyBorder="1" applyAlignment="1">
      <alignment horizontal="right" wrapText="1"/>
    </xf>
    <xf numFmtId="0" fontId="57" fillId="0" borderId="0" xfId="28" applyFont="1" applyFill="1" applyBorder="1" applyAlignment="1">
      <alignment horizontal="right"/>
    </xf>
    <xf numFmtId="0" fontId="22" fillId="0" borderId="0" xfId="29" applyFont="1" applyFill="1" applyAlignment="1">
      <alignment horizontal="right"/>
    </xf>
    <xf numFmtId="4" fontId="58" fillId="0" borderId="0" xfId="28" applyNumberFormat="1" applyFont="1" applyFill="1" applyBorder="1" applyAlignment="1"/>
    <xf numFmtId="4" fontId="10" fillId="0" borderId="0" xfId="18" applyNumberFormat="1" applyFont="1" applyFill="1" applyAlignment="1">
      <alignment horizontal="left"/>
    </xf>
    <xf numFmtId="4" fontId="6" fillId="0" borderId="0" xfId="28" applyNumberFormat="1" applyFont="1" applyFill="1"/>
    <xf numFmtId="4" fontId="6" fillId="0" borderId="0" xfId="28" applyNumberFormat="1" applyFont="1" applyFill="1" applyBorder="1" applyAlignment="1">
      <alignment horizontal="right"/>
    </xf>
    <xf numFmtId="4" fontId="22" fillId="0" borderId="0" xfId="28" applyNumberFormat="1" applyFont="1" applyFill="1" applyBorder="1" applyAlignment="1">
      <alignment wrapText="1"/>
    </xf>
    <xf numFmtId="4" fontId="56" fillId="0" borderId="0" xfId="28" applyNumberFormat="1" applyFont="1" applyFill="1" applyBorder="1" applyAlignment="1">
      <alignment wrapText="1"/>
    </xf>
    <xf numFmtId="4" fontId="22" fillId="0" borderId="0" xfId="28" applyNumberFormat="1" applyFont="1" applyFill="1" applyAlignment="1">
      <alignment wrapText="1"/>
    </xf>
    <xf numFmtId="4" fontId="22" fillId="0" borderId="0" xfId="28" applyNumberFormat="1" applyFont="1" applyFill="1"/>
    <xf numFmtId="0" fontId="16" fillId="0" borderId="0" xfId="18" applyFont="1" applyFill="1" applyAlignment="1">
      <alignment horizontal="left"/>
    </xf>
    <xf numFmtId="0" fontId="6" fillId="15" borderId="13" xfId="28" applyFont="1" applyFill="1" applyBorder="1" applyAlignment="1">
      <alignment vertical="top"/>
    </xf>
    <xf numFmtId="0" fontId="22" fillId="15" borderId="13" xfId="28" applyFont="1" applyFill="1" applyBorder="1" applyAlignment="1">
      <alignment vertical="top" wrapText="1"/>
    </xf>
    <xf numFmtId="0" fontId="22" fillId="15" borderId="13" xfId="28" applyFont="1" applyFill="1" applyBorder="1" applyAlignment="1">
      <alignment horizontal="right"/>
    </xf>
    <xf numFmtId="4" fontId="26" fillId="15" borderId="13" xfId="28" applyNumberFormat="1" applyFont="1" applyFill="1" applyBorder="1" applyAlignment="1"/>
    <xf numFmtId="0" fontId="26" fillId="15" borderId="13" xfId="28" applyFont="1" applyFill="1" applyBorder="1" applyAlignment="1">
      <alignment vertical="top" wrapText="1"/>
    </xf>
    <xf numFmtId="0" fontId="6" fillId="15" borderId="13" xfId="28" applyFont="1" applyFill="1" applyBorder="1"/>
    <xf numFmtId="0" fontId="22" fillId="15" borderId="13" xfId="28" applyFont="1" applyFill="1" applyBorder="1"/>
    <xf numFmtId="4" fontId="26" fillId="15" borderId="13" xfId="28" applyNumberFormat="1" applyFont="1" applyFill="1" applyBorder="1"/>
    <xf numFmtId="0" fontId="14" fillId="0" borderId="0" xfId="18" applyFont="1" applyFill="1" applyAlignment="1">
      <alignment horizontal="center" vertical="top" wrapText="1"/>
    </xf>
    <xf numFmtId="0" fontId="6" fillId="0" borderId="0" xfId="28" applyFont="1" applyFill="1" applyBorder="1" applyAlignment="1">
      <alignment horizontal="left" vertical="top"/>
    </xf>
    <xf numFmtId="4" fontId="5" fillId="0" borderId="17" xfId="35" applyNumberFormat="1" applyFont="1" applyFill="1" applyBorder="1" applyAlignment="1">
      <alignment horizontal="left" vertical="top"/>
    </xf>
    <xf numFmtId="4" fontId="5" fillId="0" borderId="17" xfId="35" applyNumberFormat="1" applyFont="1" applyFill="1" applyBorder="1" applyAlignment="1">
      <alignment horizontal="justify"/>
    </xf>
    <xf numFmtId="4" fontId="5" fillId="0" borderId="17" xfId="35" applyNumberFormat="1" applyFont="1" applyFill="1" applyBorder="1" applyAlignment="1">
      <alignment horizontal="right"/>
    </xf>
    <xf numFmtId="4" fontId="5" fillId="0" borderId="17" xfId="35" applyNumberFormat="1" applyFont="1" applyFill="1" applyBorder="1" applyAlignment="1">
      <alignment horizontal="center"/>
    </xf>
    <xf numFmtId="2" fontId="9" fillId="0" borderId="0" xfId="18" applyNumberFormat="1" applyFont="1" applyFill="1" applyBorder="1"/>
    <xf numFmtId="0" fontId="16" fillId="0" borderId="0" xfId="18" applyFont="1" applyFill="1" applyBorder="1" applyAlignment="1">
      <alignment horizontal="center" vertical="top"/>
    </xf>
    <xf numFmtId="0" fontId="16" fillId="0" borderId="0" xfId="18" applyFont="1" applyFill="1" applyBorder="1"/>
    <xf numFmtId="0" fontId="9" fillId="15" borderId="0" xfId="18" applyFont="1" applyFill="1" applyBorder="1" applyAlignment="1">
      <alignment horizontal="center" vertical="top"/>
    </xf>
    <xf numFmtId="0" fontId="10" fillId="15" borderId="0" xfId="18" applyFont="1" applyFill="1" applyBorder="1" applyAlignment="1">
      <alignment vertical="justify"/>
    </xf>
    <xf numFmtId="0" fontId="9" fillId="15" borderId="0" xfId="18" applyFont="1" applyFill="1" applyBorder="1"/>
    <xf numFmtId="4" fontId="9" fillId="15" borderId="0" xfId="18" applyNumberFormat="1" applyFont="1" applyFill="1" applyBorder="1" applyAlignment="1" applyProtection="1">
      <alignment horizontal="right"/>
      <protection locked="0"/>
    </xf>
    <xf numFmtId="4" fontId="10" fillId="15" borderId="0" xfId="18" applyNumberFormat="1" applyFont="1" applyFill="1" applyBorder="1"/>
    <xf numFmtId="0" fontId="9" fillId="0" borderId="10" xfId="18" applyFont="1" applyFill="1" applyBorder="1" applyAlignment="1">
      <alignment horizontal="center" vertical="top"/>
    </xf>
    <xf numFmtId="0" fontId="9" fillId="0" borderId="10" xfId="18" applyFont="1" applyFill="1" applyBorder="1"/>
    <xf numFmtId="4" fontId="9" fillId="0" borderId="10" xfId="18" applyNumberFormat="1" applyFont="1" applyFill="1" applyBorder="1" applyAlignment="1" applyProtection="1">
      <alignment horizontal="right"/>
      <protection locked="0"/>
    </xf>
    <xf numFmtId="4" fontId="9" fillId="0" borderId="10" xfId="18" applyNumberFormat="1" applyFont="1" applyFill="1" applyBorder="1"/>
    <xf numFmtId="4" fontId="7" fillId="0" borderId="0" xfId="0" applyNumberFormat="1" applyFont="1" applyBorder="1"/>
    <xf numFmtId="0" fontId="24" fillId="0" borderId="0" xfId="18" applyFont="1" applyFill="1" applyBorder="1" applyAlignment="1">
      <alignment horizontal="right"/>
    </xf>
    <xf numFmtId="0" fontId="5" fillId="0" borderId="0" xfId="18" applyFont="1" applyFill="1" applyBorder="1" applyAlignment="1">
      <alignment horizontal="center" vertical="top"/>
    </xf>
    <xf numFmtId="0" fontId="67" fillId="0" borderId="0" xfId="18" applyFont="1" applyBorder="1"/>
    <xf numFmtId="0" fontId="9" fillId="0" borderId="0" xfId="18" applyFont="1" applyFill="1" applyBorder="1" applyAlignment="1">
      <alignment horizontal="justify" vertical="top" wrapText="1" shrinkToFit="1"/>
    </xf>
    <xf numFmtId="0" fontId="25" fillId="0" borderId="0" xfId="18" applyFont="1" applyFill="1" applyBorder="1" applyAlignment="1">
      <alignment vertical="top" wrapText="1"/>
    </xf>
    <xf numFmtId="0" fontId="9" fillId="0" borderId="0" xfId="18" applyFont="1" applyFill="1" applyBorder="1" applyAlignment="1">
      <alignment wrapText="1"/>
    </xf>
    <xf numFmtId="0" fontId="9" fillId="0" borderId="0" xfId="18" applyFont="1" applyFill="1" applyBorder="1" applyAlignment="1">
      <alignment horizontal="justify" vertical="top"/>
    </xf>
    <xf numFmtId="0" fontId="9" fillId="0" borderId="0" xfId="18" applyFont="1" applyFill="1" applyBorder="1" applyAlignment="1">
      <alignment horizontal="justify" vertical="top" wrapText="1"/>
    </xf>
    <xf numFmtId="4" fontId="24" fillId="0" borderId="0" xfId="18" applyNumberFormat="1" applyFont="1" applyFill="1" applyBorder="1" applyAlignment="1">
      <alignment horizontal="right"/>
    </xf>
    <xf numFmtId="0" fontId="9" fillId="0" borderId="0" xfId="18" applyFont="1" applyFill="1" applyBorder="1" applyAlignment="1">
      <alignment vertical="top" wrapText="1" shrinkToFit="1"/>
    </xf>
    <xf numFmtId="0" fontId="9" fillId="0" borderId="0" xfId="18" applyFont="1" applyFill="1" applyBorder="1" applyAlignment="1">
      <alignment horizontal="left"/>
    </xf>
    <xf numFmtId="0" fontId="9" fillId="0" borderId="0" xfId="18" applyFont="1" applyFill="1" applyBorder="1" applyAlignment="1">
      <alignment horizontal="left" wrapText="1"/>
    </xf>
    <xf numFmtId="0" fontId="25" fillId="0" borderId="0" xfId="18" applyFont="1" applyFill="1" applyBorder="1"/>
    <xf numFmtId="0" fontId="26" fillId="0" borderId="0" xfId="18" applyFont="1" applyFill="1" applyBorder="1" applyAlignment="1">
      <alignment vertical="top" wrapText="1"/>
    </xf>
    <xf numFmtId="0" fontId="9" fillId="0" borderId="0" xfId="18" applyFont="1" applyFill="1" applyBorder="1" applyAlignment="1">
      <alignment horizontal="right" wrapText="1"/>
    </xf>
    <xf numFmtId="0" fontId="20" fillId="0" borderId="0" xfId="18" applyFont="1" applyFill="1" applyBorder="1" applyAlignment="1">
      <alignment vertical="top" wrapText="1"/>
    </xf>
    <xf numFmtId="0" fontId="19" fillId="0" borderId="0" xfId="18" applyFont="1" applyFill="1" applyBorder="1" applyAlignment="1">
      <alignment vertical="top" wrapText="1"/>
    </xf>
    <xf numFmtId="0" fontId="5" fillId="0" borderId="15" xfId="18" applyFont="1" applyFill="1" applyBorder="1" applyAlignment="1">
      <alignment horizontal="left" vertical="top"/>
    </xf>
    <xf numFmtId="0" fontId="6" fillId="0" borderId="15" xfId="18" applyFont="1" applyFill="1" applyBorder="1" applyAlignment="1"/>
    <xf numFmtId="4" fontId="6" fillId="0" borderId="15" xfId="18" applyNumberFormat="1" applyFont="1" applyFill="1" applyBorder="1" applyAlignment="1">
      <alignment horizontal="right"/>
    </xf>
    <xf numFmtId="4" fontId="5" fillId="0" borderId="14" xfId="18" applyNumberFormat="1" applyFont="1" applyFill="1" applyBorder="1" applyAlignment="1" applyProtection="1">
      <alignment horizontal="right" wrapText="1"/>
    </xf>
    <xf numFmtId="4" fontId="5" fillId="0" borderId="14" xfId="18" applyNumberFormat="1" applyFont="1" applyFill="1" applyBorder="1" applyAlignment="1">
      <alignment horizontal="right"/>
    </xf>
    <xf numFmtId="4" fontId="5" fillId="0" borderId="14" xfId="18" applyNumberFormat="1" applyFont="1" applyFill="1" applyBorder="1" applyAlignment="1">
      <alignment horizontal="right" wrapText="1"/>
    </xf>
    <xf numFmtId="4" fontId="7" fillId="15" borderId="14" xfId="18" applyNumberFormat="1" applyFont="1" applyFill="1" applyBorder="1" applyAlignment="1">
      <alignment horizontal="right"/>
    </xf>
    <xf numFmtId="0" fontId="5" fillId="0" borderId="15" xfId="18" applyFont="1" applyFill="1" applyBorder="1" applyAlignment="1" applyProtection="1">
      <alignment horizontal="left" vertical="top" wrapText="1"/>
    </xf>
    <xf numFmtId="0" fontId="7" fillId="15" borderId="15" xfId="18" applyFont="1" applyFill="1" applyBorder="1" applyAlignment="1">
      <alignment horizontal="left" vertical="top" wrapText="1"/>
    </xf>
    <xf numFmtId="0" fontId="7" fillId="15" borderId="14" xfId="18" quotePrefix="1" applyFont="1" applyFill="1" applyBorder="1" applyAlignment="1">
      <alignment horizontal="center" vertical="top" wrapText="1"/>
    </xf>
    <xf numFmtId="0" fontId="10" fillId="0" borderId="15" xfId="39" applyFont="1" applyFill="1" applyBorder="1"/>
    <xf numFmtId="0" fontId="10" fillId="15" borderId="18" xfId="18" quotePrefix="1" applyFont="1" applyFill="1" applyBorder="1" applyAlignment="1">
      <alignment horizontal="center" vertical="top" wrapText="1"/>
    </xf>
    <xf numFmtId="0" fontId="10" fillId="0" borderId="10" xfId="39" applyFont="1" applyFill="1" applyBorder="1"/>
    <xf numFmtId="167" fontId="10" fillId="0" borderId="15" xfId="39" applyNumberFormat="1" applyFont="1" applyFill="1" applyBorder="1" applyAlignment="1">
      <alignment vertical="top" wrapText="1"/>
    </xf>
    <xf numFmtId="0" fontId="10" fillId="15" borderId="16" xfId="18" applyFont="1" applyFill="1" applyBorder="1" applyAlignment="1">
      <alignment horizontal="left" vertical="top" wrapText="1"/>
    </xf>
    <xf numFmtId="4" fontId="9" fillId="0" borderId="15" xfId="39" applyNumberFormat="1" applyFont="1" applyFill="1" applyBorder="1" applyAlignment="1" applyProtection="1">
      <alignment horizontal="right"/>
      <protection locked="0"/>
    </xf>
    <xf numFmtId="4" fontId="10" fillId="0" borderId="14" xfId="18" applyNumberFormat="1" applyFont="1" applyFill="1" applyBorder="1" applyAlignment="1" applyProtection="1">
      <alignment horizontal="right" wrapText="1"/>
    </xf>
    <xf numFmtId="0" fontId="53" fillId="0" borderId="15" xfId="21" applyFont="1" applyFill="1" applyBorder="1"/>
    <xf numFmtId="0" fontId="53" fillId="15" borderId="15" xfId="21" applyFont="1" applyFill="1" applyBorder="1"/>
    <xf numFmtId="0" fontId="46" fillId="0" borderId="14" xfId="21" applyFont="1" applyFill="1" applyBorder="1" applyAlignment="1">
      <alignment horizontal="left"/>
    </xf>
    <xf numFmtId="0" fontId="46" fillId="15" borderId="14" xfId="21" applyFont="1" applyFill="1" applyBorder="1" applyAlignment="1">
      <alignment horizontal="left"/>
    </xf>
    <xf numFmtId="4" fontId="5" fillId="0" borderId="14" xfId="39" applyNumberFormat="1" applyFont="1" applyFill="1" applyBorder="1" applyAlignment="1">
      <alignment horizontal="right"/>
    </xf>
    <xf numFmtId="4" fontId="5" fillId="15" borderId="14" xfId="39" applyNumberFormat="1" applyFont="1" applyFill="1" applyBorder="1" applyAlignment="1">
      <alignment horizontal="right"/>
    </xf>
    <xf numFmtId="0" fontId="14" fillId="0" borderId="0" xfId="18" applyFont="1" applyFill="1" applyAlignment="1">
      <alignment horizontal="left" vertical="top" wrapText="1"/>
    </xf>
    <xf numFmtId="4" fontId="2" fillId="0" borderId="0" xfId="18" applyNumberFormat="1" applyFill="1" applyBorder="1" applyProtection="1">
      <protection locked="0"/>
    </xf>
    <xf numFmtId="0" fontId="10" fillId="15" borderId="0" xfId="18" applyFont="1" applyFill="1" applyBorder="1"/>
    <xf numFmtId="4" fontId="24" fillId="15" borderId="0" xfId="18" applyNumberFormat="1" applyFont="1" applyFill="1" applyBorder="1" applyAlignment="1">
      <alignment horizontal="right"/>
    </xf>
    <xf numFmtId="4" fontId="10" fillId="15" borderId="0" xfId="18" applyNumberFormat="1" applyFont="1" applyFill="1" applyBorder="1" applyAlignment="1">
      <alignment horizontal="right"/>
    </xf>
    <xf numFmtId="0" fontId="9" fillId="15" borderId="19" xfId="18" applyFont="1" applyFill="1" applyBorder="1" applyAlignment="1">
      <alignment horizontal="center" vertical="top"/>
    </xf>
    <xf numFmtId="0" fontId="10" fillId="15" borderId="15" xfId="18" applyFont="1" applyFill="1" applyBorder="1"/>
    <xf numFmtId="0" fontId="9" fillId="15" borderId="15" xfId="18" applyFont="1" applyFill="1" applyBorder="1" applyAlignment="1">
      <alignment horizontal="right"/>
    </xf>
    <xf numFmtId="4" fontId="24" fillId="15" borderId="15" xfId="18" applyNumberFormat="1" applyFont="1" applyFill="1" applyBorder="1" applyAlignment="1">
      <alignment horizontal="right"/>
    </xf>
    <xf numFmtId="4" fontId="9" fillId="15" borderId="15" xfId="18" applyNumberFormat="1" applyFont="1" applyFill="1" applyBorder="1" applyAlignment="1" applyProtection="1">
      <alignment horizontal="right"/>
      <protection locked="0"/>
    </xf>
    <xf numFmtId="4" fontId="10" fillId="15" borderId="20" xfId="18" applyNumberFormat="1" applyFont="1" applyFill="1" applyBorder="1" applyAlignment="1">
      <alignment horizontal="right"/>
    </xf>
    <xf numFmtId="0" fontId="24" fillId="15" borderId="0" xfId="18" applyFont="1" applyFill="1" applyBorder="1" applyAlignment="1">
      <alignment horizontal="right"/>
    </xf>
    <xf numFmtId="0" fontId="26" fillId="15" borderId="0" xfId="18" applyFont="1" applyFill="1" applyBorder="1" applyAlignment="1">
      <alignment vertical="top" wrapText="1"/>
    </xf>
    <xf numFmtId="0" fontId="26" fillId="15" borderId="15" xfId="18" applyFont="1" applyFill="1" applyBorder="1" applyAlignment="1">
      <alignment vertical="top" wrapText="1"/>
    </xf>
    <xf numFmtId="0" fontId="24" fillId="15" borderId="15" xfId="18" applyFont="1" applyFill="1" applyBorder="1" applyAlignment="1">
      <alignment horizontal="right"/>
    </xf>
    <xf numFmtId="4" fontId="5" fillId="15" borderId="20" xfId="18" applyNumberFormat="1" applyFont="1" applyFill="1" applyBorder="1" applyAlignment="1">
      <alignment horizontal="right"/>
    </xf>
    <xf numFmtId="4" fontId="9" fillId="15" borderId="0" xfId="18" applyNumberFormat="1" applyFont="1" applyFill="1" applyBorder="1"/>
    <xf numFmtId="0" fontId="19" fillId="15" borderId="0" xfId="18" applyFont="1" applyFill="1" applyBorder="1" applyAlignment="1">
      <alignment vertical="top" wrapText="1"/>
    </xf>
    <xf numFmtId="0" fontId="19" fillId="15" borderId="15" xfId="18" applyFont="1" applyFill="1" applyBorder="1" applyAlignment="1">
      <alignment vertical="top" wrapText="1"/>
    </xf>
    <xf numFmtId="4" fontId="9" fillId="15" borderId="15" xfId="18" applyNumberFormat="1" applyFont="1" applyFill="1" applyBorder="1"/>
    <xf numFmtId="4" fontId="10" fillId="15" borderId="20" xfId="18" applyNumberFormat="1" applyFont="1" applyFill="1" applyBorder="1"/>
    <xf numFmtId="0" fontId="6" fillId="15" borderId="14" xfId="28" applyFont="1" applyFill="1" applyBorder="1" applyAlignment="1">
      <alignment vertical="top"/>
    </xf>
    <xf numFmtId="4" fontId="26" fillId="15" borderId="15" xfId="28" applyNumberFormat="1" applyFont="1" applyFill="1" applyBorder="1" applyAlignment="1"/>
    <xf numFmtId="0" fontId="22" fillId="15" borderId="15" xfId="28" applyFont="1" applyFill="1" applyBorder="1" applyAlignment="1">
      <alignment horizontal="right"/>
    </xf>
    <xf numFmtId="4" fontId="22" fillId="15" borderId="15" xfId="28" applyNumberFormat="1" applyFont="1" applyFill="1" applyBorder="1" applyAlignment="1"/>
    <xf numFmtId="4" fontId="5" fillId="15" borderId="14" xfId="28" applyNumberFormat="1" applyFont="1" applyFill="1" applyBorder="1" applyAlignment="1"/>
    <xf numFmtId="0" fontId="24" fillId="0" borderId="0" xfId="18" applyFont="1" applyFill="1" applyBorder="1" applyAlignment="1">
      <alignment horizontal="right" wrapText="1"/>
    </xf>
    <xf numFmtId="4" fontId="9" fillId="0" borderId="0" xfId="18" applyNumberFormat="1" applyFont="1" applyFill="1" applyBorder="1" applyAlignment="1" applyProtection="1">
      <alignment horizontal="right" wrapText="1"/>
      <protection locked="0"/>
    </xf>
    <xf numFmtId="0" fontId="9" fillId="0" borderId="0" xfId="18" applyFont="1" applyBorder="1" applyAlignment="1">
      <alignment wrapText="1"/>
    </xf>
    <xf numFmtId="0" fontId="6" fillId="0" borderId="14" xfId="28" applyFont="1" applyBorder="1"/>
    <xf numFmtId="4" fontId="5" fillId="0" borderId="14" xfId="28" applyNumberFormat="1" applyFont="1" applyFill="1" applyBorder="1" applyAlignment="1"/>
    <xf numFmtId="0" fontId="5" fillId="0" borderId="15" xfId="28" applyFont="1" applyFill="1" applyBorder="1" applyAlignment="1">
      <alignment vertical="top"/>
    </xf>
    <xf numFmtId="0" fontId="26" fillId="0" borderId="15" xfId="28" applyFont="1" applyFill="1" applyBorder="1" applyAlignment="1">
      <alignment horizontal="right"/>
    </xf>
    <xf numFmtId="4" fontId="26" fillId="0" borderId="15" xfId="28" applyNumberFormat="1" applyFont="1" applyFill="1" applyBorder="1" applyAlignment="1"/>
    <xf numFmtId="4" fontId="22" fillId="0" borderId="15" xfId="28" applyNumberFormat="1" applyFont="1" applyFill="1" applyBorder="1" applyAlignment="1"/>
    <xf numFmtId="0" fontId="22" fillId="0" borderId="15" xfId="28" applyFont="1" applyFill="1" applyBorder="1" applyAlignment="1">
      <alignment horizontal="right"/>
    </xf>
    <xf numFmtId="0" fontId="7" fillId="0" borderId="0" xfId="18" applyFont="1" applyFill="1" applyBorder="1" applyAlignment="1">
      <alignment horizontal="left" vertical="top" wrapText="1"/>
    </xf>
    <xf numFmtId="0" fontId="2" fillId="0" borderId="13" xfId="18" applyFont="1" applyFill="1" applyBorder="1" applyAlignment="1">
      <alignment horizontal="center" vertical="top" wrapText="1"/>
    </xf>
    <xf numFmtId="0" fontId="5" fillId="0" borderId="13" xfId="18" applyFont="1" applyFill="1" applyBorder="1" applyAlignment="1">
      <alignment horizontal="left" vertical="top" wrapText="1"/>
    </xf>
    <xf numFmtId="4" fontId="5" fillId="0" borderId="13" xfId="18" applyNumberFormat="1" applyFont="1" applyFill="1" applyBorder="1" applyAlignment="1"/>
    <xf numFmtId="10" fontId="5" fillId="17" borderId="14" xfId="0" applyNumberFormat="1" applyFont="1" applyFill="1" applyBorder="1" applyAlignment="1" applyProtection="1">
      <alignment horizontal="right"/>
      <protection locked="0"/>
    </xf>
    <xf numFmtId="4" fontId="82" fillId="0" borderId="0" xfId="0" applyNumberFormat="1" applyFont="1"/>
    <xf numFmtId="0" fontId="82" fillId="0" borderId="0" xfId="0" applyFont="1"/>
    <xf numFmtId="0" fontId="22" fillId="0" borderId="0" xfId="0" applyFont="1" applyAlignment="1">
      <alignment horizontal="justify"/>
    </xf>
    <xf numFmtId="4" fontId="4" fillId="0" borderId="0" xfId="0" applyNumberFormat="1" applyFont="1"/>
    <xf numFmtId="4" fontId="2" fillId="0" borderId="0" xfId="0" applyNumberFormat="1" applyFont="1"/>
    <xf numFmtId="4" fontId="82" fillId="17" borderId="0" xfId="0" applyNumberFormat="1" applyFont="1" applyFill="1"/>
    <xf numFmtId="4" fontId="83" fillId="17" borderId="0" xfId="0" quotePrefix="1" applyNumberFormat="1" applyFont="1" applyFill="1"/>
    <xf numFmtId="4" fontId="84" fillId="0" borderId="14" xfId="0" applyNumberFormat="1" applyFont="1" applyFill="1" applyBorder="1"/>
    <xf numFmtId="4" fontId="85" fillId="0" borderId="14" xfId="0" applyNumberFormat="1" applyFont="1" applyFill="1" applyBorder="1"/>
    <xf numFmtId="4" fontId="84" fillId="0" borderId="0" xfId="0" applyNumberFormat="1" applyFont="1" applyFill="1"/>
    <xf numFmtId="4" fontId="83" fillId="0" borderId="14" xfId="0" applyNumberFormat="1" applyFont="1" applyBorder="1"/>
    <xf numFmtId="4" fontId="10" fillId="15" borderId="16" xfId="18" applyNumberFormat="1" applyFont="1" applyFill="1" applyBorder="1" applyAlignment="1">
      <alignment horizontal="right" vertical="top" wrapText="1"/>
    </xf>
    <xf numFmtId="4" fontId="5" fillId="0" borderId="21" xfId="18" applyNumberFormat="1" applyFont="1" applyFill="1" applyBorder="1"/>
    <xf numFmtId="0" fontId="5" fillId="0" borderId="22" xfId="18" quotePrefix="1" applyFont="1" applyFill="1" applyBorder="1" applyAlignment="1">
      <alignment horizontal="center" vertical="top"/>
    </xf>
    <xf numFmtId="0" fontId="19" fillId="0" borderId="21" xfId="18" applyFont="1" applyFill="1" applyBorder="1" applyAlignment="1">
      <alignment horizontal="justify" vertical="justify" wrapText="1"/>
    </xf>
    <xf numFmtId="0" fontId="10" fillId="15" borderId="23" xfId="18" quotePrefix="1" applyFont="1" applyFill="1" applyBorder="1" applyAlignment="1">
      <alignment horizontal="center" vertical="top" wrapText="1"/>
    </xf>
    <xf numFmtId="0" fontId="10" fillId="15" borderId="10" xfId="18" applyFont="1" applyFill="1" applyBorder="1" applyAlignment="1">
      <alignment horizontal="left" vertical="top" wrapText="1"/>
    </xf>
    <xf numFmtId="4" fontId="5" fillId="15" borderId="23" xfId="18" applyNumberFormat="1" applyFont="1" applyFill="1" applyBorder="1" applyAlignment="1" applyProtection="1">
      <alignment horizontal="right" wrapText="1"/>
    </xf>
    <xf numFmtId="0" fontId="7" fillId="0" borderId="0" xfId="18" applyFont="1" applyFill="1" applyBorder="1" applyAlignment="1">
      <alignment horizontal="left" vertical="top" wrapText="1"/>
    </xf>
    <xf numFmtId="0" fontId="65" fillId="0" borderId="0" xfId="0" applyFont="1" applyFill="1" applyBorder="1" applyAlignment="1">
      <alignment horizontal="justify" vertical="top" wrapText="1"/>
    </xf>
    <xf numFmtId="0" fontId="65" fillId="0" borderId="0" xfId="0" applyFont="1" applyFill="1" applyAlignment="1">
      <alignment horizontal="justify"/>
    </xf>
    <xf numFmtId="0" fontId="65" fillId="0" borderId="0" xfId="0" applyFont="1" applyFill="1" applyAlignment="1">
      <alignment horizontal="justify" vertical="top"/>
    </xf>
    <xf numFmtId="0" fontId="63" fillId="0" borderId="0" xfId="0" applyFont="1" applyFill="1" applyAlignment="1">
      <alignment horizontal="justify" vertical="top"/>
    </xf>
    <xf numFmtId="0" fontId="63" fillId="0" borderId="0" xfId="0" applyFont="1" applyFill="1" applyAlignment="1">
      <alignment horizontal="justify"/>
    </xf>
    <xf numFmtId="0" fontId="66" fillId="0" borderId="0" xfId="0" applyFont="1" applyFill="1" applyBorder="1" applyAlignment="1">
      <alignment horizontal="justify" vertical="top" wrapText="1"/>
    </xf>
    <xf numFmtId="0" fontId="63" fillId="0" borderId="0" xfId="0" applyFont="1" applyFill="1" applyBorder="1" applyAlignment="1">
      <alignment horizontal="justify"/>
    </xf>
    <xf numFmtId="0" fontId="65" fillId="16" borderId="0" xfId="0" applyFont="1" applyFill="1" applyBorder="1" applyAlignment="1">
      <alignment horizontal="justify" vertical="top" wrapText="1"/>
    </xf>
    <xf numFmtId="0" fontId="6" fillId="0" borderId="0" xfId="18" applyFont="1" applyFill="1" applyBorder="1" applyAlignment="1"/>
    <xf numFmtId="0" fontId="5" fillId="0" borderId="0" xfId="18" applyFont="1" applyFill="1" applyBorder="1" applyAlignment="1" applyProtection="1">
      <alignment horizontal="left" vertical="top" wrapText="1"/>
    </xf>
    <xf numFmtId="0" fontId="2" fillId="0" borderId="0" xfId="18" applyFill="1" applyAlignment="1"/>
    <xf numFmtId="0" fontId="44" fillId="0" borderId="0" xfId="18" applyFont="1" applyFill="1" applyBorder="1" applyAlignment="1" applyProtection="1">
      <alignment horizontal="left" vertical="top" wrapText="1"/>
    </xf>
    <xf numFmtId="0" fontId="43" fillId="0" borderId="0" xfId="18" applyFont="1" applyFill="1" applyAlignment="1"/>
    <xf numFmtId="4" fontId="6" fillId="0" borderId="0" xfId="18" applyNumberFormat="1" applyFont="1" applyFill="1" applyBorder="1" applyAlignment="1" applyProtection="1">
      <alignment horizontal="right"/>
      <protection locked="0"/>
    </xf>
    <xf numFmtId="4" fontId="4" fillId="0" borderId="0" xfId="18" applyNumberFormat="1" applyFont="1" applyFill="1" applyBorder="1" applyAlignment="1" applyProtection="1">
      <alignment horizontal="right"/>
      <protection locked="0"/>
    </xf>
    <xf numFmtId="4" fontId="6" fillId="0" borderId="15" xfId="18" applyNumberFormat="1" applyFont="1" applyFill="1" applyBorder="1" applyAlignment="1" applyProtection="1">
      <alignment horizontal="right"/>
      <protection locked="0"/>
    </xf>
    <xf numFmtId="4" fontId="6" fillId="0" borderId="15" xfId="18" applyNumberFormat="1" applyFont="1" applyFill="1" applyBorder="1" applyAlignment="1" applyProtection="1">
      <alignment horizontal="right" wrapText="1"/>
      <protection locked="0"/>
    </xf>
    <xf numFmtId="4" fontId="2" fillId="0" borderId="15" xfId="18" applyNumberFormat="1" applyFont="1" applyFill="1" applyBorder="1" applyAlignment="1" applyProtection="1">
      <alignment horizontal="right" wrapText="1"/>
      <protection locked="0"/>
    </xf>
    <xf numFmtId="4" fontId="8" fillId="15" borderId="15" xfId="18" applyNumberFormat="1" applyFont="1" applyFill="1" applyBorder="1" applyAlignment="1" applyProtection="1">
      <alignment horizontal="right"/>
      <protection locked="0"/>
    </xf>
    <xf numFmtId="4" fontId="15" fillId="0" borderId="0" xfId="18" applyNumberFormat="1" applyFont="1" applyFill="1" applyBorder="1" applyAlignment="1" applyProtection="1">
      <alignment horizontal="right"/>
      <protection locked="0"/>
    </xf>
    <xf numFmtId="4" fontId="10" fillId="0" borderId="15" xfId="0" applyNumberFormat="1" applyFont="1" applyFill="1" applyBorder="1" applyAlignment="1" applyProtection="1">
      <alignment horizontal="right"/>
      <protection locked="0"/>
    </xf>
    <xf numFmtId="4" fontId="5" fillId="0" borderId="16" xfId="35" applyNumberFormat="1" applyFont="1" applyFill="1" applyBorder="1" applyAlignment="1" applyProtection="1">
      <alignment horizontal="center"/>
      <protection locked="0"/>
    </xf>
    <xf numFmtId="4" fontId="10" fillId="0" borderId="0" xfId="0" applyNumberFormat="1" applyFont="1" applyFill="1" applyBorder="1" applyAlignment="1" applyProtection="1">
      <alignment horizontal="right"/>
      <protection locked="0"/>
    </xf>
    <xf numFmtId="4" fontId="9" fillId="0" borderId="0" xfId="0" applyNumberFormat="1" applyFont="1" applyFill="1" applyAlignment="1" applyProtection="1">
      <alignment horizontal="right"/>
      <protection locked="0"/>
    </xf>
    <xf numFmtId="4" fontId="2" fillId="0" borderId="0" xfId="10" applyNumberFormat="1" applyFont="1" applyFill="1" applyAlignment="1" applyProtection="1">
      <alignment horizontal="right"/>
      <protection locked="0"/>
    </xf>
    <xf numFmtId="4" fontId="9" fillId="0" borderId="0" xfId="31" applyNumberFormat="1" applyFont="1" applyFill="1" applyAlignment="1" applyProtection="1">
      <alignment horizontal="right"/>
      <protection locked="0"/>
    </xf>
    <xf numFmtId="4" fontId="2" fillId="0" borderId="0" xfId="54" applyNumberFormat="1" applyFont="1" applyFill="1" applyAlignment="1" applyProtection="1">
      <alignment horizontal="right"/>
      <protection locked="0"/>
    </xf>
    <xf numFmtId="4" fontId="20" fillId="0" borderId="0" xfId="0" applyNumberFormat="1" applyFont="1" applyFill="1" applyAlignment="1" applyProtection="1">
      <protection locked="0"/>
    </xf>
    <xf numFmtId="4" fontId="10" fillId="0" borderId="11" xfId="0" applyNumberFormat="1" applyFont="1" applyFill="1" applyBorder="1" applyAlignment="1" applyProtection="1">
      <alignment horizontal="right"/>
      <protection locked="0"/>
    </xf>
    <xf numFmtId="4" fontId="9" fillId="0" borderId="0" xfId="32" applyNumberFormat="1" applyFont="1" applyFill="1" applyAlignment="1" applyProtection="1">
      <alignment horizontal="right"/>
      <protection locked="0"/>
    </xf>
    <xf numFmtId="4" fontId="20" fillId="0" borderId="0" xfId="0" applyNumberFormat="1" applyFont="1" applyFill="1" applyAlignment="1" applyProtection="1">
      <alignment horizontal="right"/>
      <protection locked="0"/>
    </xf>
    <xf numFmtId="4" fontId="20" fillId="0" borderId="0" xfId="32" applyNumberFormat="1" applyFont="1" applyFill="1" applyAlignment="1" applyProtection="1">
      <protection locked="0"/>
    </xf>
    <xf numFmtId="4" fontId="2" fillId="0" borderId="0" xfId="55" applyNumberFormat="1" applyFont="1" applyFill="1" applyBorder="1" applyAlignment="1" applyProtection="1">
      <alignment horizontal="right"/>
      <protection locked="0"/>
    </xf>
    <xf numFmtId="4" fontId="9" fillId="0" borderId="0" xfId="0" applyNumberFormat="1" applyFont="1" applyFill="1" applyBorder="1" applyAlignment="1" applyProtection="1">
      <alignment horizontal="right"/>
      <protection locked="0"/>
    </xf>
    <xf numFmtId="4" fontId="9" fillId="0" borderId="0" xfId="0" applyNumberFormat="1" applyFont="1" applyFill="1" applyBorder="1" applyAlignment="1" applyProtection="1">
      <alignment horizontal="center"/>
      <protection locked="0"/>
    </xf>
    <xf numFmtId="4" fontId="20" fillId="0" borderId="0" xfId="0" applyNumberFormat="1" applyFont="1" applyFill="1" applyBorder="1" applyAlignment="1" applyProtection="1">
      <alignment horizontal="right"/>
      <protection locked="0"/>
    </xf>
    <xf numFmtId="4" fontId="9" fillId="0" borderId="13" xfId="0" applyNumberFormat="1" applyFont="1" applyFill="1" applyBorder="1" applyAlignment="1" applyProtection="1">
      <alignment horizontal="right"/>
      <protection locked="0"/>
    </xf>
    <xf numFmtId="4" fontId="2" fillId="0" borderId="0" xfId="25" applyNumberFormat="1" applyFont="1" applyFill="1" applyAlignment="1" applyProtection="1">
      <protection locked="0"/>
    </xf>
    <xf numFmtId="4" fontId="77" fillId="15" borderId="0" xfId="18" applyNumberFormat="1" applyFont="1" applyFill="1" applyBorder="1" applyAlignment="1" applyProtection="1">
      <alignment horizontal="right"/>
      <protection locked="0"/>
    </xf>
    <xf numFmtId="4" fontId="9" fillId="0" borderId="0" xfId="27" applyNumberFormat="1" applyFont="1" applyFill="1" applyBorder="1" applyAlignment="1" applyProtection="1">
      <alignment horizontal="right"/>
      <protection locked="0"/>
    </xf>
    <xf numFmtId="4" fontId="6" fillId="0" borderId="11" xfId="18" applyNumberFormat="1" applyFont="1" applyFill="1" applyBorder="1" applyAlignment="1" applyProtection="1">
      <alignment horizontal="right"/>
      <protection locked="0"/>
    </xf>
    <xf numFmtId="4" fontId="4" fillId="0" borderId="0" xfId="18" applyNumberFormat="1" applyFont="1" applyFill="1" applyBorder="1" applyAlignment="1" applyProtection="1">
      <alignment horizontal="left" vertical="top"/>
      <protection locked="0"/>
    </xf>
    <xf numFmtId="4" fontId="6" fillId="0" borderId="0" xfId="18" applyNumberFormat="1" applyFont="1" applyFill="1" applyBorder="1" applyAlignment="1" applyProtection="1">
      <protection locked="0"/>
    </xf>
    <xf numFmtId="4" fontId="2" fillId="0" borderId="0" xfId="18" applyNumberFormat="1" applyFont="1" applyFill="1" applyBorder="1" applyAlignment="1" applyProtection="1">
      <alignment horizontal="right"/>
      <protection locked="0"/>
    </xf>
    <xf numFmtId="4" fontId="6" fillId="0" borderId="0" xfId="18" applyNumberFormat="1" applyFont="1" applyFill="1" applyBorder="1" applyAlignment="1" applyProtection="1">
      <alignment wrapText="1"/>
      <protection locked="0"/>
    </xf>
    <xf numFmtId="4" fontId="6" fillId="0" borderId="13" xfId="18" applyNumberFormat="1" applyFont="1" applyFill="1" applyBorder="1" applyAlignment="1" applyProtection="1">
      <protection locked="0"/>
    </xf>
    <xf numFmtId="4" fontId="6" fillId="0" borderId="12" xfId="18" applyNumberFormat="1" applyFont="1" applyFill="1" applyBorder="1" applyAlignment="1" applyProtection="1">
      <protection locked="0"/>
    </xf>
    <xf numFmtId="4" fontId="17" fillId="0" borderId="0" xfId="18" applyNumberFormat="1" applyFont="1" applyFill="1" applyBorder="1" applyAlignment="1" applyProtection="1">
      <protection locked="0"/>
    </xf>
    <xf numFmtId="4" fontId="2" fillId="0" borderId="0" xfId="18" applyNumberFormat="1" applyFont="1" applyFill="1" applyBorder="1" applyAlignment="1" applyProtection="1">
      <protection locked="0"/>
    </xf>
    <xf numFmtId="4" fontId="6" fillId="0" borderId="10" xfId="18" applyNumberFormat="1" applyFont="1" applyFill="1" applyBorder="1" applyAlignment="1" applyProtection="1">
      <protection locked="0"/>
    </xf>
    <xf numFmtId="4" fontId="6" fillId="0" borderId="12" xfId="18" applyNumberFormat="1" applyFont="1" applyFill="1" applyBorder="1" applyAlignment="1" applyProtection="1">
      <alignment horizontal="right"/>
      <protection locked="0"/>
    </xf>
    <xf numFmtId="4" fontId="8" fillId="15" borderId="0" xfId="18" applyNumberFormat="1" applyFont="1" applyFill="1" applyBorder="1" applyAlignment="1" applyProtection="1">
      <protection locked="0"/>
    </xf>
    <xf numFmtId="4" fontId="6" fillId="0" borderId="10" xfId="18" applyNumberFormat="1" applyFont="1" applyFill="1" applyBorder="1" applyAlignment="1" applyProtection="1">
      <alignment horizontal="right"/>
      <protection locked="0"/>
    </xf>
    <xf numFmtId="4" fontId="9" fillId="0" borderId="0" xfId="32" applyNumberFormat="1" applyFont="1" applyFill="1" applyBorder="1" applyAlignment="1" applyProtection="1">
      <alignment horizontal="right"/>
      <protection locked="0"/>
    </xf>
    <xf numFmtId="4" fontId="6" fillId="0" borderId="11" xfId="18" applyNumberFormat="1" applyFont="1" applyFill="1" applyBorder="1" applyAlignment="1" applyProtection="1">
      <protection locked="0"/>
    </xf>
    <xf numFmtId="4" fontId="77" fillId="0" borderId="0" xfId="18" applyNumberFormat="1" applyFont="1" applyFill="1" applyBorder="1" applyProtection="1">
      <protection locked="0"/>
    </xf>
    <xf numFmtId="4" fontId="77" fillId="15" borderId="11" xfId="18" applyNumberFormat="1" applyFont="1" applyFill="1" applyBorder="1" applyProtection="1">
      <protection locked="0"/>
    </xf>
    <xf numFmtId="4" fontId="2" fillId="0" borderId="0" xfId="26" applyNumberFormat="1" applyFont="1" applyFill="1" applyAlignment="1" applyProtection="1">
      <protection locked="0"/>
    </xf>
    <xf numFmtId="4" fontId="16" fillId="15" borderId="0" xfId="0" applyNumberFormat="1" applyFont="1" applyFill="1" applyBorder="1" applyAlignment="1" applyProtection="1">
      <alignment horizontal="right"/>
      <protection locked="0"/>
    </xf>
    <xf numFmtId="4" fontId="2" fillId="0" borderId="15" xfId="54" applyNumberFormat="1" applyFont="1" applyFill="1" applyBorder="1" applyAlignment="1" applyProtection="1">
      <alignment horizontal="right"/>
      <protection locked="0"/>
    </xf>
    <xf numFmtId="4" fontId="2" fillId="0" borderId="0" xfId="26" applyNumberFormat="1" applyFont="1" applyFill="1" applyProtection="1">
      <protection locked="0"/>
    </xf>
    <xf numFmtId="4" fontId="2" fillId="0" borderId="0" xfId="54" applyNumberFormat="1" applyFont="1" applyFill="1" applyBorder="1" applyAlignment="1" applyProtection="1">
      <alignment horizontal="right"/>
      <protection locked="0"/>
    </xf>
    <xf numFmtId="4" fontId="2" fillId="0" borderId="11" xfId="54" applyNumberFormat="1" applyFont="1" applyFill="1" applyBorder="1" applyAlignment="1" applyProtection="1">
      <alignment horizontal="right"/>
      <protection locked="0"/>
    </xf>
    <xf numFmtId="4" fontId="2" fillId="0" borderId="0" xfId="35" applyNumberFormat="1" applyFont="1" applyFill="1" applyAlignment="1" applyProtection="1">
      <alignment horizontal="right"/>
      <protection locked="0"/>
    </xf>
    <xf numFmtId="4" fontId="2" fillId="0" borderId="11" xfId="26" applyNumberFormat="1" applyFont="1" applyFill="1" applyBorder="1" applyAlignment="1" applyProtection="1">
      <alignment horizontal="right"/>
      <protection locked="0"/>
    </xf>
    <xf numFmtId="4" fontId="2" fillId="0" borderId="0" xfId="26" applyNumberFormat="1" applyFont="1" applyFill="1" applyBorder="1" applyAlignment="1" applyProtection="1">
      <alignment horizontal="right"/>
      <protection locked="0"/>
    </xf>
    <xf numFmtId="4" fontId="2" fillId="0" borderId="0" xfId="33" applyNumberFormat="1" applyFont="1" applyFill="1" applyAlignment="1" applyProtection="1">
      <protection locked="0"/>
    </xf>
    <xf numFmtId="4" fontId="2" fillId="0" borderId="0" xfId="35" applyNumberFormat="1" applyFont="1" applyFill="1" applyBorder="1" applyAlignment="1" applyProtection="1">
      <alignment horizontal="right"/>
      <protection locked="0"/>
    </xf>
    <xf numFmtId="0" fontId="8" fillId="0" borderId="0" xfId="18" applyFont="1" applyFill="1" applyAlignment="1" applyProtection="1">
      <alignment horizontal="left" vertical="top"/>
      <protection locked="0"/>
    </xf>
    <xf numFmtId="4" fontId="20" fillId="0" borderId="0" xfId="18" applyNumberFormat="1" applyFont="1" applyFill="1" applyBorder="1" applyAlignment="1" applyProtection="1">
      <protection locked="0"/>
    </xf>
    <xf numFmtId="4" fontId="77" fillId="15" borderId="0" xfId="18" applyNumberFormat="1" applyFont="1" applyFill="1" applyBorder="1" applyProtection="1">
      <protection locked="0"/>
    </xf>
    <xf numFmtId="4" fontId="2" fillId="0" borderId="0" xfId="24" applyNumberFormat="1" applyFont="1" applyFill="1" applyBorder="1" applyAlignment="1" applyProtection="1">
      <protection locked="0"/>
    </xf>
    <xf numFmtId="4" fontId="2" fillId="0" borderId="15" xfId="18" applyNumberFormat="1" applyFont="1" applyFill="1" applyBorder="1" applyAlignment="1" applyProtection="1">
      <alignment horizontal="right"/>
      <protection locked="0"/>
    </xf>
    <xf numFmtId="4" fontId="2" fillId="0" borderId="0" xfId="24" applyNumberFormat="1" applyFont="1" applyAlignment="1" applyProtection="1">
      <protection locked="0"/>
    </xf>
    <xf numFmtId="4" fontId="5" fillId="15" borderId="15" xfId="24" applyNumberFormat="1" applyFont="1" applyFill="1" applyBorder="1" applyAlignment="1" applyProtection="1">
      <protection locked="0"/>
    </xf>
    <xf numFmtId="4" fontId="2" fillId="15" borderId="15" xfId="24" applyNumberFormat="1" applyFont="1" applyFill="1" applyBorder="1" applyAlignment="1" applyProtection="1">
      <protection locked="0"/>
    </xf>
    <xf numFmtId="168" fontId="47" fillId="0" borderId="0" xfId="21" applyNumberFormat="1" applyFont="1" applyFill="1" applyAlignment="1" applyProtection="1">
      <protection locked="0"/>
    </xf>
    <xf numFmtId="0" fontId="16" fillId="0" borderId="0" xfId="18" applyFont="1" applyFill="1" applyAlignment="1" applyProtection="1">
      <alignment horizontal="left" vertical="top" wrapText="1"/>
      <protection locked="0"/>
    </xf>
    <xf numFmtId="0" fontId="7" fillId="0" borderId="0" xfId="18" applyFont="1" applyFill="1" applyAlignment="1" applyProtection="1">
      <alignment horizontal="left"/>
      <protection locked="0"/>
    </xf>
    <xf numFmtId="4" fontId="10" fillId="0" borderId="15" xfId="18" applyNumberFormat="1" applyFont="1" applyFill="1" applyBorder="1" applyAlignment="1" applyProtection="1">
      <alignment horizontal="right"/>
      <protection locked="0"/>
    </xf>
    <xf numFmtId="4" fontId="10" fillId="0" borderId="0" xfId="18" applyNumberFormat="1" applyFont="1" applyFill="1" applyBorder="1" applyAlignment="1" applyProtection="1">
      <alignment horizontal="right"/>
      <protection locked="0"/>
    </xf>
    <xf numFmtId="4" fontId="5" fillId="0" borderId="0" xfId="18" applyNumberFormat="1" applyFont="1" applyFill="1" applyBorder="1" applyAlignment="1" applyProtection="1">
      <alignment horizontal="right"/>
      <protection locked="0"/>
    </xf>
    <xf numFmtId="4" fontId="9" fillId="0" borderId="0" xfId="52" applyNumberFormat="1" applyFont="1" applyFill="1" applyAlignment="1" applyProtection="1">
      <alignment horizontal="right"/>
      <protection locked="0"/>
    </xf>
    <xf numFmtId="4" fontId="5" fillId="0" borderId="0" xfId="18" applyNumberFormat="1" applyFont="1" applyFill="1" applyBorder="1" applyAlignment="1" applyProtection="1">
      <alignment horizontal="right" wrapText="1"/>
      <protection locked="0"/>
    </xf>
    <xf numFmtId="4" fontId="5" fillId="15" borderId="0" xfId="18" applyNumberFormat="1" applyFont="1" applyFill="1" applyBorder="1" applyAlignment="1" applyProtection="1">
      <alignment horizontal="right"/>
      <protection locked="0"/>
    </xf>
    <xf numFmtId="0" fontId="7" fillId="0" borderId="0" xfId="18" applyFont="1" applyFill="1" applyBorder="1" applyAlignment="1" applyProtection="1">
      <alignment horizontal="left" vertical="top" wrapText="1"/>
      <protection locked="0"/>
    </xf>
    <xf numFmtId="4" fontId="22" fillId="0" borderId="0" xfId="29" applyNumberFormat="1" applyFont="1" applyFill="1" applyBorder="1" applyAlignment="1" applyProtection="1">
      <protection locked="0"/>
    </xf>
    <xf numFmtId="4" fontId="81" fillId="0" borderId="0" xfId="21" applyNumberFormat="1" applyFill="1" applyProtection="1">
      <protection locked="0"/>
    </xf>
    <xf numFmtId="4" fontId="14" fillId="0" borderId="0" xfId="39" applyNumberFormat="1" applyFont="1" applyFill="1" applyBorder="1" applyAlignment="1" applyProtection="1">
      <alignment wrapText="1"/>
      <protection locked="0"/>
    </xf>
    <xf numFmtId="4" fontId="55" fillId="0" borderId="0" xfId="21" applyNumberFormat="1" applyFont="1" applyFill="1" applyAlignment="1" applyProtection="1">
      <alignment horizontal="left"/>
      <protection locked="0"/>
    </xf>
    <xf numFmtId="4" fontId="25" fillId="0" borderId="0" xfId="21" applyNumberFormat="1" applyFont="1" applyFill="1" applyAlignment="1" applyProtection="1">
      <alignment vertical="top"/>
      <protection locked="0"/>
    </xf>
    <xf numFmtId="4" fontId="49" fillId="0" borderId="0" xfId="21" applyNumberFormat="1" applyFont="1" applyFill="1" applyAlignment="1" applyProtection="1">
      <alignment vertical="top"/>
      <protection locked="0"/>
    </xf>
    <xf numFmtId="4" fontId="53" fillId="0" borderId="15" xfId="21" applyNumberFormat="1" applyFont="1" applyFill="1" applyBorder="1" applyProtection="1">
      <protection locked="0"/>
    </xf>
    <xf numFmtId="4" fontId="53" fillId="15" borderId="15" xfId="21" applyNumberFormat="1" applyFont="1" applyFill="1" applyBorder="1" applyProtection="1">
      <protection locked="0"/>
    </xf>
    <xf numFmtId="4" fontId="48" fillId="0" borderId="0" xfId="21" applyNumberFormat="1" applyFont="1" applyFill="1" applyAlignment="1" applyProtection="1">
      <alignment horizontal="right"/>
      <protection locked="0"/>
    </xf>
    <xf numFmtId="4" fontId="53" fillId="0" borderId="0" xfId="21" applyNumberFormat="1" applyFont="1" applyFill="1" applyAlignment="1" applyProtection="1">
      <alignment horizontal="right"/>
      <protection locked="0"/>
    </xf>
    <xf numFmtId="4" fontId="51" fillId="0" borderId="0" xfId="21" applyNumberFormat="1" applyFont="1" applyFill="1" applyBorder="1" applyAlignment="1" applyProtection="1">
      <alignment horizontal="right"/>
      <protection locked="0"/>
    </xf>
    <xf numFmtId="4" fontId="10" fillId="15" borderId="13" xfId="21" applyNumberFormat="1" applyFont="1" applyFill="1" applyBorder="1" applyAlignment="1" applyProtection="1">
      <alignment horizontal="right"/>
      <protection locked="0"/>
    </xf>
    <xf numFmtId="4" fontId="9" fillId="0" borderId="0" xfId="21" applyNumberFormat="1" applyFont="1" applyFill="1" applyAlignment="1" applyProtection="1">
      <alignment horizontal="right"/>
      <protection locked="0"/>
    </xf>
    <xf numFmtId="4" fontId="51" fillId="0" borderId="0" xfId="21" applyNumberFormat="1" applyFont="1" applyFill="1" applyAlignment="1" applyProtection="1">
      <alignment horizontal="right"/>
      <protection locked="0"/>
    </xf>
    <xf numFmtId="4" fontId="46" fillId="0" borderId="0" xfId="21" applyNumberFormat="1" applyFont="1" applyFill="1" applyBorder="1" applyAlignment="1" applyProtection="1">
      <alignment horizontal="right" vertical="top"/>
      <protection locked="0"/>
    </xf>
    <xf numFmtId="4" fontId="10" fillId="15" borderId="13" xfId="21" applyNumberFormat="1" applyFont="1" applyFill="1" applyBorder="1" applyAlignment="1" applyProtection="1">
      <alignment horizontal="right" vertical="top"/>
      <protection locked="0"/>
    </xf>
    <xf numFmtId="4" fontId="48" fillId="0" borderId="0" xfId="21" applyNumberFormat="1" applyFont="1" applyFill="1" applyProtection="1">
      <protection locked="0"/>
    </xf>
    <xf numFmtId="4" fontId="56" fillId="0" borderId="0" xfId="28" applyNumberFormat="1" applyFont="1" applyFill="1" applyAlignment="1" applyProtection="1">
      <protection locked="0"/>
    </xf>
    <xf numFmtId="4" fontId="22" fillId="0" borderId="0" xfId="28" applyNumberFormat="1" applyFont="1" applyFill="1" applyBorder="1" applyAlignment="1" applyProtection="1">
      <protection locked="0"/>
    </xf>
    <xf numFmtId="4" fontId="26" fillId="0" borderId="0" xfId="28" applyNumberFormat="1" applyFont="1" applyFill="1" applyBorder="1" applyAlignment="1" applyProtection="1">
      <protection locked="0"/>
    </xf>
    <xf numFmtId="4" fontId="56" fillId="0" borderId="0" xfId="28" applyNumberFormat="1" applyFont="1" applyFill="1" applyBorder="1" applyAlignment="1" applyProtection="1">
      <protection locked="0"/>
    </xf>
    <xf numFmtId="4" fontId="9" fillId="0" borderId="0" xfId="18" applyNumberFormat="1" applyFont="1" applyFill="1" applyAlignment="1" applyProtection="1">
      <protection locked="0"/>
    </xf>
    <xf numFmtId="4" fontId="22" fillId="0" borderId="15" xfId="28" applyNumberFormat="1" applyFont="1" applyFill="1" applyBorder="1" applyAlignment="1" applyProtection="1">
      <protection locked="0"/>
    </xf>
    <xf numFmtId="4" fontId="22" fillId="15" borderId="15" xfId="28" applyNumberFormat="1" applyFont="1" applyFill="1" applyBorder="1" applyAlignment="1" applyProtection="1">
      <protection locked="0"/>
    </xf>
    <xf numFmtId="4" fontId="22" fillId="0" borderId="0" xfId="28" applyNumberFormat="1" applyFont="1" applyFill="1" applyAlignment="1" applyProtection="1">
      <protection locked="0"/>
    </xf>
    <xf numFmtId="4" fontId="6" fillId="0" borderId="0" xfId="28" applyNumberFormat="1" applyFont="1" applyFill="1" applyBorder="1" applyProtection="1">
      <protection locked="0"/>
    </xf>
    <xf numFmtId="4" fontId="22" fillId="15" borderId="13" xfId="28" applyNumberFormat="1" applyFont="1" applyFill="1" applyBorder="1" applyProtection="1">
      <protection locked="0"/>
    </xf>
    <xf numFmtId="4" fontId="22" fillId="0" borderId="0" xfId="28" applyNumberFormat="1" applyFont="1" applyFill="1" applyBorder="1" applyProtection="1">
      <protection locked="0"/>
    </xf>
    <xf numFmtId="4" fontId="22" fillId="15" borderId="13" xfId="28" applyNumberFormat="1" applyFont="1" applyFill="1" applyBorder="1" applyAlignment="1" applyProtection="1">
      <protection locked="0"/>
    </xf>
    <xf numFmtId="4" fontId="22" fillId="0" borderId="0" xfId="28" applyNumberFormat="1" applyFont="1" applyFill="1" applyProtection="1">
      <protection locked="0"/>
    </xf>
    <xf numFmtId="4" fontId="57" fillId="0" borderId="0" xfId="28" applyNumberFormat="1" applyFont="1" applyFill="1" applyBorder="1" applyAlignment="1" applyProtection="1">
      <protection locked="0"/>
    </xf>
    <xf numFmtId="0" fontId="0" fillId="0" borderId="0" xfId="0" applyProtection="1">
      <protection locked="0"/>
    </xf>
    <xf numFmtId="4" fontId="5" fillId="0" borderId="17" xfId="35" applyNumberFormat="1" applyFont="1" applyFill="1" applyBorder="1" applyAlignment="1" applyProtection="1">
      <alignment horizontal="center"/>
      <protection locked="0"/>
    </xf>
    <xf numFmtId="4" fontId="84" fillId="0" borderId="14" xfId="0" applyNumberFormat="1" applyFont="1" applyFill="1" applyBorder="1" applyProtection="1">
      <protection locked="0"/>
    </xf>
    <xf numFmtId="4" fontId="84" fillId="0" borderId="0" xfId="0" applyNumberFormat="1" applyFont="1" applyFill="1" applyProtection="1">
      <protection locked="0"/>
    </xf>
  </cellXfs>
  <cellStyles count="56">
    <cellStyle name="Accent1" xfId="1"/>
    <cellStyle name="Accent2" xfId="2"/>
    <cellStyle name="Accent3" xfId="3"/>
    <cellStyle name="Accent4" xfId="4"/>
    <cellStyle name="Accent5" xfId="5"/>
    <cellStyle name="Accent6" xfId="6"/>
    <cellStyle name="Bad" xfId="7"/>
    <cellStyle name="Calculation" xfId="8"/>
    <cellStyle name="Check Cell" xfId="9"/>
    <cellStyle name="Explanatory Text" xfId="11"/>
    <cellStyle name="Heading 1" xfId="12"/>
    <cellStyle name="Heading 2" xfId="13"/>
    <cellStyle name="Heading 3" xfId="14"/>
    <cellStyle name="Heading 4" xfId="15"/>
    <cellStyle name="Input" xfId="16"/>
    <cellStyle name="Linked Cell" xfId="17"/>
    <cellStyle name="Navadno" xfId="0" builtinId="0"/>
    <cellStyle name="Navadno 2" xfId="18"/>
    <cellStyle name="Navadno 2 2" xfId="19"/>
    <cellStyle name="Navadno 3" xfId="20"/>
    <cellStyle name="Navadno 3 2" xfId="21"/>
    <cellStyle name="Navadno 4" xfId="22"/>
    <cellStyle name="Navadno 5" xfId="23"/>
    <cellStyle name="Navadno 6" xfId="24"/>
    <cellStyle name="Navadno_FK1.1,MK1.1" xfId="25"/>
    <cellStyle name="Navadno_List1" xfId="26"/>
    <cellStyle name="Navadno_POPIS DEL-DORNBERK-1.faza-razpis" xfId="27"/>
    <cellStyle name="Navadno_POPIS_BOLNICA_1FAZA_105%" xfId="28"/>
    <cellStyle name="Navadno_POPIS_BOLNICA_2FAZA_105%" xfId="29"/>
    <cellStyle name="Navadno_POPIS_TK_TURELI" xfId="30"/>
    <cellStyle name="Navadno_Predračun" xfId="31"/>
    <cellStyle name="Navadno_Predračun_1" xfId="32"/>
    <cellStyle name="Navadno_Trgovski center Idrija" xfId="33"/>
    <cellStyle name="Navadno_V3B.3" xfId="34"/>
    <cellStyle name="Navadno_vodohran Kred" xfId="35"/>
    <cellStyle name="Navadno_vodohran Vrba_3" xfId="36"/>
    <cellStyle name="Neutral" xfId="37"/>
    <cellStyle name="Normal 2" xfId="38"/>
    <cellStyle name="Normal 3" xfId="39"/>
    <cellStyle name="normal1" xfId="40"/>
    <cellStyle name="Note" xfId="41"/>
    <cellStyle name="nova" xfId="42"/>
    <cellStyle name="Odstotek 2" xfId="43"/>
    <cellStyle name="Odstotek 2 2" xfId="44"/>
    <cellStyle name="Slog 1" xfId="45"/>
    <cellStyle name="Total" xfId="46"/>
    <cellStyle name="Total 1_Predracun kanal" xfId="47"/>
    <cellStyle name="Valuta 2" xfId="48"/>
    <cellStyle name="Valuta 2 2" xfId="49"/>
    <cellStyle name="Valuta_List1" xfId="50"/>
    <cellStyle name="Vejica" xfId="10" builtinId="3"/>
    <cellStyle name="Vejica 2" xfId="51"/>
    <cellStyle name="Vejica 3" xfId="52"/>
    <cellStyle name="Vejica 5" xfId="53"/>
    <cellStyle name="Vejica_List1" xfId="54"/>
    <cellStyle name="Vejica_V3B.3" xfId="5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38100</xdr:rowOff>
    </xdr:from>
    <xdr:to>
      <xdr:col>1</xdr:col>
      <xdr:colOff>695325</xdr:colOff>
      <xdr:row>5</xdr:row>
      <xdr:rowOff>152400</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28625" y="438150"/>
          <a:ext cx="600075" cy="704850"/>
        </a:xfrm>
        <a:prstGeom prst="rect">
          <a:avLst/>
        </a:prstGeom>
        <a:noFill/>
        <a:ln w="9525">
          <a:noFill/>
          <a:miter lim="800000"/>
          <a:headEnd/>
          <a:tailEnd/>
        </a:ln>
      </xdr:spPr>
    </xdr:pic>
    <xdr:clientData/>
  </xdr:twoCellAnchor>
  <xdr:twoCellAnchor>
    <xdr:from>
      <xdr:col>1</xdr:col>
      <xdr:colOff>1925955</xdr:colOff>
      <xdr:row>2</xdr:row>
      <xdr:rowOff>24765</xdr:rowOff>
    </xdr:from>
    <xdr:to>
      <xdr:col>3</xdr:col>
      <xdr:colOff>1213485</xdr:colOff>
      <xdr:row>5</xdr:row>
      <xdr:rowOff>72390</xdr:rowOff>
    </xdr:to>
    <xdr:pic>
      <xdr:nvPicPr>
        <xdr:cNvPr id="2050" name="Picture 1" descr="LOGOTIP-ESRR-SLO"/>
        <xdr:cNvPicPr>
          <a:picLocks noChangeAspect="1" noChangeArrowheads="1"/>
        </xdr:cNvPicPr>
      </xdr:nvPicPr>
      <xdr:blipFill>
        <a:blip xmlns:r="http://schemas.openxmlformats.org/officeDocument/2006/relationships" r:embed="rId2" cstate="print"/>
        <a:srcRect b="18462"/>
        <a:stretch>
          <a:fillRect/>
        </a:stretch>
      </xdr:blipFill>
      <xdr:spPr bwMode="auto">
        <a:xfrm>
          <a:off x="2482215" y="421005"/>
          <a:ext cx="2785110"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37"/>
  <sheetViews>
    <sheetView topLeftCell="A13" zoomScaleNormal="100" workbookViewId="0">
      <selection activeCell="C34" sqref="C34"/>
    </sheetView>
  </sheetViews>
  <sheetFormatPr defaultColWidth="8.88671875" defaultRowHeight="13.8"/>
  <cols>
    <col min="1" max="1" width="8.109375" style="730" customWidth="1"/>
    <col min="2" max="2" width="42.77734375" style="730" customWidth="1"/>
    <col min="3" max="3" width="8.21875" style="730" customWidth="1"/>
    <col min="4" max="4" width="18.88671875" style="730" customWidth="1"/>
    <col min="5" max="5" width="10.109375" style="730" bestFit="1" customWidth="1"/>
    <col min="6" max="6" width="8.88671875" style="730"/>
    <col min="7" max="7" width="9.109375" style="730" bestFit="1" customWidth="1"/>
    <col min="8" max="16384" width="8.88671875" style="730"/>
  </cols>
  <sheetData>
    <row r="1" spans="1:4" ht="15.6">
      <c r="A1" s="421" t="s">
        <v>818</v>
      </c>
    </row>
    <row r="2" spans="1:4" ht="15.6">
      <c r="A2" s="421"/>
    </row>
    <row r="3" spans="1:4">
      <c r="A3" s="731"/>
      <c r="B3" s="731"/>
      <c r="C3" s="732" t="s">
        <v>700</v>
      </c>
    </row>
    <row r="4" spans="1:4" ht="15.6">
      <c r="A4" s="421"/>
    </row>
    <row r="5" spans="1:4" ht="15.6">
      <c r="A5" s="421"/>
    </row>
    <row r="6" spans="1:4" ht="15.6">
      <c r="A6" s="421"/>
    </row>
    <row r="8" spans="1:4" ht="17.399999999999999">
      <c r="A8" s="421" t="s">
        <v>701</v>
      </c>
      <c r="C8" s="422"/>
      <c r="D8" s="422"/>
    </row>
    <row r="9" spans="1:4" ht="17.399999999999999">
      <c r="A9" s="421"/>
      <c r="C9" s="422"/>
      <c r="D9" s="422"/>
    </row>
    <row r="10" spans="1:4" ht="17.399999999999999">
      <c r="A10" s="421"/>
      <c r="C10" s="422"/>
      <c r="D10" s="422"/>
    </row>
    <row r="11" spans="1:4" ht="17.399999999999999">
      <c r="A11" s="421" t="s">
        <v>690</v>
      </c>
      <c r="C11" s="422"/>
      <c r="D11" s="422"/>
    </row>
    <row r="12" spans="1:4" ht="15">
      <c r="A12" s="733"/>
      <c r="C12" s="734"/>
      <c r="D12" s="734"/>
    </row>
    <row r="13" spans="1:4" ht="15.6">
      <c r="A13" s="421" t="s">
        <v>691</v>
      </c>
      <c r="C13" s="734"/>
      <c r="D13" s="734"/>
    </row>
    <row r="14" spans="1:4">
      <c r="B14" s="734"/>
      <c r="C14" s="734"/>
      <c r="D14" s="734"/>
    </row>
    <row r="15" spans="1:4">
      <c r="A15" s="423" t="s">
        <v>692</v>
      </c>
      <c r="B15" s="424" t="s">
        <v>693</v>
      </c>
      <c r="C15" s="423" t="s">
        <v>800</v>
      </c>
      <c r="D15" s="423" t="s">
        <v>803</v>
      </c>
    </row>
    <row r="16" spans="1:4">
      <c r="A16" s="424"/>
      <c r="B16" s="737"/>
      <c r="C16" s="737"/>
      <c r="D16" s="737"/>
    </row>
    <row r="17" spans="1:4">
      <c r="A17" s="425" t="s">
        <v>746</v>
      </c>
      <c r="B17" s="426" t="s">
        <v>695</v>
      </c>
      <c r="C17" s="738" t="s">
        <v>798</v>
      </c>
      <c r="D17" s="426">
        <f>+'Vrtojbenska c. B1-B13'!F16</f>
        <v>0</v>
      </c>
    </row>
    <row r="18" spans="1:4">
      <c r="A18" s="425"/>
      <c r="B18" s="427"/>
      <c r="C18" s="738"/>
      <c r="D18" s="426"/>
    </row>
    <row r="19" spans="1:4">
      <c r="A19" s="425" t="s">
        <v>763</v>
      </c>
      <c r="B19" s="426" t="s">
        <v>696</v>
      </c>
      <c r="C19" s="738" t="s">
        <v>798</v>
      </c>
      <c r="D19" s="426">
        <f>+'Vrtojbenska c. C2-C9'!F16</f>
        <v>0</v>
      </c>
    </row>
    <row r="20" spans="1:4">
      <c r="A20" s="425"/>
      <c r="B20" s="426"/>
      <c r="C20" s="738"/>
      <c r="D20" s="426"/>
    </row>
    <row r="21" spans="1:4" ht="26.4">
      <c r="A21" s="425" t="s">
        <v>770</v>
      </c>
      <c r="B21" s="426" t="s">
        <v>698</v>
      </c>
      <c r="C21" s="738" t="s">
        <v>798</v>
      </c>
      <c r="D21" s="426">
        <f>+'Elektro dela- Vrtojben.c.'!F15</f>
        <v>0</v>
      </c>
    </row>
    <row r="22" spans="1:4">
      <c r="A22" s="425"/>
      <c r="B22" s="426"/>
      <c r="C22" s="738"/>
      <c r="D22" s="426"/>
    </row>
    <row r="23" spans="1:4" ht="26.4">
      <c r="A23" s="425" t="s">
        <v>776</v>
      </c>
      <c r="B23" s="426" t="s">
        <v>707</v>
      </c>
      <c r="C23" s="738" t="s">
        <v>798</v>
      </c>
      <c r="D23" s="426">
        <f>+'Rekap-Prek.br.-Padl.bo'!C16</f>
        <v>0</v>
      </c>
    </row>
    <row r="24" spans="1:4">
      <c r="A24" s="425"/>
      <c r="B24" s="426"/>
      <c r="C24" s="738"/>
      <c r="D24" s="426"/>
    </row>
    <row r="25" spans="1:4" ht="26.4">
      <c r="A25" s="425" t="s">
        <v>793</v>
      </c>
      <c r="B25" s="426" t="s">
        <v>697</v>
      </c>
      <c r="C25" s="738" t="s">
        <v>798</v>
      </c>
      <c r="D25" s="426">
        <f>+'Rekap-kolesarska steza'!C17</f>
        <v>0</v>
      </c>
    </row>
    <row r="26" spans="1:4">
      <c r="A26" s="425"/>
      <c r="B26" s="426"/>
      <c r="C26" s="737"/>
      <c r="D26" s="426"/>
    </row>
    <row r="27" spans="1:4">
      <c r="A27" s="424" t="s">
        <v>261</v>
      </c>
      <c r="B27" s="424" t="s">
        <v>694</v>
      </c>
      <c r="C27" s="737"/>
      <c r="D27" s="424">
        <f>SUM(D17:D26)</f>
        <v>0</v>
      </c>
    </row>
    <row r="28" spans="1:4">
      <c r="A28" s="424"/>
      <c r="B28" s="737"/>
      <c r="C28" s="737"/>
      <c r="D28" s="737"/>
    </row>
    <row r="29" spans="1:4">
      <c r="A29" s="424" t="s">
        <v>284</v>
      </c>
      <c r="B29" s="424" t="s">
        <v>805</v>
      </c>
      <c r="C29" s="729">
        <v>0</v>
      </c>
      <c r="D29" s="424">
        <f>+D27*C29</f>
        <v>0</v>
      </c>
    </row>
    <row r="30" spans="1:4">
      <c r="A30" s="424"/>
      <c r="B30" s="424"/>
      <c r="C30" s="868"/>
      <c r="D30" s="424"/>
    </row>
    <row r="31" spans="1:4">
      <c r="A31" s="424" t="s">
        <v>699</v>
      </c>
      <c r="B31" s="424" t="s">
        <v>817</v>
      </c>
      <c r="C31" s="868"/>
      <c r="D31" s="424">
        <f>+D27-D29</f>
        <v>0</v>
      </c>
    </row>
    <row r="32" spans="1:4">
      <c r="A32" s="739"/>
      <c r="B32" s="739"/>
      <c r="C32" s="869"/>
      <c r="D32" s="739"/>
    </row>
    <row r="33" spans="1:4">
      <c r="A33" s="740" t="s">
        <v>801</v>
      </c>
      <c r="B33" s="740" t="s">
        <v>806</v>
      </c>
      <c r="C33" s="729">
        <v>0</v>
      </c>
      <c r="D33" s="740">
        <f>+D31*C33</f>
        <v>0</v>
      </c>
    </row>
    <row r="34" spans="1:4">
      <c r="A34" s="740"/>
      <c r="B34" s="740"/>
      <c r="C34" s="740"/>
      <c r="D34" s="740"/>
    </row>
    <row r="35" spans="1:4">
      <c r="A35" s="740" t="s">
        <v>802</v>
      </c>
      <c r="B35" s="740" t="s">
        <v>804</v>
      </c>
      <c r="C35" s="740"/>
      <c r="D35" s="740">
        <f>SUM(D31:D33)</f>
        <v>0</v>
      </c>
    </row>
    <row r="37" spans="1:4">
      <c r="A37" s="736" t="s">
        <v>807</v>
      </c>
      <c r="B37" s="735"/>
    </row>
  </sheetData>
  <sheetProtection password="CAFB" sheet="1" objects="1" scenarios="1"/>
  <phoneticPr fontId="79" type="noConversion"/>
  <pageMargins left="0.70866141732283472" right="0.43307086614173229" top="0.74803149606299213" bottom="0.74803149606299213" header="0.31496062992125984" footer="0.31496062992125984"/>
  <pageSetup paperSize="9" scale="90" orientation="portrait" r:id="rId1"/>
  <headerFooter>
    <oddFooter>&amp;LRazpisna dokumentacija: Ureditev mestnega središča v Šempetru pri Gorici - 3 .faza&amp;R&amp;P</oddFooter>
  </headerFooter>
  <drawing r:id="rId2"/>
</worksheet>
</file>

<file path=xl/worksheets/sheet10.xml><?xml version="1.0" encoding="utf-8"?>
<worksheet xmlns="http://schemas.openxmlformats.org/spreadsheetml/2006/main" xmlns:r="http://schemas.openxmlformats.org/officeDocument/2006/relationships">
  <sheetPr>
    <tabColor theme="6" tint="-0.249977111117893"/>
  </sheetPr>
  <dimension ref="A1:E46"/>
  <sheetViews>
    <sheetView zoomScaleNormal="100" zoomScaleSheetLayoutView="100" workbookViewId="0">
      <selection activeCell="F20" sqref="F20"/>
    </sheetView>
  </sheetViews>
  <sheetFormatPr defaultColWidth="9.109375" defaultRowHeight="13.2"/>
  <cols>
    <col min="1" max="1" width="7.5546875" style="330" customWidth="1"/>
    <col min="2" max="2" width="53" style="330" customWidth="1"/>
    <col min="3" max="3" width="20.88671875" style="330" customWidth="1"/>
    <col min="4" max="4" width="16.88671875" style="330" customWidth="1"/>
    <col min="5" max="5" width="19" style="123" customWidth="1"/>
    <col min="6" max="6" width="9.109375" style="123"/>
    <col min="7" max="7" width="12.6640625" style="123" bestFit="1" customWidth="1"/>
    <col min="8" max="16384" width="9.109375" style="123"/>
  </cols>
  <sheetData>
    <row r="1" spans="1:5" ht="13.8">
      <c r="A1" s="432" t="s">
        <v>701</v>
      </c>
    </row>
    <row r="5" spans="1:5" ht="46.8">
      <c r="A5" s="405" t="s">
        <v>793</v>
      </c>
      <c r="B5" s="689" t="s">
        <v>388</v>
      </c>
      <c r="C5" s="630"/>
      <c r="D5" s="405"/>
    </row>
    <row r="6" spans="1:5" ht="15.6">
      <c r="B6" s="329"/>
    </row>
    <row r="7" spans="1:5" ht="15.6">
      <c r="A7" s="434" t="s">
        <v>708</v>
      </c>
      <c r="B7" s="329"/>
    </row>
    <row r="9" spans="1:5">
      <c r="A9" s="214"/>
      <c r="B9" s="214"/>
      <c r="C9" s="214"/>
      <c r="D9" s="214"/>
      <c r="E9" s="207"/>
    </row>
    <row r="10" spans="1:5" ht="26.4">
      <c r="A10" s="406" t="s">
        <v>606</v>
      </c>
      <c r="B10" s="406" t="s">
        <v>605</v>
      </c>
      <c r="C10" s="545" t="s">
        <v>387</v>
      </c>
      <c r="D10" s="407"/>
      <c r="E10" s="215"/>
    </row>
    <row r="11" spans="1:5">
      <c r="A11" s="408" t="s">
        <v>748</v>
      </c>
      <c r="B11" s="400" t="s">
        <v>750</v>
      </c>
      <c r="C11" s="216">
        <f>+kanalizacija!F77</f>
        <v>0</v>
      </c>
      <c r="D11" s="409"/>
      <c r="E11" s="213"/>
    </row>
    <row r="12" spans="1:5">
      <c r="A12" s="408" t="s">
        <v>749</v>
      </c>
      <c r="B12" s="410" t="s">
        <v>752</v>
      </c>
      <c r="C12" s="216">
        <f>+'ureditev ceste'!F86</f>
        <v>0</v>
      </c>
      <c r="D12" s="409"/>
      <c r="E12" s="213"/>
    </row>
    <row r="13" spans="1:5">
      <c r="A13" s="411" t="s">
        <v>751</v>
      </c>
      <c r="B13" s="410" t="s">
        <v>230</v>
      </c>
      <c r="C13" s="216">
        <f>+'elektr.instal. in oprema'!F86</f>
        <v>0</v>
      </c>
      <c r="D13" s="409"/>
      <c r="E13" s="213"/>
    </row>
    <row r="14" spans="1:5">
      <c r="A14" s="411" t="s">
        <v>753</v>
      </c>
      <c r="B14" s="410" t="s">
        <v>250</v>
      </c>
      <c r="C14" s="216">
        <f>'kanal.vod za optični kabel +PID'!F28</f>
        <v>0</v>
      </c>
      <c r="D14" s="409"/>
      <c r="E14" s="213"/>
    </row>
    <row r="15" spans="1:5">
      <c r="A15" s="743" t="s">
        <v>755</v>
      </c>
      <c r="B15" s="744" t="str">
        <f>'kanal.vod za optični kabel +PID'!B30</f>
        <v>TUJE STORITVE - PROJEKTNA DOKUMENTACIJA PID</v>
      </c>
      <c r="C15" s="742">
        <f>'kanal.vod za optični kabel +PID'!F34</f>
        <v>0</v>
      </c>
      <c r="D15" s="409"/>
      <c r="E15" s="213"/>
    </row>
    <row r="16" spans="1:5" ht="26.4">
      <c r="A16" s="545" t="s">
        <v>249</v>
      </c>
      <c r="B16" s="439" t="s">
        <v>809</v>
      </c>
      <c r="C16" s="669">
        <f>SUM(C11:C15)*0.1</f>
        <v>0</v>
      </c>
      <c r="D16" s="409"/>
      <c r="E16" s="213"/>
    </row>
    <row r="17" spans="1:5" ht="13.8">
      <c r="A17" s="745"/>
      <c r="B17" s="746" t="s">
        <v>382</v>
      </c>
      <c r="C17" s="747">
        <f>SUM(C11:C16)</f>
        <v>0</v>
      </c>
      <c r="D17" s="412"/>
      <c r="E17" s="212"/>
    </row>
    <row r="18" spans="1:5">
      <c r="A18" s="214"/>
      <c r="B18" s="214"/>
      <c r="C18" s="413"/>
      <c r="D18" s="413"/>
      <c r="E18" s="211"/>
    </row>
    <row r="19" spans="1:5">
      <c r="A19" s="214"/>
      <c r="B19" s="310"/>
      <c r="C19" s="414"/>
      <c r="D19" s="414"/>
      <c r="E19" s="206"/>
    </row>
    <row r="20" spans="1:5">
      <c r="C20" s="415"/>
      <c r="D20" s="415"/>
      <c r="E20" s="205"/>
    </row>
    <row r="21" spans="1:5">
      <c r="C21" s="415"/>
      <c r="D21" s="416"/>
      <c r="E21" s="205"/>
    </row>
    <row r="22" spans="1:5">
      <c r="C22" s="415"/>
      <c r="D22" s="415"/>
      <c r="E22" s="205"/>
    </row>
    <row r="23" spans="1:5">
      <c r="C23" s="415"/>
      <c r="D23" s="417"/>
      <c r="E23" s="205"/>
    </row>
    <row r="24" spans="1:5">
      <c r="C24" s="415"/>
      <c r="D24" s="418"/>
      <c r="E24" s="205"/>
    </row>
    <row r="25" spans="1:5">
      <c r="C25" s="415"/>
      <c r="D25" s="415"/>
      <c r="E25" s="205"/>
    </row>
    <row r="26" spans="1:5">
      <c r="C26" s="415"/>
      <c r="D26" s="415"/>
      <c r="E26" s="205"/>
    </row>
    <row r="27" spans="1:5">
      <c r="C27" s="415"/>
      <c r="D27" s="415"/>
      <c r="E27" s="205"/>
    </row>
    <row r="28" spans="1:5">
      <c r="C28" s="415"/>
      <c r="D28" s="415"/>
      <c r="E28" s="205"/>
    </row>
    <row r="29" spans="1:5">
      <c r="C29" s="415"/>
      <c r="D29" s="415"/>
      <c r="E29" s="205"/>
    </row>
    <row r="30" spans="1:5">
      <c r="C30" s="415"/>
      <c r="D30" s="415"/>
      <c r="E30" s="205"/>
    </row>
    <row r="31" spans="1:5">
      <c r="C31" s="415"/>
      <c r="D31" s="415"/>
      <c r="E31" s="205"/>
    </row>
    <row r="32" spans="1:5">
      <c r="C32" s="415"/>
      <c r="D32" s="415"/>
      <c r="E32" s="205"/>
    </row>
    <row r="33" spans="3:5">
      <c r="C33" s="415"/>
      <c r="D33" s="415"/>
      <c r="E33" s="205"/>
    </row>
    <row r="34" spans="3:5">
      <c r="C34" s="415"/>
      <c r="D34" s="415"/>
      <c r="E34" s="205"/>
    </row>
    <row r="35" spans="3:5">
      <c r="C35" s="415"/>
      <c r="D35" s="415"/>
      <c r="E35" s="205"/>
    </row>
    <row r="36" spans="3:5">
      <c r="C36" s="415"/>
      <c r="D36" s="415"/>
      <c r="E36" s="205"/>
    </row>
    <row r="37" spans="3:5">
      <c r="C37" s="415"/>
      <c r="D37" s="415"/>
      <c r="E37" s="205"/>
    </row>
    <row r="38" spans="3:5">
      <c r="C38" s="415"/>
      <c r="D38" s="415"/>
      <c r="E38" s="205"/>
    </row>
    <row r="39" spans="3:5">
      <c r="C39" s="415"/>
      <c r="D39" s="415"/>
      <c r="E39" s="205"/>
    </row>
    <row r="40" spans="3:5">
      <c r="C40" s="415"/>
      <c r="D40" s="415"/>
      <c r="E40" s="205"/>
    </row>
    <row r="41" spans="3:5">
      <c r="C41" s="415"/>
      <c r="D41" s="415"/>
      <c r="E41" s="205"/>
    </row>
    <row r="42" spans="3:5">
      <c r="C42" s="415"/>
      <c r="D42" s="415"/>
      <c r="E42" s="205"/>
    </row>
    <row r="43" spans="3:5">
      <c r="C43" s="415"/>
      <c r="D43" s="415"/>
      <c r="E43" s="205"/>
    </row>
    <row r="44" spans="3:5">
      <c r="C44" s="415"/>
      <c r="D44" s="415"/>
      <c r="E44" s="205"/>
    </row>
    <row r="45" spans="3:5">
      <c r="C45" s="415"/>
      <c r="D45" s="415"/>
      <c r="E45" s="205"/>
    </row>
    <row r="46" spans="3:5">
      <c r="C46" s="415"/>
      <c r="D46" s="415"/>
      <c r="E46" s="205"/>
    </row>
  </sheetData>
  <sheetProtection password="CAFB" sheet="1" objects="1" scenarios="1"/>
  <phoneticPr fontId="79" type="noConversion"/>
  <pageMargins left="0.98425196850393704" right="0.74803149606299213" top="0.98425196850393704" bottom="0.98425196850393704" header="0" footer="0"/>
  <pageSetup paperSize="9" scale="90" orientation="portrait" r:id="rId1"/>
  <headerFooter alignWithMargins="0">
    <oddFooter>&amp;LRazpisna dokumentacija: Ureditev mestnega središča v Šempetru pri Gorici - 3. faza&amp;R&amp;P</oddFooter>
  </headerFooter>
</worksheet>
</file>

<file path=xl/worksheets/sheet11.xml><?xml version="1.0" encoding="utf-8"?>
<worksheet xmlns="http://schemas.openxmlformats.org/spreadsheetml/2006/main" xmlns:r="http://schemas.openxmlformats.org/officeDocument/2006/relationships">
  <sheetPr>
    <tabColor theme="6" tint="-0.249977111117893"/>
  </sheetPr>
  <dimension ref="A1:H77"/>
  <sheetViews>
    <sheetView zoomScaleNormal="100" zoomScaleSheetLayoutView="100" workbookViewId="0">
      <selection activeCell="E9" sqref="E9"/>
    </sheetView>
  </sheetViews>
  <sheetFormatPr defaultColWidth="9.109375" defaultRowHeight="13.2"/>
  <cols>
    <col min="1" max="1" width="6.33203125" style="311" customWidth="1"/>
    <col min="2" max="2" width="51.44140625" style="100" customWidth="1"/>
    <col min="3" max="3" width="8" style="21" customWidth="1"/>
    <col min="4" max="4" width="9.44140625" style="657" customWidth="1"/>
    <col min="5" max="5" width="13" style="690" customWidth="1"/>
    <col min="6" max="6" width="16.88671875" style="24" customWidth="1"/>
    <col min="7" max="8" width="9.109375" style="100"/>
    <col min="9" max="16384" width="9.109375" style="208"/>
  </cols>
  <sheetData>
    <row r="1" spans="1:8" ht="13.8">
      <c r="A1" s="648" t="s">
        <v>701</v>
      </c>
    </row>
    <row r="5" spans="1:8" ht="13.8" thickBot="1">
      <c r="A5" s="650" t="s">
        <v>748</v>
      </c>
      <c r="B5" s="103" t="s">
        <v>750</v>
      </c>
      <c r="E5" s="121"/>
    </row>
    <row r="6" spans="1:8" s="651" customFormat="1">
      <c r="A6" s="632" t="s">
        <v>702</v>
      </c>
      <c r="B6" s="633" t="s">
        <v>703</v>
      </c>
      <c r="C6" s="634" t="s">
        <v>704</v>
      </c>
      <c r="D6" s="635" t="s">
        <v>604</v>
      </c>
      <c r="E6" s="867" t="s">
        <v>705</v>
      </c>
      <c r="F6" s="634" t="s">
        <v>706</v>
      </c>
      <c r="G6" s="420"/>
      <c r="H6" s="420"/>
    </row>
    <row r="7" spans="1:8">
      <c r="E7" s="121"/>
    </row>
    <row r="8" spans="1:8">
      <c r="A8" s="309" t="s">
        <v>746</v>
      </c>
      <c r="B8" s="103" t="s">
        <v>757</v>
      </c>
      <c r="E8" s="121"/>
    </row>
    <row r="9" spans="1:8">
      <c r="A9" s="311">
        <v>1</v>
      </c>
      <c r="B9" s="652" t="s">
        <v>184</v>
      </c>
      <c r="C9" s="21" t="s">
        <v>185</v>
      </c>
      <c r="D9" s="24">
        <v>51</v>
      </c>
      <c r="E9" s="121"/>
      <c r="F9" s="24">
        <f>D9*E9</f>
        <v>0</v>
      </c>
    </row>
    <row r="10" spans="1:8">
      <c r="B10" s="652"/>
      <c r="E10" s="121"/>
    </row>
    <row r="11" spans="1:8">
      <c r="A11" s="311">
        <v>2</v>
      </c>
      <c r="B11" s="652" t="s">
        <v>7</v>
      </c>
      <c r="C11" s="21" t="s">
        <v>758</v>
      </c>
      <c r="D11" s="24">
        <v>23</v>
      </c>
      <c r="E11" s="121"/>
      <c r="F11" s="24">
        <f>D11*E11</f>
        <v>0</v>
      </c>
    </row>
    <row r="12" spans="1:8">
      <c r="B12" s="652"/>
      <c r="E12" s="121"/>
    </row>
    <row r="13" spans="1:8" ht="26.4">
      <c r="A13" s="311">
        <v>3</v>
      </c>
      <c r="B13" s="652" t="s">
        <v>199</v>
      </c>
      <c r="C13" s="21" t="s">
        <v>759</v>
      </c>
      <c r="D13" s="24">
        <v>8</v>
      </c>
      <c r="E13" s="121"/>
      <c r="F13" s="24">
        <f>D13*E13</f>
        <v>0</v>
      </c>
    </row>
    <row r="14" spans="1:8">
      <c r="B14" s="652"/>
      <c r="E14" s="121"/>
    </row>
    <row r="15" spans="1:8" ht="39.6">
      <c r="A15" s="311">
        <v>4</v>
      </c>
      <c r="B15" s="114" t="s">
        <v>9</v>
      </c>
      <c r="C15" s="21" t="s">
        <v>759</v>
      </c>
      <c r="D15" s="24">
        <v>7</v>
      </c>
      <c r="E15" s="121"/>
      <c r="F15" s="24">
        <f>D15*E15</f>
        <v>0</v>
      </c>
    </row>
    <row r="16" spans="1:8">
      <c r="B16" s="114"/>
      <c r="D16" s="24"/>
      <c r="E16" s="121"/>
    </row>
    <row r="17" spans="1:8" ht="26.4">
      <c r="A17" s="311">
        <v>5</v>
      </c>
      <c r="B17" s="653" t="s">
        <v>200</v>
      </c>
      <c r="C17" s="21" t="s">
        <v>12</v>
      </c>
      <c r="D17" s="24">
        <v>5</v>
      </c>
      <c r="E17" s="121"/>
      <c r="F17" s="24">
        <f>D17*E17</f>
        <v>0</v>
      </c>
    </row>
    <row r="18" spans="1:8">
      <c r="B18" s="114"/>
      <c r="D18" s="24"/>
      <c r="E18" s="121"/>
    </row>
    <row r="19" spans="1:8">
      <c r="A19" s="311">
        <v>6</v>
      </c>
      <c r="B19" s="653" t="s">
        <v>603</v>
      </c>
      <c r="C19" s="21" t="s">
        <v>759</v>
      </c>
      <c r="D19" s="24">
        <v>5</v>
      </c>
      <c r="E19" s="121"/>
      <c r="F19" s="24">
        <f>D19*E19</f>
        <v>0</v>
      </c>
    </row>
    <row r="20" spans="1:8">
      <c r="B20" s="114"/>
      <c r="D20" s="24"/>
      <c r="E20" s="121"/>
    </row>
    <row r="21" spans="1:8">
      <c r="A21" s="311">
        <v>7</v>
      </c>
      <c r="B21" s="653" t="s">
        <v>201</v>
      </c>
      <c r="C21" s="21" t="s">
        <v>758</v>
      </c>
      <c r="D21" s="24">
        <v>10</v>
      </c>
      <c r="E21" s="121"/>
      <c r="F21" s="24">
        <f>D21*E21</f>
        <v>0</v>
      </c>
    </row>
    <row r="22" spans="1:8">
      <c r="B22" s="114"/>
      <c r="D22" s="24"/>
      <c r="E22" s="121"/>
    </row>
    <row r="23" spans="1:8" s="651" customFormat="1" ht="26.4">
      <c r="A23" s="311">
        <v>8</v>
      </c>
      <c r="B23" s="654" t="s">
        <v>0</v>
      </c>
      <c r="C23" s="21" t="s">
        <v>758</v>
      </c>
      <c r="D23" s="121">
        <v>6</v>
      </c>
      <c r="E23" s="121"/>
      <c r="F23" s="24">
        <f>D23*E23</f>
        <v>0</v>
      </c>
      <c r="G23" s="420"/>
      <c r="H23" s="420"/>
    </row>
    <row r="24" spans="1:8">
      <c r="B24" s="652"/>
      <c r="E24" s="121"/>
    </row>
    <row r="25" spans="1:8">
      <c r="A25" s="311">
        <v>9</v>
      </c>
      <c r="B25" s="655" t="s">
        <v>186</v>
      </c>
      <c r="C25" s="21" t="s">
        <v>758</v>
      </c>
      <c r="D25" s="24">
        <v>5</v>
      </c>
      <c r="E25" s="121"/>
      <c r="F25" s="24">
        <f>D25*E25</f>
        <v>0</v>
      </c>
    </row>
    <row r="26" spans="1:8">
      <c r="B26" s="655"/>
      <c r="E26" s="121"/>
    </row>
    <row r="27" spans="1:8" ht="39.6">
      <c r="A27" s="311">
        <v>10</v>
      </c>
      <c r="B27" s="655" t="s">
        <v>11</v>
      </c>
      <c r="C27" s="21" t="s">
        <v>12</v>
      </c>
      <c r="D27" s="24">
        <v>5</v>
      </c>
      <c r="E27" s="121"/>
      <c r="F27" s="24">
        <f>D27*E27</f>
        <v>0</v>
      </c>
    </row>
    <row r="28" spans="1:8">
      <c r="B28" s="655"/>
      <c r="E28" s="121"/>
    </row>
    <row r="29" spans="1:8" ht="52.8">
      <c r="A29" s="311">
        <v>11</v>
      </c>
      <c r="B29" s="656" t="s">
        <v>202</v>
      </c>
      <c r="C29" s="21" t="s">
        <v>758</v>
      </c>
      <c r="D29" s="24">
        <v>15</v>
      </c>
      <c r="E29" s="121"/>
      <c r="F29" s="24">
        <f>D29*E29</f>
        <v>0</v>
      </c>
    </row>
    <row r="30" spans="1:8">
      <c r="B30" s="655"/>
      <c r="E30" s="121"/>
    </row>
    <row r="31" spans="1:8" ht="39.6">
      <c r="A31" s="311">
        <v>12</v>
      </c>
      <c r="B31" s="656" t="s">
        <v>203</v>
      </c>
      <c r="C31" s="21" t="s">
        <v>758</v>
      </c>
      <c r="D31" s="24">
        <v>10</v>
      </c>
      <c r="E31" s="121"/>
      <c r="F31" s="24">
        <f>D31*E31</f>
        <v>0</v>
      </c>
    </row>
    <row r="32" spans="1:8">
      <c r="E32" s="121"/>
    </row>
    <row r="33" spans="1:6">
      <c r="A33" s="639"/>
      <c r="B33" s="691" t="s">
        <v>762</v>
      </c>
      <c r="C33" s="584"/>
      <c r="D33" s="692"/>
      <c r="E33" s="642"/>
      <c r="F33" s="693">
        <f>SUM(F9:F32)</f>
        <v>0</v>
      </c>
    </row>
    <row r="34" spans="1:6">
      <c r="E34" s="121"/>
    </row>
    <row r="35" spans="1:6">
      <c r="A35" s="309" t="s">
        <v>763</v>
      </c>
      <c r="B35" s="103" t="s">
        <v>764</v>
      </c>
      <c r="E35" s="121"/>
    </row>
    <row r="36" spans="1:6" ht="55.2">
      <c r="A36" s="311">
        <v>1</v>
      </c>
      <c r="B36" s="119" t="s">
        <v>602</v>
      </c>
      <c r="C36" s="21" t="s">
        <v>14</v>
      </c>
      <c r="D36" s="24">
        <v>62</v>
      </c>
      <c r="E36" s="121"/>
      <c r="F36" s="24">
        <f>D36*E36</f>
        <v>0</v>
      </c>
    </row>
    <row r="37" spans="1:6">
      <c r="B37" s="119"/>
      <c r="E37" s="121"/>
    </row>
    <row r="38" spans="1:6" ht="42">
      <c r="A38" s="311">
        <v>2</v>
      </c>
      <c r="B38" s="119" t="s">
        <v>601</v>
      </c>
      <c r="C38" s="21" t="s">
        <v>14</v>
      </c>
      <c r="D38" s="24">
        <v>15</v>
      </c>
      <c r="E38" s="121"/>
      <c r="F38" s="24">
        <f>D38*E38</f>
        <v>0</v>
      </c>
    </row>
    <row r="39" spans="1:6">
      <c r="B39" s="119"/>
      <c r="E39" s="121"/>
    </row>
    <row r="40" spans="1:6" ht="52.8">
      <c r="A40" s="311">
        <v>3</v>
      </c>
      <c r="B40" s="119" t="s">
        <v>1</v>
      </c>
      <c r="C40" s="21" t="s">
        <v>14</v>
      </c>
      <c r="D40" s="24">
        <v>7</v>
      </c>
      <c r="E40" s="121"/>
      <c r="F40" s="24">
        <f>D40*E40</f>
        <v>0</v>
      </c>
    </row>
    <row r="41" spans="1:6">
      <c r="B41" s="655"/>
      <c r="E41" s="121"/>
    </row>
    <row r="42" spans="1:6" ht="39.6">
      <c r="A42" s="311">
        <v>4</v>
      </c>
      <c r="B42" s="656" t="s">
        <v>204</v>
      </c>
      <c r="C42" s="21" t="s">
        <v>14</v>
      </c>
      <c r="D42" s="24">
        <v>5</v>
      </c>
      <c r="E42" s="121"/>
      <c r="F42" s="24">
        <f>D42*E42</f>
        <v>0</v>
      </c>
    </row>
    <row r="43" spans="1:6">
      <c r="E43" s="121"/>
    </row>
    <row r="44" spans="1:6" ht="39.6">
      <c r="A44" s="311">
        <v>5</v>
      </c>
      <c r="B44" s="656" t="s">
        <v>205</v>
      </c>
      <c r="C44" s="21" t="s">
        <v>14</v>
      </c>
      <c r="D44" s="24">
        <v>1.5</v>
      </c>
      <c r="E44" s="121"/>
      <c r="F44" s="24">
        <f>D44*E44</f>
        <v>0</v>
      </c>
    </row>
    <row r="45" spans="1:6">
      <c r="B45" s="655"/>
      <c r="E45" s="121"/>
    </row>
    <row r="46" spans="1:6" ht="26.4">
      <c r="A46" s="311">
        <v>6</v>
      </c>
      <c r="B46" s="652" t="s">
        <v>206</v>
      </c>
      <c r="C46" s="21" t="s">
        <v>12</v>
      </c>
      <c r="D46" s="24">
        <v>45</v>
      </c>
      <c r="E46" s="121"/>
      <c r="F46" s="24">
        <f>D46*E46</f>
        <v>0</v>
      </c>
    </row>
    <row r="47" spans="1:6">
      <c r="B47" s="655"/>
      <c r="E47" s="121"/>
    </row>
    <row r="48" spans="1:6" ht="26.4">
      <c r="A48" s="311">
        <v>7</v>
      </c>
      <c r="B48" s="656" t="s">
        <v>207</v>
      </c>
      <c r="C48" s="21" t="s">
        <v>12</v>
      </c>
      <c r="D48" s="24">
        <v>5</v>
      </c>
      <c r="E48" s="121"/>
      <c r="F48" s="24">
        <f>D48*E48</f>
        <v>0</v>
      </c>
    </row>
    <row r="49" spans="1:6">
      <c r="B49" s="656"/>
      <c r="E49" s="121"/>
    </row>
    <row r="50" spans="1:6" ht="39.6">
      <c r="A50" s="311">
        <v>8</v>
      </c>
      <c r="B50" s="656" t="s">
        <v>600</v>
      </c>
      <c r="C50" s="21" t="s">
        <v>14</v>
      </c>
      <c r="D50" s="24">
        <v>22.5</v>
      </c>
      <c r="E50" s="121"/>
      <c r="F50" s="24">
        <f>D50*E50</f>
        <v>0</v>
      </c>
    </row>
    <row r="51" spans="1:6">
      <c r="B51" s="119"/>
      <c r="E51" s="121"/>
    </row>
    <row r="52" spans="1:6" ht="52.8">
      <c r="A52" s="311">
        <v>9</v>
      </c>
      <c r="B52" s="656" t="s">
        <v>599</v>
      </c>
      <c r="C52" s="21" t="s">
        <v>14</v>
      </c>
      <c r="D52" s="24">
        <v>3</v>
      </c>
      <c r="E52" s="121"/>
      <c r="F52" s="24">
        <f>D52*E52</f>
        <v>0</v>
      </c>
    </row>
    <row r="53" spans="1:6">
      <c r="E53" s="121"/>
    </row>
    <row r="54" spans="1:6" ht="39.6">
      <c r="A54" s="311">
        <v>10</v>
      </c>
      <c r="B54" s="240" t="s">
        <v>187</v>
      </c>
      <c r="C54" s="21" t="s">
        <v>14</v>
      </c>
      <c r="D54" s="24">
        <v>22.5</v>
      </c>
      <c r="E54" s="121"/>
      <c r="F54" s="24">
        <f>D54*E54</f>
        <v>0</v>
      </c>
    </row>
    <row r="55" spans="1:6">
      <c r="B55" s="655"/>
      <c r="E55" s="121"/>
    </row>
    <row r="56" spans="1:6" ht="39.6">
      <c r="A56" s="311">
        <v>11</v>
      </c>
      <c r="B56" s="240" t="s">
        <v>598</v>
      </c>
      <c r="C56" s="21" t="s">
        <v>14</v>
      </c>
      <c r="D56" s="24">
        <v>5</v>
      </c>
      <c r="E56" s="121"/>
      <c r="F56" s="24">
        <f>D56*E56</f>
        <v>0</v>
      </c>
    </row>
    <row r="57" spans="1:6">
      <c r="B57" s="655"/>
      <c r="E57" s="121"/>
    </row>
    <row r="58" spans="1:6" ht="39.6">
      <c r="A58" s="311">
        <v>12</v>
      </c>
      <c r="B58" s="656" t="s">
        <v>597</v>
      </c>
      <c r="C58" s="21" t="s">
        <v>14</v>
      </c>
      <c r="D58" s="24">
        <v>3</v>
      </c>
      <c r="E58" s="121"/>
      <c r="F58" s="24">
        <f>D58*E58</f>
        <v>0</v>
      </c>
    </row>
    <row r="59" spans="1:6">
      <c r="E59" s="121"/>
    </row>
    <row r="60" spans="1:6">
      <c r="A60" s="639"/>
      <c r="B60" s="691" t="s">
        <v>769</v>
      </c>
      <c r="C60" s="584"/>
      <c r="D60" s="692"/>
      <c r="E60" s="642"/>
      <c r="F60" s="693">
        <f>SUM(F36:F59)</f>
        <v>0</v>
      </c>
    </row>
    <row r="61" spans="1:6">
      <c r="E61" s="121"/>
    </row>
    <row r="62" spans="1:6">
      <c r="A62" s="309" t="s">
        <v>770</v>
      </c>
      <c r="B62" s="103" t="s">
        <v>18</v>
      </c>
      <c r="E62" s="121"/>
    </row>
    <row r="63" spans="1:6" ht="39.6">
      <c r="A63" s="311">
        <v>1</v>
      </c>
      <c r="B63" s="652" t="s">
        <v>208</v>
      </c>
      <c r="C63" s="21" t="s">
        <v>758</v>
      </c>
      <c r="D63" s="24">
        <v>51</v>
      </c>
      <c r="E63" s="121"/>
      <c r="F63" s="24">
        <f>D63*E63</f>
        <v>0</v>
      </c>
    </row>
    <row r="64" spans="1:6">
      <c r="B64" s="652"/>
      <c r="C64" s="24"/>
      <c r="E64" s="121"/>
    </row>
    <row r="65" spans="1:6" ht="39.6">
      <c r="A65" s="311">
        <v>2</v>
      </c>
      <c r="B65" s="652" t="s">
        <v>596</v>
      </c>
      <c r="C65" s="21" t="s">
        <v>758</v>
      </c>
      <c r="D65" s="24">
        <v>23</v>
      </c>
      <c r="E65" s="121"/>
      <c r="F65" s="24">
        <f>D65*E65</f>
        <v>0</v>
      </c>
    </row>
    <row r="66" spans="1:6">
      <c r="B66" s="652"/>
      <c r="C66" s="24"/>
      <c r="E66" s="121"/>
    </row>
    <row r="67" spans="1:6" ht="39.6">
      <c r="A67" s="311">
        <v>3</v>
      </c>
      <c r="B67" s="655" t="s">
        <v>2</v>
      </c>
      <c r="C67" s="21" t="s">
        <v>759</v>
      </c>
      <c r="D67" s="24">
        <v>4</v>
      </c>
      <c r="E67" s="121"/>
      <c r="F67" s="24">
        <f>D67*E67</f>
        <v>0</v>
      </c>
    </row>
    <row r="68" spans="1:6">
      <c r="B68" s="655"/>
      <c r="E68" s="121"/>
    </row>
    <row r="69" spans="1:6" ht="39.6">
      <c r="A69" s="311">
        <v>4</v>
      </c>
      <c r="B69" s="655" t="s">
        <v>209</v>
      </c>
      <c r="C69" s="21" t="s">
        <v>759</v>
      </c>
      <c r="D69" s="24">
        <v>2</v>
      </c>
      <c r="E69" s="121"/>
      <c r="F69" s="24">
        <f>D69*E69</f>
        <v>0</v>
      </c>
    </row>
    <row r="70" spans="1:6">
      <c r="B70" s="655"/>
      <c r="D70" s="24"/>
      <c r="E70" s="121"/>
    </row>
    <row r="71" spans="1:6" ht="26.4">
      <c r="A71" s="311">
        <v>5</v>
      </c>
      <c r="B71" s="655" t="s">
        <v>210</v>
      </c>
      <c r="C71" s="21" t="s">
        <v>759</v>
      </c>
      <c r="D71" s="24">
        <v>6</v>
      </c>
      <c r="E71" s="121"/>
      <c r="F71" s="24">
        <f>D71*E71</f>
        <v>0</v>
      </c>
    </row>
    <row r="72" spans="1:6">
      <c r="B72" s="655"/>
      <c r="D72" s="24"/>
      <c r="E72" s="121"/>
    </row>
    <row r="73" spans="1:6" ht="26.4">
      <c r="A73" s="311">
        <v>6</v>
      </c>
      <c r="B73" s="655" t="s">
        <v>211</v>
      </c>
      <c r="C73" s="21" t="s">
        <v>758</v>
      </c>
      <c r="D73" s="24">
        <v>2.5</v>
      </c>
      <c r="E73" s="121"/>
      <c r="F73" s="24">
        <f>D73*E73</f>
        <v>0</v>
      </c>
    </row>
    <row r="74" spans="1:6">
      <c r="B74" s="658"/>
      <c r="E74" s="121"/>
    </row>
    <row r="75" spans="1:6">
      <c r="A75" s="639"/>
      <c r="B75" s="640" t="s">
        <v>25</v>
      </c>
      <c r="C75" s="584"/>
      <c r="D75" s="692"/>
      <c r="E75" s="642"/>
      <c r="F75" s="693">
        <f>SUM(F63:F74)</f>
        <v>0</v>
      </c>
    </row>
    <row r="76" spans="1:6">
      <c r="E76" s="121"/>
    </row>
    <row r="77" spans="1:6">
      <c r="A77" s="694"/>
      <c r="B77" s="695" t="s">
        <v>30</v>
      </c>
      <c r="C77" s="696"/>
      <c r="D77" s="697"/>
      <c r="E77" s="698"/>
      <c r="F77" s="699">
        <f>+F75+F60+F33</f>
        <v>0</v>
      </c>
    </row>
  </sheetData>
  <sheetProtection password="CAFB" sheet="1" objects="1" scenarios="1"/>
  <phoneticPr fontId="79" type="noConversion"/>
  <pageMargins left="0.98425196850393704" right="0.74803149606299213" top="0.82677165354330717" bottom="0.98425196850393704" header="0" footer="0"/>
  <pageSetup paperSize="9" scale="79" orientation="portrait" r:id="rId1"/>
  <headerFooter alignWithMargins="0">
    <oddFooter>&amp;LRazpisna dokumentacija: Ureditev mestnega središča v Šempetru pri Gorici - 3. faza&amp;R&amp;P</oddFooter>
  </headerFooter>
</worksheet>
</file>

<file path=xl/worksheets/sheet12.xml><?xml version="1.0" encoding="utf-8"?>
<worksheet xmlns="http://schemas.openxmlformats.org/spreadsheetml/2006/main" xmlns:r="http://schemas.openxmlformats.org/officeDocument/2006/relationships">
  <sheetPr>
    <tabColor theme="6" tint="-0.249977111117893"/>
  </sheetPr>
  <dimension ref="A1:K2134"/>
  <sheetViews>
    <sheetView zoomScaleNormal="100" zoomScaleSheetLayoutView="100" workbookViewId="0">
      <selection activeCell="H14" sqref="H14"/>
    </sheetView>
  </sheetViews>
  <sheetFormatPr defaultColWidth="9.109375" defaultRowHeight="13.2"/>
  <cols>
    <col min="1" max="1" width="6.33203125" style="311" customWidth="1"/>
    <col min="2" max="2" width="51.44140625" style="100" customWidth="1"/>
    <col min="3" max="3" width="8" style="21" customWidth="1"/>
    <col min="4" max="4" width="9.33203125" style="649" customWidth="1"/>
    <col min="5" max="5" width="13.44140625" style="121" customWidth="1"/>
    <col min="6" max="6" width="15" style="24" customWidth="1"/>
    <col min="7" max="8" width="9.109375" style="100"/>
    <col min="9" max="9" width="14" style="100" customWidth="1"/>
    <col min="10" max="11" width="9.109375" style="100"/>
    <col min="12" max="16384" width="9.109375" style="208"/>
  </cols>
  <sheetData>
    <row r="1" spans="1:11" ht="13.8">
      <c r="A1" s="648" t="s">
        <v>701</v>
      </c>
    </row>
    <row r="5" spans="1:11" ht="13.8" thickBot="1">
      <c r="A5" s="650" t="s">
        <v>749</v>
      </c>
      <c r="B5" s="103" t="s">
        <v>752</v>
      </c>
    </row>
    <row r="6" spans="1:11" s="651" customFormat="1">
      <c r="A6" s="632" t="s">
        <v>702</v>
      </c>
      <c r="B6" s="633" t="s">
        <v>703</v>
      </c>
      <c r="C6" s="634" t="s">
        <v>704</v>
      </c>
      <c r="D6" s="635" t="s">
        <v>604</v>
      </c>
      <c r="E6" s="867" t="s">
        <v>705</v>
      </c>
      <c r="F6" s="634" t="s">
        <v>706</v>
      </c>
      <c r="G6" s="420"/>
      <c r="H6" s="420"/>
      <c r="I6" s="420"/>
      <c r="J6" s="420"/>
      <c r="K6" s="420"/>
    </row>
    <row r="7" spans="1:11">
      <c r="B7" s="103"/>
      <c r="D7" s="21"/>
    </row>
    <row r="8" spans="1:11">
      <c r="A8" s="309" t="s">
        <v>746</v>
      </c>
      <c r="B8" s="103" t="s">
        <v>757</v>
      </c>
      <c r="D8" s="21"/>
    </row>
    <row r="9" spans="1:11">
      <c r="A9" s="311">
        <v>1</v>
      </c>
      <c r="B9" s="653" t="s">
        <v>212</v>
      </c>
      <c r="C9" s="21" t="s">
        <v>758</v>
      </c>
      <c r="D9" s="21">
        <v>55</v>
      </c>
      <c r="F9" s="24">
        <f>D9*E9</f>
        <v>0</v>
      </c>
      <c r="H9" s="121"/>
    </row>
    <row r="10" spans="1:11">
      <c r="D10" s="21"/>
      <c r="H10" s="121"/>
    </row>
    <row r="11" spans="1:11">
      <c r="A11" s="311">
        <v>2</v>
      </c>
      <c r="B11" s="653" t="s">
        <v>34</v>
      </c>
      <c r="C11" s="21" t="s">
        <v>759</v>
      </c>
      <c r="D11" s="21">
        <v>5</v>
      </c>
      <c r="F11" s="24">
        <f>D11*E11</f>
        <v>0</v>
      </c>
      <c r="H11" s="121"/>
    </row>
    <row r="12" spans="1:11">
      <c r="D12" s="21"/>
      <c r="H12" s="121"/>
    </row>
    <row r="13" spans="1:11">
      <c r="A13" s="311">
        <v>3</v>
      </c>
      <c r="B13" s="653" t="s">
        <v>213</v>
      </c>
      <c r="C13" s="21" t="s">
        <v>758</v>
      </c>
      <c r="D13" s="21">
        <v>5</v>
      </c>
      <c r="F13" s="24">
        <f>D13*E13</f>
        <v>0</v>
      </c>
      <c r="H13" s="121"/>
    </row>
    <row r="14" spans="1:11">
      <c r="B14" s="653"/>
      <c r="D14" s="21"/>
      <c r="H14" s="121"/>
    </row>
    <row r="15" spans="1:11">
      <c r="A15" s="311">
        <v>4</v>
      </c>
      <c r="B15" s="653" t="s">
        <v>214</v>
      </c>
      <c r="C15" s="21" t="s">
        <v>759</v>
      </c>
      <c r="D15" s="21">
        <v>3</v>
      </c>
      <c r="F15" s="24">
        <f>D15*E15</f>
        <v>0</v>
      </c>
      <c r="H15" s="121"/>
    </row>
    <row r="16" spans="1:11">
      <c r="B16" s="21"/>
      <c r="D16" s="21"/>
      <c r="H16" s="121"/>
    </row>
    <row r="17" spans="1:8">
      <c r="A17" s="311">
        <v>5</v>
      </c>
      <c r="B17" s="659" t="s">
        <v>614</v>
      </c>
      <c r="C17" s="21" t="s">
        <v>758</v>
      </c>
      <c r="D17" s="21">
        <v>5</v>
      </c>
      <c r="F17" s="24">
        <f>D17*E17</f>
        <v>0</v>
      </c>
      <c r="H17" s="121"/>
    </row>
    <row r="18" spans="1:8">
      <c r="B18" s="21"/>
      <c r="D18" s="21"/>
      <c r="H18" s="121"/>
    </row>
    <row r="19" spans="1:8">
      <c r="A19" s="311">
        <v>6</v>
      </c>
      <c r="B19" s="660" t="s">
        <v>613</v>
      </c>
      <c r="C19" s="21" t="s">
        <v>773</v>
      </c>
      <c r="D19" s="21">
        <v>15</v>
      </c>
      <c r="F19" s="24">
        <f>D19*E19</f>
        <v>0</v>
      </c>
      <c r="H19" s="121"/>
    </row>
    <row r="20" spans="1:8">
      <c r="B20" s="660"/>
      <c r="D20" s="21"/>
      <c r="H20" s="121"/>
    </row>
    <row r="21" spans="1:8">
      <c r="A21" s="639"/>
      <c r="B21" s="691" t="s">
        <v>762</v>
      </c>
      <c r="C21" s="584"/>
      <c r="D21" s="700"/>
      <c r="E21" s="642"/>
      <c r="F21" s="693">
        <f>SUM(F8:F19)</f>
        <v>0</v>
      </c>
      <c r="H21" s="121"/>
    </row>
    <row r="22" spans="1:8">
      <c r="H22" s="121"/>
    </row>
    <row r="23" spans="1:8">
      <c r="A23" s="309" t="s">
        <v>763</v>
      </c>
      <c r="B23" s="103" t="s">
        <v>764</v>
      </c>
      <c r="H23" s="121"/>
    </row>
    <row r="24" spans="1:8">
      <c r="A24" s="309"/>
      <c r="B24" s="103"/>
      <c r="H24" s="121"/>
    </row>
    <row r="25" spans="1:8" ht="26.4">
      <c r="A25" s="311">
        <v>1</v>
      </c>
      <c r="B25" s="653" t="s">
        <v>612</v>
      </c>
      <c r="C25" s="21" t="s">
        <v>14</v>
      </c>
      <c r="D25" s="21">
        <v>49</v>
      </c>
      <c r="F25" s="24">
        <f>D25*E25</f>
        <v>0</v>
      </c>
      <c r="H25" s="121"/>
    </row>
    <row r="26" spans="1:8">
      <c r="B26" s="653"/>
      <c r="H26" s="121"/>
    </row>
    <row r="27" spans="1:8">
      <c r="A27" s="311">
        <v>2</v>
      </c>
      <c r="B27" s="654" t="s">
        <v>215</v>
      </c>
      <c r="C27" s="21" t="s">
        <v>14</v>
      </c>
      <c r="D27" s="21">
        <v>150</v>
      </c>
      <c r="F27" s="24">
        <f>D27*E27</f>
        <v>0</v>
      </c>
      <c r="H27" s="121"/>
    </row>
    <row r="28" spans="1:8">
      <c r="B28" s="653"/>
      <c r="H28" s="121"/>
    </row>
    <row r="29" spans="1:8">
      <c r="A29" s="639"/>
      <c r="B29" s="691" t="s">
        <v>769</v>
      </c>
      <c r="C29" s="584"/>
      <c r="D29" s="700"/>
      <c r="E29" s="642"/>
      <c r="F29" s="693">
        <f>SUM(F25:F27)</f>
        <v>0</v>
      </c>
      <c r="H29" s="121"/>
    </row>
    <row r="30" spans="1:8">
      <c r="H30" s="121"/>
    </row>
    <row r="31" spans="1:8">
      <c r="A31" s="309" t="s">
        <v>770</v>
      </c>
      <c r="B31" s="103" t="s">
        <v>216</v>
      </c>
      <c r="H31" s="121"/>
    </row>
    <row r="32" spans="1:8">
      <c r="B32" s="661"/>
      <c r="H32" s="121"/>
    </row>
    <row r="33" spans="1:8" ht="39.6">
      <c r="A33" s="311" t="s">
        <v>778</v>
      </c>
      <c r="B33" s="653" t="s">
        <v>217</v>
      </c>
      <c r="C33" s="21" t="s">
        <v>14</v>
      </c>
      <c r="D33" s="21">
        <v>37.5</v>
      </c>
      <c r="F33" s="24">
        <f>E33*D33</f>
        <v>0</v>
      </c>
      <c r="H33" s="121"/>
    </row>
    <row r="34" spans="1:8">
      <c r="D34" s="21"/>
      <c r="H34" s="121"/>
    </row>
    <row r="35" spans="1:8" ht="26.4">
      <c r="A35" s="311">
        <v>2</v>
      </c>
      <c r="B35" s="653" t="s">
        <v>218</v>
      </c>
      <c r="C35" s="21" t="s">
        <v>12</v>
      </c>
      <c r="D35" s="21">
        <v>150</v>
      </c>
      <c r="F35" s="24">
        <f>D35*E35</f>
        <v>0</v>
      </c>
      <c r="H35" s="121"/>
    </row>
    <row r="36" spans="1:8">
      <c r="D36" s="21"/>
      <c r="H36" s="121"/>
    </row>
    <row r="37" spans="1:8" ht="52.8">
      <c r="A37" s="311">
        <v>3</v>
      </c>
      <c r="B37" s="653" t="s">
        <v>72</v>
      </c>
      <c r="C37" s="21" t="s">
        <v>12</v>
      </c>
      <c r="D37" s="21">
        <v>150</v>
      </c>
      <c r="F37" s="24">
        <f>D37*E37</f>
        <v>0</v>
      </c>
      <c r="H37" s="121"/>
    </row>
    <row r="38" spans="1:8">
      <c r="B38" s="653"/>
      <c r="D38" s="21"/>
      <c r="H38" s="121"/>
    </row>
    <row r="39" spans="1:8" ht="26.4">
      <c r="A39" s="311">
        <v>4</v>
      </c>
      <c r="B39" s="653" t="s">
        <v>219</v>
      </c>
      <c r="C39" s="21" t="s">
        <v>758</v>
      </c>
      <c r="D39" s="21">
        <v>25</v>
      </c>
      <c r="F39" s="24">
        <f>D39*E39</f>
        <v>0</v>
      </c>
      <c r="H39" s="121"/>
    </row>
    <row r="40" spans="1:8">
      <c r="B40" s="653"/>
      <c r="D40" s="21"/>
      <c r="H40" s="121"/>
    </row>
    <row r="41" spans="1:8">
      <c r="A41" s="639"/>
      <c r="B41" s="691" t="s">
        <v>220</v>
      </c>
      <c r="C41" s="584"/>
      <c r="D41" s="700"/>
      <c r="E41" s="642"/>
      <c r="F41" s="693">
        <f>SUM(F33:F39)</f>
        <v>0</v>
      </c>
      <c r="H41" s="121"/>
    </row>
    <row r="42" spans="1:8">
      <c r="H42" s="121"/>
    </row>
    <row r="43" spans="1:8">
      <c r="A43" s="309" t="s">
        <v>776</v>
      </c>
      <c r="B43" s="103" t="s">
        <v>106</v>
      </c>
      <c r="H43" s="121"/>
    </row>
    <row r="44" spans="1:8" ht="26.4">
      <c r="A44" s="311">
        <v>1</v>
      </c>
      <c r="B44" s="653" t="s">
        <v>221</v>
      </c>
      <c r="C44" s="21" t="s">
        <v>759</v>
      </c>
      <c r="D44" s="21">
        <v>4</v>
      </c>
      <c r="F44" s="24">
        <f>D44*E44</f>
        <v>0</v>
      </c>
      <c r="H44" s="121"/>
    </row>
    <row r="45" spans="1:8">
      <c r="B45" s="653"/>
      <c r="D45" s="21"/>
      <c r="H45" s="121"/>
    </row>
    <row r="46" spans="1:8" ht="26.4">
      <c r="A46" s="311">
        <v>2</v>
      </c>
      <c r="B46" s="653" t="s">
        <v>222</v>
      </c>
      <c r="C46" s="21" t="s">
        <v>759</v>
      </c>
      <c r="D46" s="21">
        <v>4</v>
      </c>
      <c r="F46" s="24">
        <f>D46*E46</f>
        <v>0</v>
      </c>
      <c r="H46" s="121"/>
    </row>
    <row r="47" spans="1:8">
      <c r="B47" s="653"/>
      <c r="D47" s="21"/>
      <c r="H47" s="121"/>
    </row>
    <row r="48" spans="1:8" ht="26.4">
      <c r="A48" s="311">
        <v>3</v>
      </c>
      <c r="B48" s="653" t="s">
        <v>223</v>
      </c>
      <c r="C48" s="21" t="s">
        <v>759</v>
      </c>
      <c r="D48" s="21">
        <v>4</v>
      </c>
      <c r="F48" s="24">
        <f>D48*E48</f>
        <v>0</v>
      </c>
      <c r="H48" s="121"/>
    </row>
    <row r="49" spans="1:11">
      <c r="B49" s="653"/>
      <c r="D49" s="21"/>
      <c r="H49" s="121"/>
    </row>
    <row r="50" spans="1:11" ht="39.6">
      <c r="A50" s="311">
        <v>4</v>
      </c>
      <c r="B50" s="653" t="s">
        <v>224</v>
      </c>
      <c r="C50" s="21" t="s">
        <v>758</v>
      </c>
      <c r="D50" s="21">
        <v>55</v>
      </c>
      <c r="F50" s="24">
        <f>D50*E50</f>
        <v>0</v>
      </c>
      <c r="H50" s="121"/>
    </row>
    <row r="51" spans="1:11">
      <c r="B51" s="653"/>
      <c r="H51" s="121"/>
    </row>
    <row r="52" spans="1:11">
      <c r="A52" s="639"/>
      <c r="B52" s="691" t="s">
        <v>131</v>
      </c>
      <c r="C52" s="584"/>
      <c r="D52" s="700"/>
      <c r="E52" s="642"/>
      <c r="F52" s="693">
        <f>SUM(F43:F51)</f>
        <v>0</v>
      </c>
      <c r="H52" s="121"/>
    </row>
    <row r="53" spans="1:11" s="717" customFormat="1">
      <c r="A53" s="22"/>
      <c r="B53" s="654"/>
      <c r="C53" s="663"/>
      <c r="D53" s="715"/>
      <c r="E53" s="716"/>
      <c r="F53" s="128"/>
      <c r="G53" s="654"/>
      <c r="H53" s="716"/>
      <c r="I53" s="654"/>
      <c r="J53" s="654"/>
      <c r="K53" s="654"/>
    </row>
    <row r="54" spans="1:11">
      <c r="A54" s="650" t="s">
        <v>793</v>
      </c>
      <c r="B54" s="662" t="s">
        <v>225</v>
      </c>
      <c r="H54" s="121"/>
    </row>
    <row r="55" spans="1:11">
      <c r="A55" s="650"/>
      <c r="B55" s="662"/>
      <c r="H55" s="121"/>
    </row>
    <row r="56" spans="1:11">
      <c r="A56" s="311">
        <v>1</v>
      </c>
      <c r="B56" s="652" t="s">
        <v>226</v>
      </c>
      <c r="C56" s="21" t="s">
        <v>758</v>
      </c>
      <c r="D56" s="121">
        <v>25</v>
      </c>
      <c r="F56" s="24">
        <f>D56*E56</f>
        <v>0</v>
      </c>
      <c r="H56" s="121"/>
    </row>
    <row r="57" spans="1:11" s="207" customFormat="1">
      <c r="A57" s="214"/>
      <c r="B57" s="214"/>
      <c r="C57" s="214"/>
      <c r="D57" s="100"/>
      <c r="E57" s="121"/>
      <c r="F57" s="214"/>
      <c r="G57" s="100"/>
      <c r="H57" s="214"/>
      <c r="I57" s="214"/>
      <c r="J57" s="214"/>
      <c r="K57" s="214"/>
    </row>
    <row r="58" spans="1:11" ht="26.4">
      <c r="A58" s="311">
        <v>2</v>
      </c>
      <c r="B58" s="652" t="s">
        <v>199</v>
      </c>
      <c r="C58" s="21" t="s">
        <v>759</v>
      </c>
      <c r="D58" s="121">
        <v>6</v>
      </c>
      <c r="F58" s="24">
        <f>D58*E58</f>
        <v>0</v>
      </c>
      <c r="H58" s="121"/>
    </row>
    <row r="59" spans="1:11">
      <c r="B59" s="652"/>
      <c r="H59" s="121"/>
    </row>
    <row r="60" spans="1:11">
      <c r="A60" s="311">
        <v>3</v>
      </c>
      <c r="B60" s="652" t="s">
        <v>811</v>
      </c>
      <c r="C60" s="21" t="s">
        <v>14</v>
      </c>
      <c r="D60" s="21">
        <v>2</v>
      </c>
      <c r="F60" s="24">
        <f>D60*E60</f>
        <v>0</v>
      </c>
      <c r="H60" s="121"/>
    </row>
    <row r="61" spans="1:11">
      <c r="B61" s="114"/>
      <c r="D61" s="21"/>
      <c r="H61" s="121"/>
    </row>
    <row r="62" spans="1:11" ht="39.6">
      <c r="A62" s="311">
        <v>4</v>
      </c>
      <c r="B62" s="119" t="s">
        <v>611</v>
      </c>
      <c r="C62" s="21" t="s">
        <v>14</v>
      </c>
      <c r="D62" s="21">
        <v>20</v>
      </c>
      <c r="F62" s="24">
        <f>D62*E62</f>
        <v>0</v>
      </c>
      <c r="H62" s="121"/>
    </row>
    <row r="63" spans="1:11">
      <c r="B63" s="652"/>
      <c r="D63" s="21"/>
      <c r="H63" s="121"/>
    </row>
    <row r="64" spans="1:11" ht="26.4">
      <c r="A64" s="311">
        <v>5</v>
      </c>
      <c r="B64" s="654" t="s">
        <v>610</v>
      </c>
      <c r="C64" s="663" t="s">
        <v>14</v>
      </c>
      <c r="D64" s="663">
        <v>2</v>
      </c>
      <c r="F64" s="24">
        <f>D64*E64</f>
        <v>0</v>
      </c>
      <c r="H64" s="209"/>
    </row>
    <row r="65" spans="1:8">
      <c r="B65" s="654"/>
      <c r="C65" s="663"/>
      <c r="D65" s="663"/>
      <c r="H65" s="209"/>
    </row>
    <row r="66" spans="1:8">
      <c r="A66" s="311">
        <v>6</v>
      </c>
      <c r="B66" s="654" t="s">
        <v>609</v>
      </c>
      <c r="C66" s="663" t="s">
        <v>12</v>
      </c>
      <c r="D66" s="121">
        <v>12</v>
      </c>
      <c r="F66" s="24">
        <f>D66*E66</f>
        <v>0</v>
      </c>
      <c r="H66" s="209"/>
    </row>
    <row r="67" spans="1:8">
      <c r="D67" s="21"/>
      <c r="H67" s="210"/>
    </row>
    <row r="68" spans="1:8">
      <c r="A68" s="311">
        <v>7</v>
      </c>
      <c r="B68" s="655" t="s">
        <v>227</v>
      </c>
      <c r="C68" s="21" t="s">
        <v>14</v>
      </c>
      <c r="D68" s="21">
        <v>1.5</v>
      </c>
      <c r="F68" s="24">
        <f>D68*E68</f>
        <v>0</v>
      </c>
      <c r="H68" s="121"/>
    </row>
    <row r="69" spans="1:8">
      <c r="B69" s="652"/>
      <c r="D69" s="21"/>
      <c r="H69" s="121"/>
    </row>
    <row r="70" spans="1:8">
      <c r="A70" s="311">
        <v>8</v>
      </c>
      <c r="B70" s="655" t="s">
        <v>608</v>
      </c>
      <c r="C70" s="21" t="s">
        <v>12</v>
      </c>
      <c r="D70" s="21">
        <v>60</v>
      </c>
      <c r="F70" s="24">
        <f>D70*E70</f>
        <v>0</v>
      </c>
      <c r="H70" s="121"/>
    </row>
    <row r="71" spans="1:8">
      <c r="B71" s="652"/>
      <c r="D71" s="21"/>
      <c r="H71" s="121"/>
    </row>
    <row r="72" spans="1:8">
      <c r="A72" s="311">
        <v>9</v>
      </c>
      <c r="B72" s="655" t="s">
        <v>607</v>
      </c>
      <c r="C72" s="21" t="s">
        <v>93</v>
      </c>
      <c r="D72" s="121">
        <v>500</v>
      </c>
      <c r="F72" s="24">
        <f>D72*E72</f>
        <v>0</v>
      </c>
      <c r="H72" s="121"/>
    </row>
    <row r="73" spans="1:8">
      <c r="D73" s="21"/>
      <c r="H73" s="121"/>
    </row>
    <row r="74" spans="1:8">
      <c r="A74" s="311">
        <v>10</v>
      </c>
      <c r="B74" s="655" t="s">
        <v>228</v>
      </c>
      <c r="C74" s="21" t="s">
        <v>759</v>
      </c>
      <c r="D74" s="121">
        <v>14</v>
      </c>
      <c r="F74" s="24">
        <f>D74*E74</f>
        <v>0</v>
      </c>
      <c r="H74" s="121"/>
    </row>
    <row r="75" spans="1:8">
      <c r="B75" s="655"/>
      <c r="D75" s="21"/>
      <c r="H75" s="121"/>
    </row>
    <row r="76" spans="1:8">
      <c r="A76" s="311">
        <v>11</v>
      </c>
      <c r="B76" s="656" t="s">
        <v>229</v>
      </c>
      <c r="C76" s="21" t="s">
        <v>14</v>
      </c>
      <c r="D76" s="121">
        <v>8</v>
      </c>
      <c r="F76" s="24">
        <f>D76*E76</f>
        <v>0</v>
      </c>
      <c r="H76" s="121"/>
    </row>
    <row r="77" spans="1:8">
      <c r="B77" s="656"/>
      <c r="D77" s="21"/>
      <c r="H77" s="121"/>
    </row>
    <row r="78" spans="1:8">
      <c r="A78" s="311">
        <v>12</v>
      </c>
      <c r="B78" s="656" t="s">
        <v>814</v>
      </c>
      <c r="C78" s="21" t="s">
        <v>758</v>
      </c>
      <c r="D78" s="121">
        <v>5</v>
      </c>
      <c r="F78" s="24">
        <f>D78*E78</f>
        <v>0</v>
      </c>
      <c r="H78" s="121"/>
    </row>
    <row r="79" spans="1:8">
      <c r="B79" s="656"/>
      <c r="H79" s="121"/>
    </row>
    <row r="80" spans="1:8">
      <c r="A80" s="311">
        <v>13</v>
      </c>
      <c r="B80" s="656" t="s">
        <v>812</v>
      </c>
      <c r="C80" s="21" t="s">
        <v>14</v>
      </c>
      <c r="D80" s="121">
        <v>2</v>
      </c>
      <c r="F80" s="24">
        <f>D80*E80</f>
        <v>0</v>
      </c>
      <c r="H80" s="121"/>
    </row>
    <row r="81" spans="1:8">
      <c r="B81" s="656"/>
      <c r="D81" s="121"/>
      <c r="H81" s="121"/>
    </row>
    <row r="82" spans="1:8">
      <c r="A82" s="311">
        <v>14</v>
      </c>
      <c r="B82" s="656" t="s">
        <v>813</v>
      </c>
      <c r="C82" s="21" t="s">
        <v>758</v>
      </c>
      <c r="D82" s="121">
        <v>20</v>
      </c>
      <c r="F82" s="24">
        <f>D82*E82</f>
        <v>0</v>
      </c>
      <c r="H82" s="121"/>
    </row>
    <row r="83" spans="1:8">
      <c r="A83" s="650"/>
      <c r="B83" s="662"/>
    </row>
    <row r="84" spans="1:8">
      <c r="A84" s="639"/>
      <c r="B84" s="701" t="s">
        <v>3</v>
      </c>
      <c r="C84" s="584"/>
      <c r="D84" s="700"/>
      <c r="E84" s="642"/>
      <c r="F84" s="567">
        <f>SUM(F56:F82)</f>
        <v>0</v>
      </c>
    </row>
    <row r="85" spans="1:8">
      <c r="B85" s="662"/>
      <c r="F85" s="14"/>
    </row>
    <row r="86" spans="1:8">
      <c r="A86" s="694"/>
      <c r="B86" s="702" t="s">
        <v>136</v>
      </c>
      <c r="C86" s="696"/>
      <c r="D86" s="703"/>
      <c r="E86" s="698"/>
      <c r="F86" s="704">
        <f>+F84+F52+F41+F29+F21</f>
        <v>0</v>
      </c>
    </row>
    <row r="87" spans="1:8">
      <c r="B87" s="662"/>
      <c r="F87" s="14"/>
    </row>
    <row r="88" spans="1:8">
      <c r="B88" s="662"/>
      <c r="F88" s="14"/>
    </row>
    <row r="89" spans="1:8">
      <c r="C89" s="121"/>
    </row>
    <row r="90" spans="1:8">
      <c r="C90" s="121"/>
    </row>
    <row r="91" spans="1:8">
      <c r="C91" s="121"/>
    </row>
    <row r="92" spans="1:8">
      <c r="C92" s="121"/>
    </row>
    <row r="93" spans="1:8">
      <c r="C93" s="121"/>
    </row>
    <row r="94" spans="1:8">
      <c r="C94" s="121"/>
    </row>
    <row r="95" spans="1:8">
      <c r="C95" s="121"/>
    </row>
    <row r="96" spans="1:8">
      <c r="C96" s="121"/>
    </row>
    <row r="97" spans="3:3">
      <c r="C97" s="121"/>
    </row>
    <row r="98" spans="3:3">
      <c r="C98" s="121"/>
    </row>
    <row r="99" spans="3:3">
      <c r="C99" s="121"/>
    </row>
    <row r="100" spans="3:3">
      <c r="C100" s="121"/>
    </row>
    <row r="101" spans="3:3">
      <c r="C101" s="121"/>
    </row>
    <row r="102" spans="3:3">
      <c r="C102" s="121"/>
    </row>
    <row r="103" spans="3:3">
      <c r="C103" s="121"/>
    </row>
    <row r="104" spans="3:3">
      <c r="C104" s="121"/>
    </row>
    <row r="105" spans="3:3">
      <c r="C105" s="121"/>
    </row>
    <row r="106" spans="3:3">
      <c r="C106" s="121"/>
    </row>
    <row r="107" spans="3:3">
      <c r="C107" s="121"/>
    </row>
    <row r="108" spans="3:3">
      <c r="C108" s="121"/>
    </row>
    <row r="109" spans="3:3">
      <c r="C109" s="121"/>
    </row>
    <row r="110" spans="3:3">
      <c r="C110" s="121"/>
    </row>
    <row r="111" spans="3:3">
      <c r="C111" s="121"/>
    </row>
    <row r="112" spans="3:3">
      <c r="C112" s="121"/>
    </row>
    <row r="113" spans="3:3">
      <c r="C113" s="121"/>
    </row>
    <row r="114" spans="3:3">
      <c r="C114" s="121"/>
    </row>
    <row r="115" spans="3:3">
      <c r="C115" s="121"/>
    </row>
    <row r="116" spans="3:3">
      <c r="C116" s="121"/>
    </row>
    <row r="117" spans="3:3">
      <c r="C117" s="121"/>
    </row>
    <row r="118" spans="3:3">
      <c r="C118" s="121"/>
    </row>
    <row r="119" spans="3:3">
      <c r="C119" s="121"/>
    </row>
    <row r="120" spans="3:3">
      <c r="C120" s="121"/>
    </row>
    <row r="121" spans="3:3">
      <c r="C121" s="121"/>
    </row>
    <row r="122" spans="3:3">
      <c r="C122" s="121"/>
    </row>
    <row r="123" spans="3:3">
      <c r="C123" s="121"/>
    </row>
    <row r="124" spans="3:3">
      <c r="C124" s="121"/>
    </row>
    <row r="125" spans="3:3">
      <c r="C125" s="121"/>
    </row>
    <row r="126" spans="3:3">
      <c r="C126" s="121"/>
    </row>
    <row r="127" spans="3:3">
      <c r="C127" s="121"/>
    </row>
    <row r="128" spans="3:3">
      <c r="C128" s="121"/>
    </row>
    <row r="129" spans="3:3">
      <c r="C129" s="121"/>
    </row>
    <row r="130" spans="3:3">
      <c r="C130" s="121"/>
    </row>
    <row r="131" spans="3:3">
      <c r="C131" s="121"/>
    </row>
    <row r="132" spans="3:3">
      <c r="C132" s="121"/>
    </row>
    <row r="133" spans="3:3">
      <c r="C133" s="121"/>
    </row>
    <row r="134" spans="3:3">
      <c r="C134" s="121"/>
    </row>
    <row r="135" spans="3:3">
      <c r="C135" s="121"/>
    </row>
    <row r="136" spans="3:3">
      <c r="C136" s="121"/>
    </row>
    <row r="137" spans="3:3">
      <c r="C137" s="121"/>
    </row>
    <row r="138" spans="3:3">
      <c r="C138" s="121"/>
    </row>
    <row r="139" spans="3:3">
      <c r="C139" s="121"/>
    </row>
    <row r="140" spans="3:3">
      <c r="C140" s="121"/>
    </row>
    <row r="141" spans="3:3">
      <c r="C141" s="121"/>
    </row>
    <row r="142" spans="3:3">
      <c r="C142" s="121"/>
    </row>
    <row r="143" spans="3:3">
      <c r="C143" s="121"/>
    </row>
    <row r="144" spans="3:3">
      <c r="C144" s="121"/>
    </row>
    <row r="145" spans="3:3">
      <c r="C145" s="121"/>
    </row>
    <row r="146" spans="3:3">
      <c r="C146" s="121"/>
    </row>
    <row r="147" spans="3:3">
      <c r="C147" s="121"/>
    </row>
    <row r="148" spans="3:3">
      <c r="C148" s="121"/>
    </row>
    <row r="149" spans="3:3">
      <c r="C149" s="121"/>
    </row>
    <row r="150" spans="3:3">
      <c r="C150" s="121"/>
    </row>
    <row r="151" spans="3:3">
      <c r="C151" s="121"/>
    </row>
    <row r="152" spans="3:3">
      <c r="C152" s="121"/>
    </row>
    <row r="153" spans="3:3">
      <c r="C153" s="121"/>
    </row>
    <row r="154" spans="3:3">
      <c r="C154" s="121"/>
    </row>
    <row r="155" spans="3:3">
      <c r="C155" s="121"/>
    </row>
    <row r="156" spans="3:3">
      <c r="C156" s="121"/>
    </row>
    <row r="157" spans="3:3">
      <c r="C157" s="121"/>
    </row>
    <row r="158" spans="3:3">
      <c r="C158" s="121"/>
    </row>
    <row r="159" spans="3:3">
      <c r="C159" s="121"/>
    </row>
    <row r="160" spans="3:3">
      <c r="C160" s="121"/>
    </row>
    <row r="161" spans="3:3">
      <c r="C161" s="121"/>
    </row>
    <row r="162" spans="3:3">
      <c r="C162" s="121"/>
    </row>
    <row r="163" spans="3:3">
      <c r="C163" s="121"/>
    </row>
    <row r="164" spans="3:3">
      <c r="C164" s="121"/>
    </row>
    <row r="165" spans="3:3">
      <c r="C165" s="121"/>
    </row>
    <row r="166" spans="3:3">
      <c r="C166" s="121"/>
    </row>
    <row r="167" spans="3:3">
      <c r="C167" s="121"/>
    </row>
    <row r="168" spans="3:3">
      <c r="C168" s="121"/>
    </row>
    <row r="169" spans="3:3">
      <c r="C169" s="121"/>
    </row>
    <row r="170" spans="3:3">
      <c r="C170" s="121"/>
    </row>
    <row r="171" spans="3:3">
      <c r="C171" s="121"/>
    </row>
    <row r="172" spans="3:3">
      <c r="C172" s="121"/>
    </row>
    <row r="173" spans="3:3">
      <c r="C173" s="121"/>
    </row>
    <row r="174" spans="3:3">
      <c r="C174" s="121"/>
    </row>
    <row r="175" spans="3:3">
      <c r="C175" s="121"/>
    </row>
    <row r="176" spans="3:3">
      <c r="C176" s="121"/>
    </row>
    <row r="177" spans="3:3">
      <c r="C177" s="121"/>
    </row>
    <row r="178" spans="3:3">
      <c r="C178" s="121"/>
    </row>
    <row r="179" spans="3:3">
      <c r="C179" s="121"/>
    </row>
    <row r="180" spans="3:3">
      <c r="C180" s="121"/>
    </row>
    <row r="181" spans="3:3">
      <c r="C181" s="121"/>
    </row>
    <row r="182" spans="3:3">
      <c r="C182" s="121"/>
    </row>
    <row r="183" spans="3:3">
      <c r="C183" s="121"/>
    </row>
    <row r="184" spans="3:3">
      <c r="C184" s="121"/>
    </row>
    <row r="185" spans="3:3">
      <c r="C185" s="121"/>
    </row>
    <row r="186" spans="3:3">
      <c r="C186" s="121"/>
    </row>
    <row r="187" spans="3:3">
      <c r="C187" s="121"/>
    </row>
    <row r="188" spans="3:3">
      <c r="C188" s="121"/>
    </row>
    <row r="189" spans="3:3">
      <c r="C189" s="121"/>
    </row>
    <row r="190" spans="3:3">
      <c r="C190" s="121"/>
    </row>
    <row r="191" spans="3:3">
      <c r="C191" s="121"/>
    </row>
    <row r="192" spans="3:3">
      <c r="C192" s="121"/>
    </row>
    <row r="193" spans="3:3">
      <c r="C193" s="121"/>
    </row>
    <row r="194" spans="3:3">
      <c r="C194" s="121"/>
    </row>
    <row r="195" spans="3:3">
      <c r="C195" s="121"/>
    </row>
    <row r="196" spans="3:3">
      <c r="C196" s="121"/>
    </row>
    <row r="197" spans="3:3">
      <c r="C197" s="121"/>
    </row>
    <row r="198" spans="3:3">
      <c r="C198" s="121"/>
    </row>
    <row r="199" spans="3:3">
      <c r="C199" s="121"/>
    </row>
    <row r="200" spans="3:3">
      <c r="C200" s="121"/>
    </row>
    <row r="201" spans="3:3">
      <c r="C201" s="121"/>
    </row>
    <row r="202" spans="3:3">
      <c r="C202" s="121"/>
    </row>
    <row r="203" spans="3:3">
      <c r="C203" s="121"/>
    </row>
    <row r="204" spans="3:3">
      <c r="C204" s="121"/>
    </row>
    <row r="205" spans="3:3">
      <c r="C205" s="121"/>
    </row>
    <row r="206" spans="3:3">
      <c r="C206" s="121"/>
    </row>
    <row r="207" spans="3:3">
      <c r="C207" s="121"/>
    </row>
    <row r="208" spans="3:3">
      <c r="C208" s="121"/>
    </row>
    <row r="209" spans="3:3">
      <c r="C209" s="121"/>
    </row>
    <row r="210" spans="3:3">
      <c r="C210" s="121"/>
    </row>
    <row r="211" spans="3:3">
      <c r="C211" s="121"/>
    </row>
    <row r="212" spans="3:3">
      <c r="C212" s="121"/>
    </row>
    <row r="213" spans="3:3">
      <c r="C213" s="121"/>
    </row>
    <row r="214" spans="3:3">
      <c r="C214" s="121"/>
    </row>
    <row r="215" spans="3:3">
      <c r="C215" s="121"/>
    </row>
    <row r="216" spans="3:3">
      <c r="C216" s="121"/>
    </row>
    <row r="217" spans="3:3">
      <c r="C217" s="121"/>
    </row>
    <row r="218" spans="3:3">
      <c r="C218" s="121"/>
    </row>
    <row r="219" spans="3:3">
      <c r="C219" s="121"/>
    </row>
    <row r="220" spans="3:3">
      <c r="C220" s="121"/>
    </row>
    <row r="221" spans="3:3">
      <c r="C221" s="121"/>
    </row>
    <row r="222" spans="3:3">
      <c r="C222" s="121"/>
    </row>
    <row r="223" spans="3:3">
      <c r="C223" s="121"/>
    </row>
    <row r="224" spans="3:3">
      <c r="C224" s="121"/>
    </row>
    <row r="225" spans="3:3">
      <c r="C225" s="121"/>
    </row>
    <row r="226" spans="3:3">
      <c r="C226" s="121"/>
    </row>
    <row r="227" spans="3:3">
      <c r="C227" s="121"/>
    </row>
    <row r="228" spans="3:3">
      <c r="C228" s="121"/>
    </row>
    <row r="229" spans="3:3">
      <c r="C229" s="121"/>
    </row>
    <row r="230" spans="3:3">
      <c r="C230" s="121"/>
    </row>
    <row r="231" spans="3:3">
      <c r="C231" s="121"/>
    </row>
    <row r="232" spans="3:3">
      <c r="C232" s="121"/>
    </row>
    <row r="233" spans="3:3">
      <c r="C233" s="121"/>
    </row>
    <row r="234" spans="3:3">
      <c r="C234" s="121"/>
    </row>
    <row r="235" spans="3:3">
      <c r="C235" s="121"/>
    </row>
    <row r="236" spans="3:3">
      <c r="C236" s="121"/>
    </row>
    <row r="237" spans="3:3">
      <c r="C237" s="121"/>
    </row>
    <row r="238" spans="3:3">
      <c r="C238" s="121"/>
    </row>
    <row r="239" spans="3:3">
      <c r="C239" s="121"/>
    </row>
    <row r="240" spans="3:3">
      <c r="C240" s="121"/>
    </row>
    <row r="241" spans="3:3">
      <c r="C241" s="121"/>
    </row>
    <row r="242" spans="3:3">
      <c r="C242" s="121"/>
    </row>
    <row r="243" spans="3:3">
      <c r="C243" s="121"/>
    </row>
    <row r="244" spans="3:3">
      <c r="C244" s="121"/>
    </row>
    <row r="245" spans="3:3">
      <c r="C245" s="121"/>
    </row>
    <row r="246" spans="3:3">
      <c r="C246" s="121"/>
    </row>
    <row r="247" spans="3:3">
      <c r="C247" s="121"/>
    </row>
    <row r="248" spans="3:3">
      <c r="C248" s="121"/>
    </row>
    <row r="249" spans="3:3">
      <c r="C249" s="121"/>
    </row>
    <row r="250" spans="3:3">
      <c r="C250" s="121"/>
    </row>
    <row r="251" spans="3:3">
      <c r="C251" s="121"/>
    </row>
    <row r="252" spans="3:3">
      <c r="C252" s="121"/>
    </row>
    <row r="253" spans="3:3">
      <c r="C253" s="121"/>
    </row>
    <row r="254" spans="3:3">
      <c r="C254" s="121"/>
    </row>
    <row r="255" spans="3:3">
      <c r="C255" s="121"/>
    </row>
    <row r="256" spans="3:3">
      <c r="C256" s="121"/>
    </row>
    <row r="257" spans="3:3">
      <c r="C257" s="121"/>
    </row>
    <row r="258" spans="3:3">
      <c r="C258" s="121"/>
    </row>
    <row r="259" spans="3:3">
      <c r="C259" s="121"/>
    </row>
    <row r="260" spans="3:3">
      <c r="C260" s="121"/>
    </row>
    <row r="261" spans="3:3">
      <c r="C261" s="121"/>
    </row>
    <row r="262" spans="3:3">
      <c r="C262" s="121"/>
    </row>
    <row r="263" spans="3:3">
      <c r="C263" s="121"/>
    </row>
    <row r="264" spans="3:3">
      <c r="C264" s="121"/>
    </row>
    <row r="265" spans="3:3">
      <c r="C265" s="121"/>
    </row>
    <row r="266" spans="3:3">
      <c r="C266" s="121"/>
    </row>
    <row r="267" spans="3:3">
      <c r="C267" s="121"/>
    </row>
    <row r="268" spans="3:3">
      <c r="C268" s="121"/>
    </row>
    <row r="269" spans="3:3">
      <c r="C269" s="121"/>
    </row>
    <row r="270" spans="3:3">
      <c r="C270" s="121"/>
    </row>
    <row r="271" spans="3:3">
      <c r="C271" s="121"/>
    </row>
    <row r="272" spans="3:3">
      <c r="C272" s="121"/>
    </row>
    <row r="273" spans="3:3">
      <c r="C273" s="121"/>
    </row>
    <row r="274" spans="3:3">
      <c r="C274" s="121"/>
    </row>
    <row r="275" spans="3:3">
      <c r="C275" s="121"/>
    </row>
    <row r="276" spans="3:3">
      <c r="C276" s="121"/>
    </row>
    <row r="277" spans="3:3">
      <c r="C277" s="121"/>
    </row>
    <row r="278" spans="3:3">
      <c r="C278" s="121"/>
    </row>
    <row r="279" spans="3:3">
      <c r="C279" s="121"/>
    </row>
    <row r="280" spans="3:3">
      <c r="C280" s="121"/>
    </row>
    <row r="281" spans="3:3">
      <c r="C281" s="121"/>
    </row>
    <row r="282" spans="3:3">
      <c r="C282" s="121"/>
    </row>
    <row r="283" spans="3:3">
      <c r="C283" s="121"/>
    </row>
    <row r="284" spans="3:3">
      <c r="C284" s="121"/>
    </row>
    <row r="285" spans="3:3">
      <c r="C285" s="121"/>
    </row>
    <row r="286" spans="3:3">
      <c r="C286" s="121"/>
    </row>
    <row r="287" spans="3:3">
      <c r="C287" s="121"/>
    </row>
    <row r="288" spans="3:3">
      <c r="C288" s="121"/>
    </row>
    <row r="289" spans="3:3">
      <c r="C289" s="121"/>
    </row>
    <row r="290" spans="3:3">
      <c r="C290" s="121"/>
    </row>
    <row r="291" spans="3:3">
      <c r="C291" s="121"/>
    </row>
    <row r="292" spans="3:3">
      <c r="C292" s="121"/>
    </row>
    <row r="293" spans="3:3">
      <c r="C293" s="121"/>
    </row>
    <row r="294" spans="3:3">
      <c r="C294" s="121"/>
    </row>
    <row r="295" spans="3:3">
      <c r="C295" s="121"/>
    </row>
    <row r="296" spans="3:3">
      <c r="C296" s="121"/>
    </row>
    <row r="297" spans="3:3">
      <c r="C297" s="121"/>
    </row>
    <row r="298" spans="3:3">
      <c r="C298" s="121"/>
    </row>
    <row r="299" spans="3:3">
      <c r="C299" s="121"/>
    </row>
    <row r="300" spans="3:3">
      <c r="C300" s="121"/>
    </row>
    <row r="301" spans="3:3">
      <c r="C301" s="121"/>
    </row>
    <row r="302" spans="3:3">
      <c r="C302" s="121"/>
    </row>
    <row r="303" spans="3:3">
      <c r="C303" s="121"/>
    </row>
    <row r="304" spans="3:3">
      <c r="C304" s="121"/>
    </row>
    <row r="305" spans="3:3">
      <c r="C305" s="121"/>
    </row>
    <row r="306" spans="3:3">
      <c r="C306" s="121"/>
    </row>
    <row r="307" spans="3:3">
      <c r="C307" s="121"/>
    </row>
    <row r="308" spans="3:3">
      <c r="C308" s="121"/>
    </row>
    <row r="309" spans="3:3">
      <c r="C309" s="121"/>
    </row>
    <row r="310" spans="3:3">
      <c r="C310" s="121"/>
    </row>
    <row r="311" spans="3:3">
      <c r="C311" s="121"/>
    </row>
    <row r="312" spans="3:3">
      <c r="C312" s="121"/>
    </row>
    <row r="313" spans="3:3">
      <c r="C313" s="121"/>
    </row>
    <row r="314" spans="3:3">
      <c r="C314" s="121"/>
    </row>
    <row r="315" spans="3:3">
      <c r="C315" s="121"/>
    </row>
    <row r="316" spans="3:3">
      <c r="C316" s="121"/>
    </row>
    <row r="317" spans="3:3">
      <c r="C317" s="121"/>
    </row>
    <row r="318" spans="3:3">
      <c r="C318" s="121"/>
    </row>
    <row r="319" spans="3:3">
      <c r="C319" s="121"/>
    </row>
    <row r="320" spans="3:3">
      <c r="C320" s="121"/>
    </row>
    <row r="321" spans="3:3">
      <c r="C321" s="121"/>
    </row>
    <row r="322" spans="3:3">
      <c r="C322" s="121"/>
    </row>
    <row r="323" spans="3:3">
      <c r="C323" s="121"/>
    </row>
    <row r="324" spans="3:3">
      <c r="C324" s="121"/>
    </row>
    <row r="325" spans="3:3">
      <c r="C325" s="121"/>
    </row>
    <row r="326" spans="3:3">
      <c r="C326" s="121"/>
    </row>
    <row r="327" spans="3:3">
      <c r="C327" s="121"/>
    </row>
    <row r="328" spans="3:3">
      <c r="C328" s="121"/>
    </row>
    <row r="329" spans="3:3">
      <c r="C329" s="121"/>
    </row>
    <row r="330" spans="3:3">
      <c r="C330" s="121"/>
    </row>
    <row r="331" spans="3:3">
      <c r="C331" s="121"/>
    </row>
    <row r="332" spans="3:3">
      <c r="C332" s="121"/>
    </row>
    <row r="333" spans="3:3">
      <c r="C333" s="121"/>
    </row>
    <row r="334" spans="3:3">
      <c r="C334" s="121"/>
    </row>
    <row r="335" spans="3:3">
      <c r="C335" s="121"/>
    </row>
    <row r="336" spans="3:3">
      <c r="C336" s="121"/>
    </row>
    <row r="337" spans="3:3">
      <c r="C337" s="121"/>
    </row>
    <row r="338" spans="3:3">
      <c r="C338" s="121"/>
    </row>
    <row r="339" spans="3:3">
      <c r="C339" s="121"/>
    </row>
    <row r="340" spans="3:3">
      <c r="C340" s="121"/>
    </row>
    <row r="341" spans="3:3">
      <c r="C341" s="121"/>
    </row>
    <row r="342" spans="3:3">
      <c r="C342" s="121"/>
    </row>
    <row r="343" spans="3:3">
      <c r="C343" s="121"/>
    </row>
    <row r="344" spans="3:3">
      <c r="C344" s="121"/>
    </row>
    <row r="345" spans="3:3">
      <c r="C345" s="121"/>
    </row>
    <row r="346" spans="3:3">
      <c r="C346" s="121"/>
    </row>
    <row r="347" spans="3:3">
      <c r="C347" s="121"/>
    </row>
    <row r="348" spans="3:3">
      <c r="C348" s="121"/>
    </row>
    <row r="349" spans="3:3">
      <c r="C349" s="121"/>
    </row>
    <row r="350" spans="3:3">
      <c r="C350" s="121"/>
    </row>
    <row r="351" spans="3:3">
      <c r="C351" s="121"/>
    </row>
    <row r="352" spans="3:3">
      <c r="C352" s="121"/>
    </row>
    <row r="353" spans="3:3">
      <c r="C353" s="121"/>
    </row>
    <row r="354" spans="3:3">
      <c r="C354" s="121"/>
    </row>
    <row r="355" spans="3:3">
      <c r="C355" s="121"/>
    </row>
    <row r="356" spans="3:3">
      <c r="C356" s="121"/>
    </row>
    <row r="357" spans="3:3">
      <c r="C357" s="121"/>
    </row>
    <row r="358" spans="3:3">
      <c r="C358" s="121"/>
    </row>
    <row r="359" spans="3:3">
      <c r="C359" s="121"/>
    </row>
    <row r="360" spans="3:3">
      <c r="C360" s="121"/>
    </row>
    <row r="361" spans="3:3">
      <c r="C361" s="121"/>
    </row>
    <row r="362" spans="3:3">
      <c r="C362" s="121"/>
    </row>
    <row r="363" spans="3:3">
      <c r="C363" s="121"/>
    </row>
    <row r="364" spans="3:3">
      <c r="C364" s="121"/>
    </row>
    <row r="365" spans="3:3">
      <c r="C365" s="121"/>
    </row>
    <row r="366" spans="3:3">
      <c r="C366" s="121"/>
    </row>
    <row r="367" spans="3:3">
      <c r="C367" s="121"/>
    </row>
    <row r="368" spans="3:3">
      <c r="C368" s="121"/>
    </row>
    <row r="369" spans="3:3">
      <c r="C369" s="121"/>
    </row>
    <row r="370" spans="3:3">
      <c r="C370" s="121"/>
    </row>
    <row r="371" spans="3:3">
      <c r="C371" s="121"/>
    </row>
    <row r="372" spans="3:3">
      <c r="C372" s="121"/>
    </row>
    <row r="373" spans="3:3">
      <c r="C373" s="121"/>
    </row>
    <row r="374" spans="3:3">
      <c r="C374" s="121"/>
    </row>
    <row r="375" spans="3:3">
      <c r="C375" s="121"/>
    </row>
    <row r="376" spans="3:3">
      <c r="C376" s="121"/>
    </row>
    <row r="377" spans="3:3">
      <c r="C377" s="121"/>
    </row>
    <row r="378" spans="3:3">
      <c r="C378" s="121"/>
    </row>
    <row r="379" spans="3:3">
      <c r="C379" s="121"/>
    </row>
    <row r="380" spans="3:3">
      <c r="C380" s="121"/>
    </row>
    <row r="381" spans="3:3">
      <c r="C381" s="121"/>
    </row>
    <row r="382" spans="3:3">
      <c r="C382" s="121"/>
    </row>
    <row r="383" spans="3:3">
      <c r="C383" s="121"/>
    </row>
    <row r="384" spans="3:3">
      <c r="C384" s="121"/>
    </row>
    <row r="385" spans="3:3">
      <c r="C385" s="121"/>
    </row>
    <row r="386" spans="3:3">
      <c r="C386" s="121"/>
    </row>
    <row r="387" spans="3:3">
      <c r="C387" s="121"/>
    </row>
    <row r="388" spans="3:3">
      <c r="C388" s="121"/>
    </row>
    <row r="389" spans="3:3">
      <c r="C389" s="121"/>
    </row>
    <row r="390" spans="3:3">
      <c r="C390" s="121"/>
    </row>
    <row r="391" spans="3:3">
      <c r="C391" s="121"/>
    </row>
    <row r="392" spans="3:3">
      <c r="C392" s="121"/>
    </row>
    <row r="393" spans="3:3">
      <c r="C393" s="121"/>
    </row>
    <row r="394" spans="3:3">
      <c r="C394" s="121"/>
    </row>
    <row r="395" spans="3:3">
      <c r="C395" s="121"/>
    </row>
    <row r="396" spans="3:3">
      <c r="C396" s="121"/>
    </row>
    <row r="397" spans="3:3">
      <c r="C397" s="121"/>
    </row>
    <row r="398" spans="3:3">
      <c r="C398" s="121"/>
    </row>
    <row r="399" spans="3:3">
      <c r="C399" s="121"/>
    </row>
    <row r="400" spans="3:3">
      <c r="C400" s="121"/>
    </row>
    <row r="401" spans="3:3">
      <c r="C401" s="121"/>
    </row>
    <row r="402" spans="3:3">
      <c r="C402" s="121"/>
    </row>
    <row r="403" spans="3:3">
      <c r="C403" s="121"/>
    </row>
    <row r="404" spans="3:3">
      <c r="C404" s="121"/>
    </row>
    <row r="405" spans="3:3">
      <c r="C405" s="121"/>
    </row>
    <row r="406" spans="3:3">
      <c r="C406" s="121"/>
    </row>
    <row r="407" spans="3:3">
      <c r="C407" s="121"/>
    </row>
    <row r="408" spans="3:3">
      <c r="C408" s="121"/>
    </row>
    <row r="409" spans="3:3">
      <c r="C409" s="121"/>
    </row>
    <row r="410" spans="3:3">
      <c r="C410" s="121"/>
    </row>
    <row r="411" spans="3:3">
      <c r="C411" s="121"/>
    </row>
    <row r="412" spans="3:3">
      <c r="C412" s="121"/>
    </row>
    <row r="413" spans="3:3">
      <c r="C413" s="121"/>
    </row>
    <row r="414" spans="3:3">
      <c r="C414" s="121"/>
    </row>
    <row r="415" spans="3:3">
      <c r="C415" s="121"/>
    </row>
    <row r="416" spans="3:3">
      <c r="C416" s="121"/>
    </row>
    <row r="417" spans="3:3">
      <c r="C417" s="121"/>
    </row>
    <row r="418" spans="3:3">
      <c r="C418" s="121"/>
    </row>
    <row r="419" spans="3:3">
      <c r="C419" s="121"/>
    </row>
    <row r="420" spans="3:3">
      <c r="C420" s="121"/>
    </row>
    <row r="421" spans="3:3">
      <c r="C421" s="121"/>
    </row>
    <row r="422" spans="3:3">
      <c r="C422" s="121"/>
    </row>
    <row r="423" spans="3:3">
      <c r="C423" s="121"/>
    </row>
    <row r="424" spans="3:3">
      <c r="C424" s="121"/>
    </row>
    <row r="425" spans="3:3">
      <c r="C425" s="121"/>
    </row>
    <row r="426" spans="3:3">
      <c r="C426" s="121"/>
    </row>
    <row r="427" spans="3:3">
      <c r="C427" s="121"/>
    </row>
    <row r="428" spans="3:3">
      <c r="C428" s="121"/>
    </row>
    <row r="429" spans="3:3">
      <c r="C429" s="121"/>
    </row>
    <row r="430" spans="3:3">
      <c r="C430" s="121"/>
    </row>
    <row r="431" spans="3:3">
      <c r="C431" s="121"/>
    </row>
    <row r="432" spans="3:3">
      <c r="C432" s="121"/>
    </row>
    <row r="433" spans="3:3">
      <c r="C433" s="121"/>
    </row>
    <row r="434" spans="3:3">
      <c r="C434" s="121"/>
    </row>
    <row r="435" spans="3:3">
      <c r="C435" s="121"/>
    </row>
    <row r="436" spans="3:3">
      <c r="C436" s="121"/>
    </row>
    <row r="437" spans="3:3">
      <c r="C437" s="121"/>
    </row>
    <row r="438" spans="3:3">
      <c r="C438" s="121"/>
    </row>
    <row r="439" spans="3:3">
      <c r="C439" s="121"/>
    </row>
    <row r="440" spans="3:3">
      <c r="C440" s="121"/>
    </row>
    <row r="441" spans="3:3">
      <c r="C441" s="121"/>
    </row>
    <row r="442" spans="3:3">
      <c r="C442" s="121"/>
    </row>
    <row r="443" spans="3:3">
      <c r="C443" s="121"/>
    </row>
    <row r="444" spans="3:3">
      <c r="C444" s="121"/>
    </row>
    <row r="445" spans="3:3">
      <c r="C445" s="121"/>
    </row>
    <row r="446" spans="3:3">
      <c r="C446" s="121"/>
    </row>
    <row r="447" spans="3:3">
      <c r="C447" s="121"/>
    </row>
    <row r="448" spans="3:3">
      <c r="C448" s="121"/>
    </row>
    <row r="449" spans="3:3">
      <c r="C449" s="121"/>
    </row>
    <row r="450" spans="3:3">
      <c r="C450" s="121"/>
    </row>
    <row r="451" spans="3:3">
      <c r="C451" s="121"/>
    </row>
    <row r="452" spans="3:3">
      <c r="C452" s="121"/>
    </row>
    <row r="453" spans="3:3">
      <c r="C453" s="121"/>
    </row>
    <row r="454" spans="3:3">
      <c r="C454" s="121"/>
    </row>
    <row r="455" spans="3:3">
      <c r="C455" s="121"/>
    </row>
    <row r="456" spans="3:3">
      <c r="C456" s="121"/>
    </row>
    <row r="457" spans="3:3">
      <c r="C457" s="121"/>
    </row>
    <row r="458" spans="3:3">
      <c r="C458" s="121"/>
    </row>
    <row r="459" spans="3:3">
      <c r="C459" s="121"/>
    </row>
    <row r="460" spans="3:3">
      <c r="C460" s="121"/>
    </row>
    <row r="461" spans="3:3">
      <c r="C461" s="121"/>
    </row>
    <row r="462" spans="3:3">
      <c r="C462" s="121"/>
    </row>
    <row r="463" spans="3:3">
      <c r="C463" s="121"/>
    </row>
    <row r="464" spans="3:3">
      <c r="C464" s="121"/>
    </row>
    <row r="465" spans="3:3">
      <c r="C465" s="121"/>
    </row>
    <row r="466" spans="3:3">
      <c r="C466" s="121"/>
    </row>
    <row r="467" spans="3:3">
      <c r="C467" s="121"/>
    </row>
    <row r="468" spans="3:3">
      <c r="C468" s="121"/>
    </row>
    <row r="469" spans="3:3">
      <c r="C469" s="121"/>
    </row>
    <row r="470" spans="3:3">
      <c r="C470" s="121"/>
    </row>
    <row r="471" spans="3:3">
      <c r="C471" s="121"/>
    </row>
    <row r="472" spans="3:3">
      <c r="C472" s="121"/>
    </row>
    <row r="473" spans="3:3">
      <c r="C473" s="121"/>
    </row>
    <row r="474" spans="3:3">
      <c r="C474" s="121"/>
    </row>
    <row r="475" spans="3:3">
      <c r="C475" s="121"/>
    </row>
    <row r="476" spans="3:3">
      <c r="C476" s="121"/>
    </row>
    <row r="477" spans="3:3">
      <c r="C477" s="121"/>
    </row>
    <row r="478" spans="3:3">
      <c r="C478" s="121"/>
    </row>
    <row r="479" spans="3:3">
      <c r="C479" s="121"/>
    </row>
    <row r="480" spans="3:3">
      <c r="C480" s="121"/>
    </row>
    <row r="481" spans="3:3">
      <c r="C481" s="121"/>
    </row>
    <row r="482" spans="3:3">
      <c r="C482" s="121"/>
    </row>
    <row r="483" spans="3:3">
      <c r="C483" s="121"/>
    </row>
    <row r="484" spans="3:3">
      <c r="C484" s="121"/>
    </row>
    <row r="485" spans="3:3">
      <c r="C485" s="121"/>
    </row>
    <row r="486" spans="3:3">
      <c r="C486" s="121"/>
    </row>
    <row r="487" spans="3:3">
      <c r="C487" s="121"/>
    </row>
    <row r="488" spans="3:3">
      <c r="C488" s="121"/>
    </row>
    <row r="489" spans="3:3">
      <c r="C489" s="121"/>
    </row>
    <row r="490" spans="3:3">
      <c r="C490" s="121"/>
    </row>
    <row r="491" spans="3:3">
      <c r="C491" s="121"/>
    </row>
    <row r="492" spans="3:3">
      <c r="C492" s="121"/>
    </row>
    <row r="493" spans="3:3">
      <c r="C493" s="121"/>
    </row>
    <row r="494" spans="3:3">
      <c r="C494" s="121"/>
    </row>
    <row r="495" spans="3:3">
      <c r="C495" s="121"/>
    </row>
    <row r="496" spans="3:3">
      <c r="C496" s="121"/>
    </row>
    <row r="497" spans="3:3">
      <c r="C497" s="121"/>
    </row>
    <row r="498" spans="3:3">
      <c r="C498" s="121"/>
    </row>
    <row r="499" spans="3:3">
      <c r="C499" s="121"/>
    </row>
    <row r="500" spans="3:3">
      <c r="C500" s="121"/>
    </row>
    <row r="501" spans="3:3">
      <c r="C501" s="121"/>
    </row>
    <row r="502" spans="3:3">
      <c r="C502" s="121"/>
    </row>
    <row r="503" spans="3:3">
      <c r="C503" s="121"/>
    </row>
    <row r="504" spans="3:3">
      <c r="C504" s="121"/>
    </row>
    <row r="505" spans="3:3">
      <c r="C505" s="121"/>
    </row>
    <row r="506" spans="3:3">
      <c r="C506" s="121"/>
    </row>
    <row r="507" spans="3:3">
      <c r="C507" s="121"/>
    </row>
    <row r="508" spans="3:3">
      <c r="C508" s="121"/>
    </row>
    <row r="509" spans="3:3">
      <c r="C509" s="121"/>
    </row>
    <row r="510" spans="3:3">
      <c r="C510" s="121"/>
    </row>
    <row r="511" spans="3:3">
      <c r="C511" s="121"/>
    </row>
    <row r="512" spans="3:3">
      <c r="C512" s="121"/>
    </row>
    <row r="513" spans="3:3">
      <c r="C513" s="121"/>
    </row>
    <row r="514" spans="3:3">
      <c r="C514" s="121"/>
    </row>
    <row r="515" spans="3:3">
      <c r="C515" s="121"/>
    </row>
    <row r="516" spans="3:3">
      <c r="C516" s="121"/>
    </row>
    <row r="517" spans="3:3">
      <c r="C517" s="121"/>
    </row>
    <row r="518" spans="3:3">
      <c r="C518" s="121"/>
    </row>
    <row r="519" spans="3:3">
      <c r="C519" s="121"/>
    </row>
    <row r="520" spans="3:3">
      <c r="C520" s="121"/>
    </row>
    <row r="521" spans="3:3">
      <c r="C521" s="121"/>
    </row>
    <row r="522" spans="3:3">
      <c r="C522" s="121"/>
    </row>
    <row r="523" spans="3:3">
      <c r="C523" s="121"/>
    </row>
    <row r="524" spans="3:3">
      <c r="C524" s="121"/>
    </row>
    <row r="525" spans="3:3">
      <c r="C525" s="121"/>
    </row>
    <row r="526" spans="3:3">
      <c r="C526" s="121"/>
    </row>
    <row r="527" spans="3:3">
      <c r="C527" s="121"/>
    </row>
    <row r="528" spans="3:3">
      <c r="C528" s="121"/>
    </row>
    <row r="529" spans="3:3">
      <c r="C529" s="121"/>
    </row>
    <row r="530" spans="3:3">
      <c r="C530" s="121"/>
    </row>
    <row r="531" spans="3:3">
      <c r="C531" s="121"/>
    </row>
    <row r="532" spans="3:3">
      <c r="C532" s="121"/>
    </row>
    <row r="533" spans="3:3">
      <c r="C533" s="121"/>
    </row>
    <row r="534" spans="3:3">
      <c r="C534" s="121"/>
    </row>
    <row r="535" spans="3:3">
      <c r="C535" s="121"/>
    </row>
    <row r="536" spans="3:3">
      <c r="C536" s="121"/>
    </row>
    <row r="537" spans="3:3">
      <c r="C537" s="121"/>
    </row>
    <row r="538" spans="3:3">
      <c r="C538" s="121"/>
    </row>
    <row r="539" spans="3:3">
      <c r="C539" s="121"/>
    </row>
    <row r="540" spans="3:3">
      <c r="C540" s="121"/>
    </row>
    <row r="541" spans="3:3">
      <c r="C541" s="121"/>
    </row>
    <row r="542" spans="3:3">
      <c r="C542" s="121"/>
    </row>
    <row r="543" spans="3:3">
      <c r="C543" s="121"/>
    </row>
    <row r="544" spans="3:3">
      <c r="C544" s="121"/>
    </row>
    <row r="545" spans="3:3">
      <c r="C545" s="121"/>
    </row>
    <row r="546" spans="3:3">
      <c r="C546" s="121"/>
    </row>
    <row r="547" spans="3:3">
      <c r="C547" s="121"/>
    </row>
    <row r="548" spans="3:3">
      <c r="C548" s="121"/>
    </row>
    <row r="549" spans="3:3">
      <c r="C549" s="121"/>
    </row>
    <row r="550" spans="3:3">
      <c r="C550" s="121"/>
    </row>
    <row r="551" spans="3:3">
      <c r="C551" s="121"/>
    </row>
    <row r="552" spans="3:3">
      <c r="C552" s="121"/>
    </row>
    <row r="553" spans="3:3">
      <c r="C553" s="121"/>
    </row>
    <row r="554" spans="3:3">
      <c r="C554" s="121"/>
    </row>
    <row r="555" spans="3:3">
      <c r="C555" s="121"/>
    </row>
    <row r="556" spans="3:3">
      <c r="C556" s="121"/>
    </row>
    <row r="557" spans="3:3">
      <c r="C557" s="121"/>
    </row>
    <row r="558" spans="3:3">
      <c r="C558" s="121"/>
    </row>
    <row r="559" spans="3:3">
      <c r="C559" s="121"/>
    </row>
    <row r="560" spans="3:3">
      <c r="C560" s="121"/>
    </row>
    <row r="561" spans="3:3">
      <c r="C561" s="121"/>
    </row>
    <row r="562" spans="3:3">
      <c r="C562" s="121"/>
    </row>
    <row r="563" spans="3:3">
      <c r="C563" s="121"/>
    </row>
    <row r="564" spans="3:3">
      <c r="C564" s="121"/>
    </row>
    <row r="565" spans="3:3">
      <c r="C565" s="121"/>
    </row>
    <row r="566" spans="3:3">
      <c r="C566" s="121"/>
    </row>
    <row r="567" spans="3:3">
      <c r="C567" s="121"/>
    </row>
    <row r="568" spans="3:3">
      <c r="C568" s="121"/>
    </row>
    <row r="569" spans="3:3">
      <c r="C569" s="121"/>
    </row>
    <row r="570" spans="3:3">
      <c r="C570" s="121"/>
    </row>
    <row r="571" spans="3:3">
      <c r="C571" s="121"/>
    </row>
    <row r="572" spans="3:3">
      <c r="C572" s="121"/>
    </row>
    <row r="573" spans="3:3">
      <c r="C573" s="121"/>
    </row>
    <row r="574" spans="3:3">
      <c r="C574" s="121"/>
    </row>
    <row r="575" spans="3:3">
      <c r="C575" s="121"/>
    </row>
    <row r="576" spans="3:3">
      <c r="C576" s="121"/>
    </row>
    <row r="577" spans="3:3">
      <c r="C577" s="121"/>
    </row>
    <row r="578" spans="3:3">
      <c r="C578" s="121"/>
    </row>
    <row r="579" spans="3:3">
      <c r="C579" s="121"/>
    </row>
    <row r="580" spans="3:3">
      <c r="C580" s="121"/>
    </row>
    <row r="581" spans="3:3">
      <c r="C581" s="121"/>
    </row>
    <row r="582" spans="3:3">
      <c r="C582" s="121"/>
    </row>
    <row r="583" spans="3:3">
      <c r="C583" s="121"/>
    </row>
    <row r="584" spans="3:3">
      <c r="C584" s="121"/>
    </row>
    <row r="585" spans="3:3">
      <c r="C585" s="121"/>
    </row>
    <row r="586" spans="3:3">
      <c r="C586" s="121"/>
    </row>
    <row r="587" spans="3:3">
      <c r="C587" s="121"/>
    </row>
    <row r="588" spans="3:3">
      <c r="C588" s="121"/>
    </row>
    <row r="589" spans="3:3">
      <c r="C589" s="121"/>
    </row>
    <row r="590" spans="3:3">
      <c r="C590" s="121"/>
    </row>
    <row r="591" spans="3:3">
      <c r="C591" s="121"/>
    </row>
    <row r="592" spans="3:3">
      <c r="C592" s="121"/>
    </row>
    <row r="593" spans="3:3">
      <c r="C593" s="121"/>
    </row>
    <row r="594" spans="3:3">
      <c r="C594" s="121"/>
    </row>
    <row r="595" spans="3:3">
      <c r="C595" s="121"/>
    </row>
    <row r="596" spans="3:3">
      <c r="C596" s="121"/>
    </row>
    <row r="597" spans="3:3">
      <c r="C597" s="121"/>
    </row>
    <row r="598" spans="3:3">
      <c r="C598" s="121"/>
    </row>
    <row r="599" spans="3:3">
      <c r="C599" s="121"/>
    </row>
    <row r="600" spans="3:3">
      <c r="C600" s="121"/>
    </row>
    <row r="601" spans="3:3">
      <c r="C601" s="121"/>
    </row>
    <row r="602" spans="3:3">
      <c r="C602" s="121"/>
    </row>
    <row r="603" spans="3:3">
      <c r="C603" s="121"/>
    </row>
    <row r="604" spans="3:3">
      <c r="C604" s="121"/>
    </row>
    <row r="605" spans="3:3">
      <c r="C605" s="121"/>
    </row>
    <row r="606" spans="3:3">
      <c r="C606" s="121"/>
    </row>
    <row r="607" spans="3:3">
      <c r="C607" s="121"/>
    </row>
    <row r="608" spans="3:3">
      <c r="C608" s="121"/>
    </row>
    <row r="609" spans="3:3">
      <c r="C609" s="121"/>
    </row>
    <row r="610" spans="3:3">
      <c r="C610" s="121"/>
    </row>
    <row r="611" spans="3:3">
      <c r="C611" s="121"/>
    </row>
    <row r="612" spans="3:3">
      <c r="C612" s="121"/>
    </row>
    <row r="613" spans="3:3">
      <c r="C613" s="121"/>
    </row>
    <row r="614" spans="3:3">
      <c r="C614" s="121"/>
    </row>
    <row r="615" spans="3:3">
      <c r="C615" s="121"/>
    </row>
    <row r="616" spans="3:3">
      <c r="C616" s="121"/>
    </row>
    <row r="617" spans="3:3">
      <c r="C617" s="121"/>
    </row>
    <row r="618" spans="3:3">
      <c r="C618" s="121"/>
    </row>
    <row r="619" spans="3:3">
      <c r="C619" s="121"/>
    </row>
    <row r="620" spans="3:3">
      <c r="C620" s="121"/>
    </row>
    <row r="621" spans="3:3">
      <c r="C621" s="121"/>
    </row>
    <row r="622" spans="3:3">
      <c r="C622" s="121"/>
    </row>
    <row r="623" spans="3:3">
      <c r="C623" s="121"/>
    </row>
    <row r="624" spans="3:3">
      <c r="C624" s="121"/>
    </row>
    <row r="625" spans="3:3">
      <c r="C625" s="121"/>
    </row>
    <row r="626" spans="3:3">
      <c r="C626" s="121"/>
    </row>
    <row r="627" spans="3:3">
      <c r="C627" s="121"/>
    </row>
    <row r="628" spans="3:3">
      <c r="C628" s="121"/>
    </row>
    <row r="629" spans="3:3">
      <c r="C629" s="121"/>
    </row>
    <row r="630" spans="3:3">
      <c r="C630" s="121"/>
    </row>
    <row r="631" spans="3:3">
      <c r="C631" s="121"/>
    </row>
    <row r="632" spans="3:3">
      <c r="C632" s="121"/>
    </row>
    <row r="633" spans="3:3">
      <c r="C633" s="121"/>
    </row>
    <row r="634" spans="3:3">
      <c r="C634" s="121"/>
    </row>
    <row r="635" spans="3:3">
      <c r="C635" s="121"/>
    </row>
    <row r="636" spans="3:3">
      <c r="C636" s="121"/>
    </row>
    <row r="637" spans="3:3">
      <c r="C637" s="121"/>
    </row>
    <row r="638" spans="3:3">
      <c r="C638" s="121"/>
    </row>
    <row r="639" spans="3:3">
      <c r="C639" s="121"/>
    </row>
    <row r="640" spans="3:3">
      <c r="C640" s="121"/>
    </row>
    <row r="641" spans="3:3">
      <c r="C641" s="121"/>
    </row>
    <row r="642" spans="3:3">
      <c r="C642" s="121"/>
    </row>
    <row r="643" spans="3:3">
      <c r="C643" s="121"/>
    </row>
    <row r="644" spans="3:3">
      <c r="C644" s="121"/>
    </row>
    <row r="645" spans="3:3">
      <c r="C645" s="121"/>
    </row>
    <row r="646" spans="3:3">
      <c r="C646" s="121"/>
    </row>
    <row r="647" spans="3:3">
      <c r="C647" s="121"/>
    </row>
    <row r="648" spans="3:3">
      <c r="C648" s="121"/>
    </row>
    <row r="649" spans="3:3">
      <c r="C649" s="121"/>
    </row>
    <row r="650" spans="3:3">
      <c r="C650" s="121"/>
    </row>
    <row r="651" spans="3:3">
      <c r="C651" s="121"/>
    </row>
    <row r="652" spans="3:3">
      <c r="C652" s="121"/>
    </row>
    <row r="653" spans="3:3">
      <c r="C653" s="121"/>
    </row>
    <row r="654" spans="3:3">
      <c r="C654" s="121"/>
    </row>
    <row r="655" spans="3:3">
      <c r="C655" s="121"/>
    </row>
    <row r="656" spans="3:3">
      <c r="C656" s="121"/>
    </row>
    <row r="657" spans="3:3">
      <c r="C657" s="121"/>
    </row>
    <row r="658" spans="3:3">
      <c r="C658" s="121"/>
    </row>
    <row r="659" spans="3:3">
      <c r="C659" s="121"/>
    </row>
    <row r="660" spans="3:3">
      <c r="C660" s="121"/>
    </row>
    <row r="661" spans="3:3">
      <c r="C661" s="121"/>
    </row>
    <row r="662" spans="3:3">
      <c r="C662" s="121"/>
    </row>
    <row r="663" spans="3:3">
      <c r="C663" s="121"/>
    </row>
    <row r="664" spans="3:3">
      <c r="C664" s="121"/>
    </row>
    <row r="665" spans="3:3">
      <c r="C665" s="121"/>
    </row>
    <row r="666" spans="3:3">
      <c r="C666" s="121"/>
    </row>
    <row r="667" spans="3:3">
      <c r="C667" s="121"/>
    </row>
    <row r="668" spans="3:3">
      <c r="C668" s="121"/>
    </row>
    <row r="669" spans="3:3">
      <c r="C669" s="121"/>
    </row>
    <row r="670" spans="3:3">
      <c r="C670" s="121"/>
    </row>
    <row r="671" spans="3:3">
      <c r="C671" s="121"/>
    </row>
    <row r="672" spans="3:3">
      <c r="C672" s="121"/>
    </row>
    <row r="673" spans="3:3">
      <c r="C673" s="121"/>
    </row>
    <row r="674" spans="3:3">
      <c r="C674" s="121"/>
    </row>
    <row r="675" spans="3:3">
      <c r="C675" s="121"/>
    </row>
    <row r="676" spans="3:3">
      <c r="C676" s="121"/>
    </row>
    <row r="677" spans="3:3">
      <c r="C677" s="121"/>
    </row>
    <row r="678" spans="3:3">
      <c r="C678" s="121"/>
    </row>
    <row r="679" spans="3:3">
      <c r="C679" s="121"/>
    </row>
    <row r="680" spans="3:3">
      <c r="C680" s="121"/>
    </row>
    <row r="681" spans="3:3">
      <c r="C681" s="121"/>
    </row>
    <row r="682" spans="3:3">
      <c r="C682" s="121"/>
    </row>
    <row r="683" spans="3:3">
      <c r="C683" s="121"/>
    </row>
    <row r="684" spans="3:3">
      <c r="C684" s="121"/>
    </row>
    <row r="685" spans="3:3">
      <c r="C685" s="121"/>
    </row>
    <row r="686" spans="3:3">
      <c r="C686" s="121"/>
    </row>
    <row r="687" spans="3:3">
      <c r="C687" s="121"/>
    </row>
    <row r="688" spans="3:3">
      <c r="C688" s="121"/>
    </row>
    <row r="689" spans="3:3">
      <c r="C689" s="121"/>
    </row>
    <row r="690" spans="3:3">
      <c r="C690" s="121"/>
    </row>
    <row r="691" spans="3:3">
      <c r="C691" s="121"/>
    </row>
    <row r="692" spans="3:3">
      <c r="C692" s="121"/>
    </row>
    <row r="693" spans="3:3">
      <c r="C693" s="121"/>
    </row>
    <row r="694" spans="3:3">
      <c r="C694" s="121"/>
    </row>
    <row r="695" spans="3:3">
      <c r="C695" s="121"/>
    </row>
    <row r="696" spans="3:3">
      <c r="C696" s="121"/>
    </row>
    <row r="697" spans="3:3">
      <c r="C697" s="121"/>
    </row>
    <row r="698" spans="3:3">
      <c r="C698" s="121"/>
    </row>
    <row r="699" spans="3:3">
      <c r="C699" s="121"/>
    </row>
    <row r="700" spans="3:3">
      <c r="C700" s="121"/>
    </row>
    <row r="701" spans="3:3">
      <c r="C701" s="121"/>
    </row>
    <row r="702" spans="3:3">
      <c r="C702" s="121"/>
    </row>
    <row r="703" spans="3:3">
      <c r="C703" s="121"/>
    </row>
    <row r="704" spans="3:3">
      <c r="C704" s="121"/>
    </row>
    <row r="705" spans="3:3">
      <c r="C705" s="121"/>
    </row>
    <row r="706" spans="3:3">
      <c r="C706" s="121"/>
    </row>
    <row r="707" spans="3:3">
      <c r="C707" s="121"/>
    </row>
    <row r="708" spans="3:3">
      <c r="C708" s="121"/>
    </row>
    <row r="709" spans="3:3">
      <c r="C709" s="121"/>
    </row>
    <row r="710" spans="3:3">
      <c r="C710" s="121"/>
    </row>
    <row r="711" spans="3:3">
      <c r="C711" s="121"/>
    </row>
    <row r="712" spans="3:3">
      <c r="C712" s="121"/>
    </row>
    <row r="713" spans="3:3">
      <c r="C713" s="121"/>
    </row>
    <row r="714" spans="3:3">
      <c r="C714" s="121"/>
    </row>
    <row r="715" spans="3:3">
      <c r="C715" s="121"/>
    </row>
    <row r="716" spans="3:3">
      <c r="C716" s="121"/>
    </row>
    <row r="717" spans="3:3">
      <c r="C717" s="121"/>
    </row>
    <row r="718" spans="3:3">
      <c r="C718" s="121"/>
    </row>
    <row r="719" spans="3:3">
      <c r="C719" s="121"/>
    </row>
    <row r="720" spans="3:3">
      <c r="C720" s="121"/>
    </row>
    <row r="721" spans="3:3">
      <c r="C721" s="121"/>
    </row>
    <row r="722" spans="3:3">
      <c r="C722" s="121"/>
    </row>
    <row r="723" spans="3:3">
      <c r="C723" s="121"/>
    </row>
    <row r="724" spans="3:3">
      <c r="C724" s="121"/>
    </row>
    <row r="725" spans="3:3">
      <c r="C725" s="121"/>
    </row>
    <row r="726" spans="3:3">
      <c r="C726" s="121"/>
    </row>
    <row r="727" spans="3:3">
      <c r="C727" s="121"/>
    </row>
    <row r="728" spans="3:3">
      <c r="C728" s="121"/>
    </row>
    <row r="729" spans="3:3">
      <c r="C729" s="121"/>
    </row>
    <row r="730" spans="3:3">
      <c r="C730" s="121"/>
    </row>
    <row r="731" spans="3:3">
      <c r="C731" s="121"/>
    </row>
    <row r="732" spans="3:3">
      <c r="C732" s="121"/>
    </row>
    <row r="733" spans="3:3">
      <c r="C733" s="121"/>
    </row>
    <row r="734" spans="3:3">
      <c r="C734" s="121"/>
    </row>
    <row r="735" spans="3:3">
      <c r="C735" s="121"/>
    </row>
    <row r="736" spans="3:3">
      <c r="C736" s="121"/>
    </row>
    <row r="737" spans="3:3">
      <c r="C737" s="121"/>
    </row>
    <row r="738" spans="3:3">
      <c r="C738" s="121"/>
    </row>
    <row r="739" spans="3:3">
      <c r="C739" s="121"/>
    </row>
    <row r="740" spans="3:3">
      <c r="C740" s="121"/>
    </row>
    <row r="741" spans="3:3">
      <c r="C741" s="121"/>
    </row>
    <row r="742" spans="3:3">
      <c r="C742" s="121"/>
    </row>
    <row r="743" spans="3:3">
      <c r="C743" s="121"/>
    </row>
    <row r="744" spans="3:3">
      <c r="C744" s="121"/>
    </row>
    <row r="745" spans="3:3">
      <c r="C745" s="121"/>
    </row>
    <row r="746" spans="3:3">
      <c r="C746" s="121"/>
    </row>
    <row r="747" spans="3:3">
      <c r="C747" s="121"/>
    </row>
    <row r="748" spans="3:3">
      <c r="C748" s="121"/>
    </row>
    <row r="749" spans="3:3">
      <c r="C749" s="121"/>
    </row>
    <row r="750" spans="3:3">
      <c r="C750" s="121"/>
    </row>
    <row r="751" spans="3:3">
      <c r="C751" s="121"/>
    </row>
    <row r="752" spans="3:3">
      <c r="C752" s="121"/>
    </row>
    <row r="753" spans="3:3">
      <c r="C753" s="121"/>
    </row>
    <row r="754" spans="3:3">
      <c r="C754" s="121"/>
    </row>
    <row r="755" spans="3:3">
      <c r="C755" s="121"/>
    </row>
    <row r="756" spans="3:3">
      <c r="C756" s="121"/>
    </row>
    <row r="757" spans="3:3">
      <c r="C757" s="121"/>
    </row>
    <row r="758" spans="3:3">
      <c r="C758" s="121"/>
    </row>
    <row r="759" spans="3:3">
      <c r="C759" s="121"/>
    </row>
    <row r="760" spans="3:3">
      <c r="C760" s="121"/>
    </row>
    <row r="761" spans="3:3">
      <c r="C761" s="121"/>
    </row>
    <row r="762" spans="3:3">
      <c r="C762" s="121"/>
    </row>
    <row r="763" spans="3:3">
      <c r="C763" s="121"/>
    </row>
    <row r="764" spans="3:3">
      <c r="C764" s="121"/>
    </row>
    <row r="765" spans="3:3">
      <c r="C765" s="121"/>
    </row>
    <row r="766" spans="3:3">
      <c r="C766" s="121"/>
    </row>
    <row r="767" spans="3:3">
      <c r="C767" s="121"/>
    </row>
    <row r="768" spans="3:3">
      <c r="C768" s="121"/>
    </row>
    <row r="769" spans="3:3">
      <c r="C769" s="121"/>
    </row>
    <row r="770" spans="3:3">
      <c r="C770" s="121"/>
    </row>
    <row r="771" spans="3:3">
      <c r="C771" s="121"/>
    </row>
    <row r="772" spans="3:3">
      <c r="C772" s="121"/>
    </row>
    <row r="773" spans="3:3">
      <c r="C773" s="121"/>
    </row>
    <row r="774" spans="3:3">
      <c r="C774" s="121"/>
    </row>
    <row r="775" spans="3:3">
      <c r="C775" s="121"/>
    </row>
    <row r="776" spans="3:3">
      <c r="C776" s="121"/>
    </row>
    <row r="777" spans="3:3">
      <c r="C777" s="121"/>
    </row>
    <row r="778" spans="3:3">
      <c r="C778" s="121"/>
    </row>
    <row r="779" spans="3:3">
      <c r="C779" s="121"/>
    </row>
    <row r="780" spans="3:3">
      <c r="C780" s="121"/>
    </row>
    <row r="781" spans="3:3">
      <c r="C781" s="121"/>
    </row>
    <row r="782" spans="3:3">
      <c r="C782" s="121"/>
    </row>
    <row r="783" spans="3:3">
      <c r="C783" s="121"/>
    </row>
    <row r="784" spans="3:3">
      <c r="C784" s="121"/>
    </row>
    <row r="785" spans="3:3">
      <c r="C785" s="121"/>
    </row>
    <row r="786" spans="3:3">
      <c r="C786" s="121"/>
    </row>
    <row r="787" spans="3:3">
      <c r="C787" s="121"/>
    </row>
    <row r="788" spans="3:3">
      <c r="C788" s="121"/>
    </row>
    <row r="789" spans="3:3">
      <c r="C789" s="121"/>
    </row>
    <row r="790" spans="3:3">
      <c r="C790" s="121"/>
    </row>
    <row r="791" spans="3:3">
      <c r="C791" s="121"/>
    </row>
    <row r="792" spans="3:3">
      <c r="C792" s="121"/>
    </row>
    <row r="793" spans="3:3">
      <c r="C793" s="121"/>
    </row>
    <row r="794" spans="3:3">
      <c r="C794" s="121"/>
    </row>
    <row r="795" spans="3:3">
      <c r="C795" s="121"/>
    </row>
    <row r="796" spans="3:3">
      <c r="C796" s="121"/>
    </row>
    <row r="797" spans="3:3">
      <c r="C797" s="121"/>
    </row>
    <row r="798" spans="3:3">
      <c r="C798" s="121"/>
    </row>
    <row r="799" spans="3:3">
      <c r="C799" s="121"/>
    </row>
    <row r="800" spans="3:3">
      <c r="C800" s="121"/>
    </row>
    <row r="801" spans="3:3">
      <c r="C801" s="121"/>
    </row>
    <row r="802" spans="3:3">
      <c r="C802" s="121"/>
    </row>
    <row r="803" spans="3:3">
      <c r="C803" s="121"/>
    </row>
    <row r="804" spans="3:3">
      <c r="C804" s="121"/>
    </row>
    <row r="805" spans="3:3">
      <c r="C805" s="121"/>
    </row>
    <row r="806" spans="3:3">
      <c r="C806" s="121"/>
    </row>
    <row r="807" spans="3:3">
      <c r="C807" s="121"/>
    </row>
    <row r="808" spans="3:3">
      <c r="C808" s="121"/>
    </row>
    <row r="809" spans="3:3">
      <c r="C809" s="121"/>
    </row>
    <row r="810" spans="3:3">
      <c r="C810" s="121"/>
    </row>
    <row r="811" spans="3:3">
      <c r="C811" s="121"/>
    </row>
    <row r="812" spans="3:3">
      <c r="C812" s="121"/>
    </row>
    <row r="813" spans="3:3">
      <c r="C813" s="121"/>
    </row>
    <row r="814" spans="3:3">
      <c r="C814" s="121"/>
    </row>
    <row r="815" spans="3:3">
      <c r="C815" s="121"/>
    </row>
    <row r="816" spans="3:3">
      <c r="C816" s="121"/>
    </row>
    <row r="817" spans="3:3">
      <c r="C817" s="121"/>
    </row>
    <row r="818" spans="3:3">
      <c r="C818" s="121"/>
    </row>
    <row r="819" spans="3:3">
      <c r="C819" s="121"/>
    </row>
    <row r="820" spans="3:3">
      <c r="C820" s="121"/>
    </row>
    <row r="821" spans="3:3">
      <c r="C821" s="121"/>
    </row>
    <row r="822" spans="3:3">
      <c r="C822" s="121"/>
    </row>
    <row r="823" spans="3:3">
      <c r="C823" s="121"/>
    </row>
    <row r="824" spans="3:3">
      <c r="C824" s="121"/>
    </row>
    <row r="825" spans="3:3">
      <c r="C825" s="121"/>
    </row>
    <row r="826" spans="3:3">
      <c r="C826" s="121"/>
    </row>
    <row r="827" spans="3:3">
      <c r="C827" s="121"/>
    </row>
    <row r="828" spans="3:3">
      <c r="C828" s="121"/>
    </row>
    <row r="829" spans="3:3">
      <c r="C829" s="121"/>
    </row>
    <row r="830" spans="3:3">
      <c r="C830" s="121"/>
    </row>
    <row r="831" spans="3:3">
      <c r="C831" s="121"/>
    </row>
    <row r="832" spans="3:3">
      <c r="C832" s="121"/>
    </row>
    <row r="833" spans="3:3">
      <c r="C833" s="121"/>
    </row>
    <row r="834" spans="3:3">
      <c r="C834" s="121"/>
    </row>
    <row r="835" spans="3:3">
      <c r="C835" s="121"/>
    </row>
    <row r="836" spans="3:3">
      <c r="C836" s="121"/>
    </row>
    <row r="837" spans="3:3">
      <c r="C837" s="121"/>
    </row>
    <row r="838" spans="3:3">
      <c r="C838" s="121"/>
    </row>
    <row r="839" spans="3:3">
      <c r="C839" s="121"/>
    </row>
    <row r="840" spans="3:3">
      <c r="C840" s="121"/>
    </row>
    <row r="841" spans="3:3">
      <c r="C841" s="121"/>
    </row>
    <row r="842" spans="3:3">
      <c r="C842" s="121"/>
    </row>
    <row r="843" spans="3:3">
      <c r="C843" s="121"/>
    </row>
    <row r="844" spans="3:3">
      <c r="C844" s="121"/>
    </row>
    <row r="845" spans="3:3">
      <c r="C845" s="121"/>
    </row>
    <row r="846" spans="3:3">
      <c r="C846" s="121"/>
    </row>
    <row r="847" spans="3:3">
      <c r="C847" s="121"/>
    </row>
    <row r="848" spans="3:3">
      <c r="C848" s="121"/>
    </row>
    <row r="849" spans="3:3">
      <c r="C849" s="121"/>
    </row>
    <row r="850" spans="3:3">
      <c r="C850" s="121"/>
    </row>
    <row r="851" spans="3:3">
      <c r="C851" s="121"/>
    </row>
    <row r="852" spans="3:3">
      <c r="C852" s="121"/>
    </row>
    <row r="853" spans="3:3">
      <c r="C853" s="121"/>
    </row>
    <row r="854" spans="3:3">
      <c r="C854" s="121"/>
    </row>
    <row r="855" spans="3:3">
      <c r="C855" s="121"/>
    </row>
    <row r="856" spans="3:3">
      <c r="C856" s="121"/>
    </row>
    <row r="857" spans="3:3">
      <c r="C857" s="121"/>
    </row>
    <row r="858" spans="3:3">
      <c r="C858" s="121"/>
    </row>
    <row r="859" spans="3:3">
      <c r="C859" s="121"/>
    </row>
    <row r="860" spans="3:3">
      <c r="C860" s="121"/>
    </row>
    <row r="861" spans="3:3">
      <c r="C861" s="121"/>
    </row>
    <row r="862" spans="3:3">
      <c r="C862" s="121"/>
    </row>
    <row r="863" spans="3:3">
      <c r="C863" s="121"/>
    </row>
    <row r="864" spans="3:3">
      <c r="C864" s="121"/>
    </row>
    <row r="865" spans="3:3">
      <c r="C865" s="121"/>
    </row>
    <row r="866" spans="3:3">
      <c r="C866" s="121"/>
    </row>
    <row r="867" spans="3:3">
      <c r="C867" s="121"/>
    </row>
    <row r="868" spans="3:3">
      <c r="C868" s="121"/>
    </row>
    <row r="869" spans="3:3">
      <c r="C869" s="121"/>
    </row>
    <row r="870" spans="3:3">
      <c r="C870" s="121"/>
    </row>
    <row r="871" spans="3:3">
      <c r="C871" s="121"/>
    </row>
    <row r="872" spans="3:3">
      <c r="C872" s="121"/>
    </row>
    <row r="873" spans="3:3">
      <c r="C873" s="121"/>
    </row>
    <row r="874" spans="3:3">
      <c r="C874" s="121"/>
    </row>
    <row r="875" spans="3:3">
      <c r="C875" s="121"/>
    </row>
    <row r="876" spans="3:3">
      <c r="C876" s="121"/>
    </row>
    <row r="877" spans="3:3">
      <c r="C877" s="121"/>
    </row>
    <row r="878" spans="3:3">
      <c r="C878" s="121"/>
    </row>
    <row r="879" spans="3:3">
      <c r="C879" s="121"/>
    </row>
    <row r="880" spans="3:3">
      <c r="C880" s="121"/>
    </row>
    <row r="881" spans="3:3">
      <c r="C881" s="121"/>
    </row>
    <row r="882" spans="3:3">
      <c r="C882" s="121"/>
    </row>
    <row r="883" spans="3:3">
      <c r="C883" s="121"/>
    </row>
    <row r="884" spans="3:3">
      <c r="C884" s="121"/>
    </row>
    <row r="885" spans="3:3">
      <c r="C885" s="121"/>
    </row>
    <row r="886" spans="3:3">
      <c r="C886" s="121"/>
    </row>
    <row r="887" spans="3:3">
      <c r="C887" s="121"/>
    </row>
    <row r="888" spans="3:3">
      <c r="C888" s="121"/>
    </row>
    <row r="889" spans="3:3">
      <c r="C889" s="121"/>
    </row>
    <row r="890" spans="3:3">
      <c r="C890" s="121"/>
    </row>
    <row r="891" spans="3:3">
      <c r="C891" s="121"/>
    </row>
    <row r="892" spans="3:3">
      <c r="C892" s="121"/>
    </row>
    <row r="893" spans="3:3">
      <c r="C893" s="121"/>
    </row>
    <row r="894" spans="3:3">
      <c r="C894" s="121"/>
    </row>
    <row r="895" spans="3:3">
      <c r="C895" s="121"/>
    </row>
    <row r="896" spans="3:3">
      <c r="C896" s="121"/>
    </row>
    <row r="897" spans="3:3">
      <c r="C897" s="121"/>
    </row>
    <row r="898" spans="3:3">
      <c r="C898" s="121"/>
    </row>
    <row r="899" spans="3:3">
      <c r="C899" s="121"/>
    </row>
    <row r="900" spans="3:3">
      <c r="C900" s="121"/>
    </row>
    <row r="901" spans="3:3">
      <c r="C901" s="121"/>
    </row>
    <row r="902" spans="3:3">
      <c r="C902" s="121"/>
    </row>
    <row r="903" spans="3:3">
      <c r="C903" s="121"/>
    </row>
    <row r="904" spans="3:3">
      <c r="C904" s="121"/>
    </row>
    <row r="905" spans="3:3">
      <c r="C905" s="121"/>
    </row>
    <row r="906" spans="3:3">
      <c r="C906" s="121"/>
    </row>
    <row r="907" spans="3:3">
      <c r="C907" s="121"/>
    </row>
    <row r="908" spans="3:3">
      <c r="C908" s="121"/>
    </row>
    <row r="909" spans="3:3">
      <c r="C909" s="121"/>
    </row>
    <row r="910" spans="3:3">
      <c r="C910" s="121"/>
    </row>
    <row r="911" spans="3:3">
      <c r="C911" s="121"/>
    </row>
    <row r="912" spans="3:3">
      <c r="C912" s="121"/>
    </row>
    <row r="913" spans="3:3">
      <c r="C913" s="121"/>
    </row>
    <row r="914" spans="3:3">
      <c r="C914" s="121"/>
    </row>
    <row r="915" spans="3:3">
      <c r="C915" s="121"/>
    </row>
    <row r="916" spans="3:3">
      <c r="C916" s="121"/>
    </row>
    <row r="917" spans="3:3">
      <c r="C917" s="121"/>
    </row>
    <row r="918" spans="3:3">
      <c r="C918" s="121"/>
    </row>
    <row r="919" spans="3:3">
      <c r="C919" s="121"/>
    </row>
    <row r="920" spans="3:3">
      <c r="C920" s="121"/>
    </row>
    <row r="921" spans="3:3">
      <c r="C921" s="121"/>
    </row>
    <row r="922" spans="3:3">
      <c r="C922" s="121"/>
    </row>
    <row r="923" spans="3:3">
      <c r="C923" s="121"/>
    </row>
    <row r="924" spans="3:3">
      <c r="C924" s="121"/>
    </row>
    <row r="925" spans="3:3">
      <c r="C925" s="121"/>
    </row>
    <row r="926" spans="3:3">
      <c r="C926" s="121"/>
    </row>
    <row r="927" spans="3:3">
      <c r="C927" s="121"/>
    </row>
    <row r="928" spans="3:3">
      <c r="C928" s="121"/>
    </row>
    <row r="929" spans="3:3">
      <c r="C929" s="121"/>
    </row>
    <row r="930" spans="3:3">
      <c r="C930" s="121"/>
    </row>
    <row r="931" spans="3:3">
      <c r="C931" s="121"/>
    </row>
    <row r="932" spans="3:3">
      <c r="C932" s="121"/>
    </row>
    <row r="933" spans="3:3">
      <c r="C933" s="121"/>
    </row>
    <row r="934" spans="3:3">
      <c r="C934" s="121"/>
    </row>
    <row r="935" spans="3:3">
      <c r="C935" s="121"/>
    </row>
    <row r="936" spans="3:3">
      <c r="C936" s="121"/>
    </row>
    <row r="937" spans="3:3">
      <c r="C937" s="121"/>
    </row>
    <row r="938" spans="3:3">
      <c r="C938" s="121"/>
    </row>
    <row r="939" spans="3:3">
      <c r="C939" s="121"/>
    </row>
    <row r="940" spans="3:3">
      <c r="C940" s="121"/>
    </row>
    <row r="941" spans="3:3">
      <c r="C941" s="121"/>
    </row>
    <row r="942" spans="3:3">
      <c r="C942" s="121"/>
    </row>
    <row r="943" spans="3:3">
      <c r="C943" s="121"/>
    </row>
    <row r="944" spans="3:3">
      <c r="C944" s="121"/>
    </row>
    <row r="945" spans="3:3">
      <c r="C945" s="121"/>
    </row>
    <row r="946" spans="3:3">
      <c r="C946" s="121"/>
    </row>
    <row r="947" spans="3:3">
      <c r="C947" s="121"/>
    </row>
    <row r="948" spans="3:3">
      <c r="C948" s="121"/>
    </row>
    <row r="949" spans="3:3">
      <c r="C949" s="121"/>
    </row>
    <row r="950" spans="3:3">
      <c r="C950" s="121"/>
    </row>
    <row r="951" spans="3:3">
      <c r="C951" s="121"/>
    </row>
    <row r="952" spans="3:3">
      <c r="C952" s="121"/>
    </row>
    <row r="953" spans="3:3">
      <c r="C953" s="121"/>
    </row>
    <row r="954" spans="3:3">
      <c r="C954" s="121"/>
    </row>
    <row r="955" spans="3:3">
      <c r="C955" s="121"/>
    </row>
    <row r="956" spans="3:3">
      <c r="C956" s="121"/>
    </row>
    <row r="957" spans="3:3">
      <c r="C957" s="121"/>
    </row>
    <row r="958" spans="3:3">
      <c r="C958" s="121"/>
    </row>
    <row r="959" spans="3:3">
      <c r="C959" s="121"/>
    </row>
    <row r="960" spans="3:3">
      <c r="C960" s="121"/>
    </row>
    <row r="961" spans="3:3">
      <c r="C961" s="121"/>
    </row>
    <row r="962" spans="3:3">
      <c r="C962" s="121"/>
    </row>
    <row r="963" spans="3:3">
      <c r="C963" s="121"/>
    </row>
    <row r="964" spans="3:3">
      <c r="C964" s="121"/>
    </row>
    <row r="965" spans="3:3">
      <c r="C965" s="121"/>
    </row>
    <row r="966" spans="3:3">
      <c r="C966" s="121"/>
    </row>
    <row r="967" spans="3:3">
      <c r="C967" s="121"/>
    </row>
    <row r="968" spans="3:3">
      <c r="C968" s="121"/>
    </row>
    <row r="969" spans="3:3">
      <c r="C969" s="121"/>
    </row>
    <row r="970" spans="3:3">
      <c r="C970" s="121"/>
    </row>
    <row r="971" spans="3:3">
      <c r="C971" s="121"/>
    </row>
    <row r="972" spans="3:3">
      <c r="C972" s="121"/>
    </row>
    <row r="973" spans="3:3">
      <c r="C973" s="121"/>
    </row>
    <row r="974" spans="3:3">
      <c r="C974" s="121"/>
    </row>
    <row r="975" spans="3:3">
      <c r="C975" s="121"/>
    </row>
    <row r="976" spans="3:3">
      <c r="C976" s="121"/>
    </row>
    <row r="977" spans="3:3">
      <c r="C977" s="121"/>
    </row>
    <row r="978" spans="3:3">
      <c r="C978" s="121"/>
    </row>
    <row r="979" spans="3:3">
      <c r="C979" s="121"/>
    </row>
    <row r="980" spans="3:3">
      <c r="C980" s="121"/>
    </row>
    <row r="981" spans="3:3">
      <c r="C981" s="121"/>
    </row>
    <row r="982" spans="3:3">
      <c r="C982" s="121"/>
    </row>
    <row r="983" spans="3:3">
      <c r="C983" s="121"/>
    </row>
    <row r="984" spans="3:3">
      <c r="C984" s="121"/>
    </row>
    <row r="985" spans="3:3">
      <c r="C985" s="121"/>
    </row>
    <row r="986" spans="3:3">
      <c r="C986" s="121"/>
    </row>
    <row r="987" spans="3:3">
      <c r="C987" s="121"/>
    </row>
    <row r="988" spans="3:3">
      <c r="C988" s="121"/>
    </row>
    <row r="989" spans="3:3">
      <c r="C989" s="121"/>
    </row>
    <row r="990" spans="3:3">
      <c r="C990" s="121"/>
    </row>
    <row r="991" spans="3:3">
      <c r="C991" s="121"/>
    </row>
    <row r="992" spans="3:3">
      <c r="C992" s="121"/>
    </row>
    <row r="993" spans="3:3">
      <c r="C993" s="121"/>
    </row>
    <row r="994" spans="3:3">
      <c r="C994" s="121"/>
    </row>
    <row r="995" spans="3:3">
      <c r="C995" s="121"/>
    </row>
    <row r="996" spans="3:3">
      <c r="C996" s="121"/>
    </row>
    <row r="997" spans="3:3">
      <c r="C997" s="121"/>
    </row>
    <row r="998" spans="3:3">
      <c r="C998" s="121"/>
    </row>
    <row r="999" spans="3:3">
      <c r="C999" s="121"/>
    </row>
    <row r="1000" spans="3:3">
      <c r="C1000" s="121"/>
    </row>
    <row r="1001" spans="3:3">
      <c r="C1001" s="121"/>
    </row>
    <row r="1002" spans="3:3">
      <c r="C1002" s="121"/>
    </row>
    <row r="1003" spans="3:3">
      <c r="C1003" s="121"/>
    </row>
    <row r="1004" spans="3:3">
      <c r="C1004" s="121"/>
    </row>
    <row r="1005" spans="3:3">
      <c r="C1005" s="121"/>
    </row>
    <row r="1006" spans="3:3">
      <c r="C1006" s="121"/>
    </row>
    <row r="1007" spans="3:3">
      <c r="C1007" s="121"/>
    </row>
    <row r="1008" spans="3:3">
      <c r="C1008" s="121"/>
    </row>
    <row r="1009" spans="3:3">
      <c r="C1009" s="121"/>
    </row>
    <row r="1010" spans="3:3">
      <c r="C1010" s="121"/>
    </row>
    <row r="1011" spans="3:3">
      <c r="C1011" s="121"/>
    </row>
    <row r="1012" spans="3:3">
      <c r="C1012" s="121"/>
    </row>
    <row r="1013" spans="3:3">
      <c r="C1013" s="121"/>
    </row>
    <row r="1014" spans="3:3">
      <c r="C1014" s="121"/>
    </row>
    <row r="1015" spans="3:3">
      <c r="C1015" s="121"/>
    </row>
    <row r="1016" spans="3:3">
      <c r="C1016" s="121"/>
    </row>
    <row r="1017" spans="3:3">
      <c r="C1017" s="121"/>
    </row>
    <row r="1018" spans="3:3">
      <c r="C1018" s="121"/>
    </row>
    <row r="1019" spans="3:3">
      <c r="C1019" s="121"/>
    </row>
    <row r="1020" spans="3:3">
      <c r="C1020" s="121"/>
    </row>
    <row r="1021" spans="3:3">
      <c r="C1021" s="121"/>
    </row>
    <row r="1022" spans="3:3">
      <c r="C1022" s="121"/>
    </row>
    <row r="1023" spans="3:3">
      <c r="C1023" s="121"/>
    </row>
    <row r="1024" spans="3:3">
      <c r="C1024" s="121"/>
    </row>
    <row r="1025" spans="3:3">
      <c r="C1025" s="121"/>
    </row>
    <row r="1026" spans="3:3">
      <c r="C1026" s="121"/>
    </row>
    <row r="1027" spans="3:3">
      <c r="C1027" s="121"/>
    </row>
    <row r="1028" spans="3:3">
      <c r="C1028" s="121"/>
    </row>
    <row r="1029" spans="3:3">
      <c r="C1029" s="121"/>
    </row>
    <row r="1030" spans="3:3">
      <c r="C1030" s="121"/>
    </row>
    <row r="1031" spans="3:3">
      <c r="C1031" s="121"/>
    </row>
    <row r="1032" spans="3:3">
      <c r="C1032" s="121"/>
    </row>
    <row r="1033" spans="3:3">
      <c r="C1033" s="121"/>
    </row>
    <row r="1034" spans="3:3">
      <c r="C1034" s="121"/>
    </row>
    <row r="1035" spans="3:3">
      <c r="C1035" s="121"/>
    </row>
    <row r="1036" spans="3:3">
      <c r="C1036" s="121"/>
    </row>
    <row r="1037" spans="3:3">
      <c r="C1037" s="121"/>
    </row>
    <row r="1038" spans="3:3">
      <c r="C1038" s="121"/>
    </row>
    <row r="1039" spans="3:3">
      <c r="C1039" s="121"/>
    </row>
    <row r="1040" spans="3:3">
      <c r="C1040" s="121"/>
    </row>
    <row r="1041" spans="3:3">
      <c r="C1041" s="121"/>
    </row>
    <row r="1042" spans="3:3">
      <c r="C1042" s="121"/>
    </row>
    <row r="1043" spans="3:3">
      <c r="C1043" s="121"/>
    </row>
    <row r="1044" spans="3:3">
      <c r="C1044" s="121"/>
    </row>
    <row r="1045" spans="3:3">
      <c r="C1045" s="121"/>
    </row>
    <row r="1046" spans="3:3">
      <c r="C1046" s="121"/>
    </row>
    <row r="1047" spans="3:3">
      <c r="C1047" s="121"/>
    </row>
    <row r="1048" spans="3:3">
      <c r="C1048" s="121"/>
    </row>
    <row r="1049" spans="3:3">
      <c r="C1049" s="121"/>
    </row>
    <row r="1050" spans="3:3">
      <c r="C1050" s="121"/>
    </row>
    <row r="1051" spans="3:3">
      <c r="C1051" s="121"/>
    </row>
    <row r="1052" spans="3:3">
      <c r="C1052" s="121"/>
    </row>
    <row r="1053" spans="3:3">
      <c r="C1053" s="121"/>
    </row>
    <row r="1054" spans="3:3">
      <c r="C1054" s="121"/>
    </row>
    <row r="1055" spans="3:3">
      <c r="C1055" s="121"/>
    </row>
    <row r="1056" spans="3:3">
      <c r="C1056" s="121"/>
    </row>
    <row r="1057" spans="3:3">
      <c r="C1057" s="121"/>
    </row>
    <row r="1058" spans="3:3">
      <c r="C1058" s="121"/>
    </row>
    <row r="1059" spans="3:3">
      <c r="C1059" s="121"/>
    </row>
    <row r="1060" spans="3:3">
      <c r="C1060" s="121"/>
    </row>
    <row r="1061" spans="3:3">
      <c r="C1061" s="121"/>
    </row>
    <row r="1062" spans="3:3">
      <c r="C1062" s="121"/>
    </row>
    <row r="1063" spans="3:3">
      <c r="C1063" s="121"/>
    </row>
    <row r="1064" spans="3:3">
      <c r="C1064" s="121"/>
    </row>
    <row r="1065" spans="3:3">
      <c r="C1065" s="121"/>
    </row>
    <row r="1066" spans="3:3">
      <c r="C1066" s="121"/>
    </row>
    <row r="1067" spans="3:3">
      <c r="C1067" s="121"/>
    </row>
    <row r="1068" spans="3:3">
      <c r="C1068" s="121"/>
    </row>
    <row r="1069" spans="3:3">
      <c r="C1069" s="121"/>
    </row>
    <row r="1070" spans="3:3">
      <c r="C1070" s="121"/>
    </row>
    <row r="1071" spans="3:3">
      <c r="C1071" s="121"/>
    </row>
    <row r="1072" spans="3:3">
      <c r="C1072" s="121"/>
    </row>
    <row r="1073" spans="3:3">
      <c r="C1073" s="121"/>
    </row>
    <row r="1074" spans="3:3">
      <c r="C1074" s="121"/>
    </row>
    <row r="1075" spans="3:3">
      <c r="C1075" s="121"/>
    </row>
    <row r="1076" spans="3:3">
      <c r="C1076" s="121"/>
    </row>
    <row r="1077" spans="3:3">
      <c r="C1077" s="121"/>
    </row>
    <row r="1078" spans="3:3">
      <c r="C1078" s="121"/>
    </row>
    <row r="1079" spans="3:3">
      <c r="C1079" s="121"/>
    </row>
    <row r="1080" spans="3:3">
      <c r="C1080" s="121"/>
    </row>
    <row r="1081" spans="3:3">
      <c r="C1081" s="121"/>
    </row>
    <row r="1082" spans="3:3">
      <c r="C1082" s="121"/>
    </row>
    <row r="1083" spans="3:3">
      <c r="C1083" s="121"/>
    </row>
    <row r="1084" spans="3:3">
      <c r="C1084" s="121"/>
    </row>
    <row r="1085" spans="3:3">
      <c r="C1085" s="121"/>
    </row>
    <row r="1086" spans="3:3">
      <c r="C1086" s="121"/>
    </row>
    <row r="1087" spans="3:3">
      <c r="C1087" s="121"/>
    </row>
    <row r="1088" spans="3:3">
      <c r="C1088" s="121"/>
    </row>
    <row r="1089" spans="3:3">
      <c r="C1089" s="121"/>
    </row>
    <row r="1090" spans="3:3">
      <c r="C1090" s="121"/>
    </row>
    <row r="1091" spans="3:3">
      <c r="C1091" s="121"/>
    </row>
    <row r="1092" spans="3:3">
      <c r="C1092" s="121"/>
    </row>
    <row r="1093" spans="3:3">
      <c r="C1093" s="121"/>
    </row>
    <row r="1094" spans="3:3">
      <c r="C1094" s="121"/>
    </row>
    <row r="1095" spans="3:3">
      <c r="C1095" s="121"/>
    </row>
    <row r="1096" spans="3:3">
      <c r="C1096" s="121"/>
    </row>
    <row r="1097" spans="3:3">
      <c r="C1097" s="121"/>
    </row>
    <row r="1098" spans="3:3">
      <c r="C1098" s="121"/>
    </row>
    <row r="1099" spans="3:3">
      <c r="C1099" s="121"/>
    </row>
    <row r="1100" spans="3:3">
      <c r="C1100" s="121"/>
    </row>
    <row r="1101" spans="3:3">
      <c r="C1101" s="121"/>
    </row>
    <row r="1102" spans="3:3">
      <c r="C1102" s="121"/>
    </row>
    <row r="1103" spans="3:3">
      <c r="C1103" s="121"/>
    </row>
    <row r="1104" spans="3:3">
      <c r="C1104" s="121"/>
    </row>
    <row r="1105" spans="3:3">
      <c r="C1105" s="121"/>
    </row>
    <row r="1106" spans="3:3">
      <c r="C1106" s="121"/>
    </row>
    <row r="1107" spans="3:3">
      <c r="C1107" s="121"/>
    </row>
    <row r="1108" spans="3:3">
      <c r="C1108" s="121"/>
    </row>
    <row r="1109" spans="3:3">
      <c r="C1109" s="121"/>
    </row>
    <row r="1110" spans="3:3">
      <c r="C1110" s="121"/>
    </row>
    <row r="1111" spans="3:3">
      <c r="C1111" s="121"/>
    </row>
    <row r="1112" spans="3:3">
      <c r="C1112" s="121"/>
    </row>
    <row r="1113" spans="3:3">
      <c r="C1113" s="121"/>
    </row>
    <row r="1114" spans="3:3">
      <c r="C1114" s="121"/>
    </row>
    <row r="1115" spans="3:3">
      <c r="C1115" s="121"/>
    </row>
    <row r="1116" spans="3:3">
      <c r="C1116" s="121"/>
    </row>
    <row r="1117" spans="3:3">
      <c r="C1117" s="121"/>
    </row>
    <row r="1118" spans="3:3">
      <c r="C1118" s="121"/>
    </row>
    <row r="1119" spans="3:3">
      <c r="C1119" s="121"/>
    </row>
    <row r="1120" spans="3:3">
      <c r="C1120" s="121"/>
    </row>
    <row r="1121" spans="3:3">
      <c r="C1121" s="121"/>
    </row>
    <row r="1122" spans="3:3">
      <c r="C1122" s="121"/>
    </row>
    <row r="1123" spans="3:3">
      <c r="C1123" s="121"/>
    </row>
    <row r="1124" spans="3:3">
      <c r="C1124" s="121"/>
    </row>
    <row r="1125" spans="3:3">
      <c r="C1125" s="121"/>
    </row>
    <row r="1126" spans="3:3">
      <c r="C1126" s="121"/>
    </row>
    <row r="1127" spans="3:3">
      <c r="C1127" s="121"/>
    </row>
    <row r="1128" spans="3:3">
      <c r="C1128" s="121"/>
    </row>
    <row r="1129" spans="3:3">
      <c r="C1129" s="121"/>
    </row>
    <row r="1130" spans="3:3">
      <c r="C1130" s="121"/>
    </row>
    <row r="1131" spans="3:3">
      <c r="C1131" s="121"/>
    </row>
    <row r="1132" spans="3:3">
      <c r="C1132" s="121"/>
    </row>
    <row r="1133" spans="3:3">
      <c r="C1133" s="121"/>
    </row>
    <row r="1134" spans="3:3">
      <c r="C1134" s="121"/>
    </row>
    <row r="1135" spans="3:3">
      <c r="C1135" s="121"/>
    </row>
    <row r="1136" spans="3:3">
      <c r="C1136" s="121"/>
    </row>
    <row r="1137" spans="3:3">
      <c r="C1137" s="121"/>
    </row>
    <row r="1138" spans="3:3">
      <c r="C1138" s="121"/>
    </row>
    <row r="1139" spans="3:3">
      <c r="C1139" s="121"/>
    </row>
    <row r="1140" spans="3:3">
      <c r="C1140" s="121"/>
    </row>
    <row r="1141" spans="3:3">
      <c r="C1141" s="121"/>
    </row>
    <row r="1142" spans="3:3">
      <c r="C1142" s="121"/>
    </row>
    <row r="1143" spans="3:3">
      <c r="C1143" s="121"/>
    </row>
    <row r="1144" spans="3:3">
      <c r="C1144" s="121"/>
    </row>
    <row r="1145" spans="3:3">
      <c r="C1145" s="121"/>
    </row>
    <row r="1146" spans="3:3">
      <c r="C1146" s="121"/>
    </row>
    <row r="1147" spans="3:3">
      <c r="C1147" s="121"/>
    </row>
    <row r="1148" spans="3:3">
      <c r="C1148" s="121"/>
    </row>
    <row r="1149" spans="3:3">
      <c r="C1149" s="121"/>
    </row>
    <row r="1150" spans="3:3">
      <c r="C1150" s="121"/>
    </row>
    <row r="1151" spans="3:3">
      <c r="C1151" s="121"/>
    </row>
    <row r="1152" spans="3:3">
      <c r="C1152" s="121"/>
    </row>
    <row r="1153" spans="3:3">
      <c r="C1153" s="121"/>
    </row>
    <row r="1154" spans="3:3">
      <c r="C1154" s="121"/>
    </row>
    <row r="1155" spans="3:3">
      <c r="C1155" s="121"/>
    </row>
    <row r="1156" spans="3:3">
      <c r="C1156" s="121"/>
    </row>
    <row r="1157" spans="3:3">
      <c r="C1157" s="121"/>
    </row>
    <row r="1158" spans="3:3">
      <c r="C1158" s="121"/>
    </row>
    <row r="1159" spans="3:3">
      <c r="C1159" s="121"/>
    </row>
    <row r="1160" spans="3:3">
      <c r="C1160" s="121"/>
    </row>
    <row r="1161" spans="3:3">
      <c r="C1161" s="121"/>
    </row>
    <row r="1162" spans="3:3">
      <c r="C1162" s="121"/>
    </row>
    <row r="1163" spans="3:3">
      <c r="C1163" s="121"/>
    </row>
    <row r="1164" spans="3:3">
      <c r="C1164" s="121"/>
    </row>
    <row r="1165" spans="3:3">
      <c r="C1165" s="121"/>
    </row>
    <row r="1166" spans="3:3">
      <c r="C1166" s="121"/>
    </row>
    <row r="1167" spans="3:3">
      <c r="C1167" s="121"/>
    </row>
    <row r="1168" spans="3:3">
      <c r="C1168" s="121"/>
    </row>
    <row r="1169" spans="3:3">
      <c r="C1169" s="121"/>
    </row>
    <row r="1170" spans="3:3">
      <c r="C1170" s="121"/>
    </row>
    <row r="1171" spans="3:3">
      <c r="C1171" s="121"/>
    </row>
    <row r="1172" spans="3:3">
      <c r="C1172" s="121"/>
    </row>
    <row r="1173" spans="3:3">
      <c r="C1173" s="121"/>
    </row>
    <row r="1174" spans="3:3">
      <c r="C1174" s="121"/>
    </row>
    <row r="1175" spans="3:3">
      <c r="C1175" s="121"/>
    </row>
    <row r="1176" spans="3:3">
      <c r="C1176" s="121"/>
    </row>
    <row r="1177" spans="3:3">
      <c r="C1177" s="121"/>
    </row>
    <row r="1178" spans="3:3">
      <c r="C1178" s="121"/>
    </row>
    <row r="1179" spans="3:3">
      <c r="C1179" s="121"/>
    </row>
    <row r="1180" spans="3:3">
      <c r="C1180" s="121"/>
    </row>
    <row r="1181" spans="3:3">
      <c r="C1181" s="121"/>
    </row>
    <row r="1182" spans="3:3">
      <c r="C1182" s="121"/>
    </row>
    <row r="1183" spans="3:3">
      <c r="C1183" s="121"/>
    </row>
    <row r="1184" spans="3:3">
      <c r="C1184" s="121"/>
    </row>
    <row r="1185" spans="3:3">
      <c r="C1185" s="121"/>
    </row>
    <row r="1186" spans="3:3">
      <c r="C1186" s="121"/>
    </row>
    <row r="1187" spans="3:3">
      <c r="C1187" s="121"/>
    </row>
    <row r="1188" spans="3:3">
      <c r="C1188" s="121"/>
    </row>
    <row r="1189" spans="3:3">
      <c r="C1189" s="121"/>
    </row>
    <row r="1190" spans="3:3">
      <c r="C1190" s="121"/>
    </row>
    <row r="1191" spans="3:3">
      <c r="C1191" s="121"/>
    </row>
    <row r="1192" spans="3:3">
      <c r="C1192" s="121"/>
    </row>
    <row r="1193" spans="3:3">
      <c r="C1193" s="121"/>
    </row>
    <row r="1194" spans="3:3">
      <c r="C1194" s="121"/>
    </row>
    <row r="1195" spans="3:3">
      <c r="C1195" s="121"/>
    </row>
    <row r="1196" spans="3:3">
      <c r="C1196" s="121"/>
    </row>
    <row r="1197" spans="3:3">
      <c r="C1197" s="121"/>
    </row>
    <row r="1198" spans="3:3">
      <c r="C1198" s="121"/>
    </row>
    <row r="1199" spans="3:3">
      <c r="C1199" s="121"/>
    </row>
    <row r="1200" spans="3:3">
      <c r="C1200" s="121"/>
    </row>
    <row r="1201" spans="3:3">
      <c r="C1201" s="121"/>
    </row>
    <row r="1202" spans="3:3">
      <c r="C1202" s="121"/>
    </row>
    <row r="1203" spans="3:3">
      <c r="C1203" s="121"/>
    </row>
    <row r="1204" spans="3:3">
      <c r="C1204" s="121"/>
    </row>
    <row r="1205" spans="3:3">
      <c r="C1205" s="121"/>
    </row>
    <row r="1206" spans="3:3">
      <c r="C1206" s="121"/>
    </row>
    <row r="1207" spans="3:3">
      <c r="C1207" s="121"/>
    </row>
    <row r="1208" spans="3:3">
      <c r="C1208" s="121"/>
    </row>
    <row r="1209" spans="3:3">
      <c r="C1209" s="121"/>
    </row>
    <row r="1210" spans="3:3">
      <c r="C1210" s="121"/>
    </row>
    <row r="1211" spans="3:3">
      <c r="C1211" s="121"/>
    </row>
    <row r="1212" spans="3:3">
      <c r="C1212" s="121"/>
    </row>
    <row r="1213" spans="3:3">
      <c r="C1213" s="121"/>
    </row>
    <row r="1214" spans="3:3">
      <c r="C1214" s="121"/>
    </row>
    <row r="1215" spans="3:3">
      <c r="C1215" s="121"/>
    </row>
    <row r="1216" spans="3:3">
      <c r="C1216" s="121"/>
    </row>
    <row r="1217" spans="3:3">
      <c r="C1217" s="121"/>
    </row>
    <row r="1218" spans="3:3">
      <c r="C1218" s="121"/>
    </row>
    <row r="1219" spans="3:3">
      <c r="C1219" s="121"/>
    </row>
    <row r="1220" spans="3:3">
      <c r="C1220" s="121"/>
    </row>
    <row r="1221" spans="3:3">
      <c r="C1221" s="121"/>
    </row>
    <row r="1222" spans="3:3">
      <c r="C1222" s="121"/>
    </row>
    <row r="1223" spans="3:3">
      <c r="C1223" s="121"/>
    </row>
    <row r="1224" spans="3:3">
      <c r="C1224" s="121"/>
    </row>
    <row r="1225" spans="3:3">
      <c r="C1225" s="121"/>
    </row>
    <row r="1226" spans="3:3">
      <c r="C1226" s="121"/>
    </row>
    <row r="1227" spans="3:3">
      <c r="C1227" s="121"/>
    </row>
    <row r="1228" spans="3:3">
      <c r="C1228" s="121"/>
    </row>
    <row r="1229" spans="3:3">
      <c r="C1229" s="121"/>
    </row>
    <row r="1230" spans="3:3">
      <c r="C1230" s="121"/>
    </row>
    <row r="1231" spans="3:3">
      <c r="C1231" s="121"/>
    </row>
    <row r="1232" spans="3:3">
      <c r="C1232" s="121"/>
    </row>
    <row r="1233" spans="3:3">
      <c r="C1233" s="121"/>
    </row>
    <row r="1234" spans="3:3">
      <c r="C1234" s="121"/>
    </row>
    <row r="1235" spans="3:3">
      <c r="C1235" s="121"/>
    </row>
    <row r="1236" spans="3:3">
      <c r="C1236" s="121"/>
    </row>
    <row r="1237" spans="3:3">
      <c r="C1237" s="121"/>
    </row>
    <row r="1238" spans="3:3">
      <c r="C1238" s="121"/>
    </row>
    <row r="1239" spans="3:3">
      <c r="C1239" s="121"/>
    </row>
    <row r="1240" spans="3:3">
      <c r="C1240" s="121"/>
    </row>
    <row r="1241" spans="3:3">
      <c r="C1241" s="121"/>
    </row>
    <row r="1242" spans="3:3">
      <c r="C1242" s="121"/>
    </row>
    <row r="1243" spans="3:3">
      <c r="C1243" s="121"/>
    </row>
    <row r="1244" spans="3:3">
      <c r="C1244" s="121"/>
    </row>
    <row r="1245" spans="3:3">
      <c r="C1245" s="121"/>
    </row>
    <row r="1246" spans="3:3">
      <c r="C1246" s="121"/>
    </row>
    <row r="1247" spans="3:3">
      <c r="C1247" s="121"/>
    </row>
    <row r="1248" spans="3:3">
      <c r="C1248" s="121"/>
    </row>
    <row r="1249" spans="3:3">
      <c r="C1249" s="121"/>
    </row>
    <row r="1250" spans="3:3">
      <c r="C1250" s="121"/>
    </row>
    <row r="1251" spans="3:3">
      <c r="C1251" s="121"/>
    </row>
    <row r="1252" spans="3:3">
      <c r="C1252" s="121"/>
    </row>
    <row r="1253" spans="3:3">
      <c r="C1253" s="121"/>
    </row>
    <row r="1254" spans="3:3">
      <c r="C1254" s="121"/>
    </row>
    <row r="1255" spans="3:3">
      <c r="C1255" s="121"/>
    </row>
    <row r="1256" spans="3:3">
      <c r="C1256" s="121"/>
    </row>
    <row r="1257" spans="3:3">
      <c r="C1257" s="121"/>
    </row>
    <row r="1258" spans="3:3">
      <c r="C1258" s="121"/>
    </row>
    <row r="1259" spans="3:3">
      <c r="C1259" s="121"/>
    </row>
    <row r="1260" spans="3:3">
      <c r="C1260" s="121"/>
    </row>
    <row r="1261" spans="3:3">
      <c r="C1261" s="121"/>
    </row>
    <row r="1262" spans="3:3">
      <c r="C1262" s="121"/>
    </row>
    <row r="1263" spans="3:3">
      <c r="C1263" s="121"/>
    </row>
    <row r="1264" spans="3:3">
      <c r="C1264" s="121"/>
    </row>
    <row r="1265" spans="3:3">
      <c r="C1265" s="121"/>
    </row>
    <row r="1266" spans="3:3">
      <c r="C1266" s="121"/>
    </row>
    <row r="1267" spans="3:3">
      <c r="C1267" s="121"/>
    </row>
    <row r="1268" spans="3:3">
      <c r="C1268" s="121"/>
    </row>
    <row r="1269" spans="3:3">
      <c r="C1269" s="121"/>
    </row>
    <row r="1270" spans="3:3">
      <c r="C1270" s="121"/>
    </row>
    <row r="1271" spans="3:3">
      <c r="C1271" s="121"/>
    </row>
    <row r="1272" spans="3:3">
      <c r="C1272" s="121"/>
    </row>
    <row r="1273" spans="3:3">
      <c r="C1273" s="121"/>
    </row>
    <row r="1274" spans="3:3">
      <c r="C1274" s="121"/>
    </row>
    <row r="1275" spans="3:3">
      <c r="C1275" s="121"/>
    </row>
    <row r="1276" spans="3:3">
      <c r="C1276" s="121"/>
    </row>
    <row r="1277" spans="3:3">
      <c r="C1277" s="121"/>
    </row>
    <row r="1278" spans="3:3">
      <c r="C1278" s="121"/>
    </row>
    <row r="1279" spans="3:3">
      <c r="C1279" s="121"/>
    </row>
    <row r="1280" spans="3:3">
      <c r="C1280" s="121"/>
    </row>
    <row r="1281" spans="3:3">
      <c r="C1281" s="121"/>
    </row>
    <row r="1282" spans="3:3">
      <c r="C1282" s="121"/>
    </row>
    <row r="1283" spans="3:3">
      <c r="C1283" s="121"/>
    </row>
    <row r="1284" spans="3:3">
      <c r="C1284" s="121"/>
    </row>
    <row r="1285" spans="3:3">
      <c r="C1285" s="121"/>
    </row>
    <row r="1286" spans="3:3">
      <c r="C1286" s="121"/>
    </row>
    <row r="1287" spans="3:3">
      <c r="C1287" s="121"/>
    </row>
    <row r="1288" spans="3:3">
      <c r="C1288" s="121"/>
    </row>
    <row r="1289" spans="3:3">
      <c r="C1289" s="121"/>
    </row>
    <row r="1290" spans="3:3">
      <c r="C1290" s="121"/>
    </row>
    <row r="1291" spans="3:3">
      <c r="C1291" s="121"/>
    </row>
    <row r="1292" spans="3:3">
      <c r="C1292" s="121"/>
    </row>
    <row r="1293" spans="3:3">
      <c r="C1293" s="121"/>
    </row>
    <row r="1294" spans="3:3">
      <c r="C1294" s="121"/>
    </row>
    <row r="1295" spans="3:3">
      <c r="C1295" s="121"/>
    </row>
    <row r="1296" spans="3:3">
      <c r="C1296" s="121"/>
    </row>
    <row r="1297" spans="3:3">
      <c r="C1297" s="121"/>
    </row>
    <row r="1298" spans="3:3">
      <c r="C1298" s="121"/>
    </row>
    <row r="1299" spans="3:3">
      <c r="C1299" s="121"/>
    </row>
    <row r="1300" spans="3:3">
      <c r="C1300" s="121"/>
    </row>
    <row r="1301" spans="3:3">
      <c r="C1301" s="121"/>
    </row>
    <row r="1302" spans="3:3">
      <c r="C1302" s="121"/>
    </row>
    <row r="1303" spans="3:3">
      <c r="C1303" s="121"/>
    </row>
    <row r="1304" spans="3:3">
      <c r="C1304" s="121"/>
    </row>
    <row r="1305" spans="3:3">
      <c r="C1305" s="121"/>
    </row>
    <row r="1306" spans="3:3">
      <c r="C1306" s="121"/>
    </row>
    <row r="1307" spans="3:3">
      <c r="C1307" s="121"/>
    </row>
    <row r="1308" spans="3:3">
      <c r="C1308" s="121"/>
    </row>
    <row r="1309" spans="3:3">
      <c r="C1309" s="121"/>
    </row>
    <row r="1310" spans="3:3">
      <c r="C1310" s="121"/>
    </row>
    <row r="1311" spans="3:3">
      <c r="C1311" s="121"/>
    </row>
    <row r="1312" spans="3:3">
      <c r="C1312" s="121"/>
    </row>
    <row r="1313" spans="3:3">
      <c r="C1313" s="121"/>
    </row>
    <row r="1314" spans="3:3">
      <c r="C1314" s="121"/>
    </row>
    <row r="1315" spans="3:3">
      <c r="C1315" s="121"/>
    </row>
    <row r="1316" spans="3:3">
      <c r="C1316" s="121"/>
    </row>
    <row r="1317" spans="3:3">
      <c r="C1317" s="121"/>
    </row>
    <row r="1318" spans="3:3">
      <c r="C1318" s="121"/>
    </row>
    <row r="1319" spans="3:3">
      <c r="C1319" s="121"/>
    </row>
    <row r="1320" spans="3:3">
      <c r="C1320" s="121"/>
    </row>
    <row r="1321" spans="3:3">
      <c r="C1321" s="121"/>
    </row>
    <row r="1322" spans="3:3">
      <c r="C1322" s="121"/>
    </row>
    <row r="1323" spans="3:3">
      <c r="C1323" s="121"/>
    </row>
    <row r="1324" spans="3:3">
      <c r="C1324" s="121"/>
    </row>
    <row r="1325" spans="3:3">
      <c r="C1325" s="121"/>
    </row>
    <row r="1326" spans="3:3">
      <c r="C1326" s="121"/>
    </row>
    <row r="1327" spans="3:3">
      <c r="C1327" s="121"/>
    </row>
    <row r="1328" spans="3:3">
      <c r="C1328" s="121"/>
    </row>
    <row r="1329" spans="3:3">
      <c r="C1329" s="121"/>
    </row>
    <row r="1330" spans="3:3">
      <c r="C1330" s="121"/>
    </row>
    <row r="1331" spans="3:3">
      <c r="C1331" s="121"/>
    </row>
    <row r="1332" spans="3:3">
      <c r="C1332" s="121"/>
    </row>
    <row r="1333" spans="3:3">
      <c r="C1333" s="121"/>
    </row>
    <row r="1334" spans="3:3">
      <c r="C1334" s="121"/>
    </row>
    <row r="1335" spans="3:3">
      <c r="C1335" s="121"/>
    </row>
    <row r="1336" spans="3:3">
      <c r="C1336" s="121"/>
    </row>
    <row r="1337" spans="3:3">
      <c r="C1337" s="121"/>
    </row>
    <row r="1338" spans="3:3">
      <c r="C1338" s="121"/>
    </row>
    <row r="1339" spans="3:3">
      <c r="C1339" s="121"/>
    </row>
    <row r="1340" spans="3:3">
      <c r="C1340" s="121"/>
    </row>
    <row r="1341" spans="3:3">
      <c r="C1341" s="121"/>
    </row>
    <row r="1342" spans="3:3">
      <c r="C1342" s="121"/>
    </row>
    <row r="1343" spans="3:3">
      <c r="C1343" s="121"/>
    </row>
    <row r="1344" spans="3:3">
      <c r="C1344" s="121"/>
    </row>
    <row r="1345" spans="3:3">
      <c r="C1345" s="121"/>
    </row>
    <row r="1346" spans="3:3">
      <c r="C1346" s="121"/>
    </row>
    <row r="1347" spans="3:3">
      <c r="C1347" s="121"/>
    </row>
    <row r="1348" spans="3:3">
      <c r="C1348" s="121"/>
    </row>
    <row r="1349" spans="3:3">
      <c r="C1349" s="121"/>
    </row>
    <row r="1350" spans="3:3">
      <c r="C1350" s="121"/>
    </row>
    <row r="1351" spans="3:3">
      <c r="C1351" s="121"/>
    </row>
    <row r="1352" spans="3:3">
      <c r="C1352" s="121"/>
    </row>
    <row r="1353" spans="3:3">
      <c r="C1353" s="121"/>
    </row>
    <row r="1354" spans="3:3">
      <c r="C1354" s="121"/>
    </row>
    <row r="1355" spans="3:3">
      <c r="C1355" s="121"/>
    </row>
    <row r="1356" spans="3:3">
      <c r="C1356" s="121"/>
    </row>
    <row r="1357" spans="3:3">
      <c r="C1357" s="121"/>
    </row>
    <row r="1358" spans="3:3">
      <c r="C1358" s="121"/>
    </row>
    <row r="1359" spans="3:3">
      <c r="C1359" s="121"/>
    </row>
    <row r="1360" spans="3:3">
      <c r="C1360" s="121"/>
    </row>
    <row r="1361" spans="3:3">
      <c r="C1361" s="121"/>
    </row>
    <row r="1362" spans="3:3">
      <c r="C1362" s="121"/>
    </row>
    <row r="1363" spans="3:3">
      <c r="C1363" s="121"/>
    </row>
    <row r="1364" spans="3:3">
      <c r="C1364" s="121"/>
    </row>
    <row r="1365" spans="3:3">
      <c r="C1365" s="121"/>
    </row>
    <row r="1366" spans="3:3">
      <c r="C1366" s="121"/>
    </row>
    <row r="1367" spans="3:3">
      <c r="C1367" s="121"/>
    </row>
    <row r="1368" spans="3:3">
      <c r="C1368" s="121"/>
    </row>
    <row r="1369" spans="3:3">
      <c r="C1369" s="121"/>
    </row>
    <row r="1370" spans="3:3">
      <c r="C1370" s="121"/>
    </row>
    <row r="1371" spans="3:3">
      <c r="C1371" s="121"/>
    </row>
    <row r="1372" spans="3:3">
      <c r="C1372" s="121"/>
    </row>
    <row r="1373" spans="3:3">
      <c r="C1373" s="121"/>
    </row>
    <row r="1374" spans="3:3">
      <c r="C1374" s="121"/>
    </row>
    <row r="1375" spans="3:3">
      <c r="C1375" s="121"/>
    </row>
    <row r="1376" spans="3:3">
      <c r="C1376" s="121"/>
    </row>
    <row r="1377" spans="3:3">
      <c r="C1377" s="121"/>
    </row>
    <row r="1378" spans="3:3">
      <c r="C1378" s="121"/>
    </row>
    <row r="1379" spans="3:3">
      <c r="C1379" s="121"/>
    </row>
    <row r="1380" spans="3:3">
      <c r="C1380" s="121"/>
    </row>
    <row r="1381" spans="3:3">
      <c r="C1381" s="121"/>
    </row>
    <row r="1382" spans="3:3">
      <c r="C1382" s="121"/>
    </row>
    <row r="1383" spans="3:3">
      <c r="C1383" s="121"/>
    </row>
    <row r="1384" spans="3:3">
      <c r="C1384" s="121"/>
    </row>
    <row r="1385" spans="3:3">
      <c r="C1385" s="121"/>
    </row>
    <row r="1386" spans="3:3">
      <c r="C1386" s="121"/>
    </row>
    <row r="1387" spans="3:3">
      <c r="C1387" s="121"/>
    </row>
    <row r="1388" spans="3:3">
      <c r="C1388" s="121"/>
    </row>
    <row r="1389" spans="3:3">
      <c r="C1389" s="121"/>
    </row>
    <row r="1390" spans="3:3">
      <c r="C1390" s="121"/>
    </row>
    <row r="1391" spans="3:3">
      <c r="C1391" s="121"/>
    </row>
    <row r="1392" spans="3:3">
      <c r="C1392" s="121"/>
    </row>
    <row r="1393" spans="3:3">
      <c r="C1393" s="121"/>
    </row>
    <row r="1394" spans="3:3">
      <c r="C1394" s="121"/>
    </row>
    <row r="1395" spans="3:3">
      <c r="C1395" s="121"/>
    </row>
    <row r="1396" spans="3:3">
      <c r="C1396" s="121"/>
    </row>
    <row r="1397" spans="3:3">
      <c r="C1397" s="121"/>
    </row>
    <row r="1398" spans="3:3">
      <c r="C1398" s="121"/>
    </row>
    <row r="1399" spans="3:3">
      <c r="C1399" s="121"/>
    </row>
    <row r="1400" spans="3:3">
      <c r="C1400" s="121"/>
    </row>
    <row r="1401" spans="3:3">
      <c r="C1401" s="121"/>
    </row>
    <row r="1402" spans="3:3">
      <c r="C1402" s="121"/>
    </row>
    <row r="1403" spans="3:3">
      <c r="C1403" s="121"/>
    </row>
    <row r="1404" spans="3:3">
      <c r="C1404" s="121"/>
    </row>
    <row r="1405" spans="3:3">
      <c r="C1405" s="121"/>
    </row>
    <row r="1406" spans="3:3">
      <c r="C1406" s="121"/>
    </row>
    <row r="1407" spans="3:3">
      <c r="C1407" s="121"/>
    </row>
    <row r="1408" spans="3:3">
      <c r="C1408" s="121"/>
    </row>
    <row r="1409" spans="3:3">
      <c r="C1409" s="121"/>
    </row>
    <row r="1410" spans="3:3">
      <c r="C1410" s="121"/>
    </row>
    <row r="1411" spans="3:3">
      <c r="C1411" s="121"/>
    </row>
    <row r="1412" spans="3:3">
      <c r="C1412" s="121"/>
    </row>
    <row r="1413" spans="3:3">
      <c r="C1413" s="121"/>
    </row>
    <row r="1414" spans="3:3">
      <c r="C1414" s="121"/>
    </row>
    <row r="1415" spans="3:3">
      <c r="C1415" s="121"/>
    </row>
    <row r="1416" spans="3:3">
      <c r="C1416" s="121"/>
    </row>
    <row r="1417" spans="3:3">
      <c r="C1417" s="121"/>
    </row>
    <row r="1418" spans="3:3">
      <c r="C1418" s="121"/>
    </row>
    <row r="1419" spans="3:3">
      <c r="C1419" s="121"/>
    </row>
    <row r="1420" spans="3:3">
      <c r="C1420" s="121"/>
    </row>
    <row r="1421" spans="3:3">
      <c r="C1421" s="121"/>
    </row>
    <row r="1422" spans="3:3">
      <c r="C1422" s="121"/>
    </row>
    <row r="1423" spans="3:3">
      <c r="C1423" s="121"/>
    </row>
    <row r="1424" spans="3:3">
      <c r="C1424" s="121"/>
    </row>
    <row r="1425" spans="3:3">
      <c r="C1425" s="121"/>
    </row>
    <row r="1426" spans="3:3">
      <c r="C1426" s="121"/>
    </row>
    <row r="1427" spans="3:3">
      <c r="C1427" s="121"/>
    </row>
    <row r="1428" spans="3:3">
      <c r="C1428" s="121"/>
    </row>
    <row r="1429" spans="3:3">
      <c r="C1429" s="121"/>
    </row>
    <row r="1430" spans="3:3">
      <c r="C1430" s="121"/>
    </row>
    <row r="1431" spans="3:3">
      <c r="C1431" s="121"/>
    </row>
    <row r="1432" spans="3:3">
      <c r="C1432" s="121"/>
    </row>
    <row r="1433" spans="3:3">
      <c r="C1433" s="121"/>
    </row>
    <row r="1434" spans="3:3">
      <c r="C1434" s="121"/>
    </row>
    <row r="1435" spans="3:3">
      <c r="C1435" s="121"/>
    </row>
    <row r="1436" spans="3:3">
      <c r="C1436" s="121"/>
    </row>
    <row r="1437" spans="3:3">
      <c r="C1437" s="121"/>
    </row>
    <row r="1438" spans="3:3">
      <c r="C1438" s="121"/>
    </row>
    <row r="1439" spans="3:3">
      <c r="C1439" s="121"/>
    </row>
    <row r="1440" spans="3:3">
      <c r="C1440" s="121"/>
    </row>
    <row r="1441" spans="3:3">
      <c r="C1441" s="121"/>
    </row>
    <row r="1442" spans="3:3">
      <c r="C1442" s="121"/>
    </row>
    <row r="1443" spans="3:3">
      <c r="C1443" s="121"/>
    </row>
    <row r="1444" spans="3:3">
      <c r="C1444" s="121"/>
    </row>
    <row r="1445" spans="3:3">
      <c r="C1445" s="121"/>
    </row>
    <row r="1446" spans="3:3">
      <c r="C1446" s="121"/>
    </row>
    <row r="1447" spans="3:3">
      <c r="C1447" s="121"/>
    </row>
    <row r="1448" spans="3:3">
      <c r="C1448" s="121"/>
    </row>
    <row r="1449" spans="3:3">
      <c r="C1449" s="121"/>
    </row>
    <row r="1450" spans="3:3">
      <c r="C1450" s="121"/>
    </row>
    <row r="1451" spans="3:3">
      <c r="C1451" s="121"/>
    </row>
    <row r="1452" spans="3:3">
      <c r="C1452" s="121"/>
    </row>
    <row r="1453" spans="3:3">
      <c r="C1453" s="121"/>
    </row>
    <row r="1454" spans="3:3">
      <c r="C1454" s="121"/>
    </row>
    <row r="1455" spans="3:3">
      <c r="C1455" s="121"/>
    </row>
    <row r="1456" spans="3:3">
      <c r="C1456" s="121"/>
    </row>
    <row r="1457" spans="3:3">
      <c r="C1457" s="121"/>
    </row>
    <row r="1458" spans="3:3">
      <c r="C1458" s="121"/>
    </row>
    <row r="1459" spans="3:3">
      <c r="C1459" s="121"/>
    </row>
    <row r="1460" spans="3:3">
      <c r="C1460" s="121"/>
    </row>
    <row r="1461" spans="3:3">
      <c r="C1461" s="121"/>
    </row>
    <row r="1462" spans="3:3">
      <c r="C1462" s="121"/>
    </row>
    <row r="1463" spans="3:3">
      <c r="C1463" s="121"/>
    </row>
    <row r="1464" spans="3:3">
      <c r="C1464" s="121"/>
    </row>
    <row r="1465" spans="3:3">
      <c r="C1465" s="121"/>
    </row>
    <row r="1466" spans="3:3">
      <c r="C1466" s="121"/>
    </row>
    <row r="1467" spans="3:3">
      <c r="C1467" s="121"/>
    </row>
    <row r="1468" spans="3:3">
      <c r="C1468" s="121"/>
    </row>
    <row r="1469" spans="3:3">
      <c r="C1469" s="121"/>
    </row>
    <row r="1470" spans="3:3">
      <c r="C1470" s="121"/>
    </row>
    <row r="1471" spans="3:3">
      <c r="C1471" s="121"/>
    </row>
    <row r="1472" spans="3:3">
      <c r="C1472" s="121"/>
    </row>
    <row r="1473" spans="3:3">
      <c r="C1473" s="121"/>
    </row>
    <row r="1474" spans="3:3">
      <c r="C1474" s="121"/>
    </row>
    <row r="1475" spans="3:3">
      <c r="C1475" s="121"/>
    </row>
    <row r="1476" spans="3:3">
      <c r="C1476" s="121"/>
    </row>
    <row r="1477" spans="3:3">
      <c r="C1477" s="121"/>
    </row>
    <row r="1478" spans="3:3">
      <c r="C1478" s="121"/>
    </row>
    <row r="1479" spans="3:3">
      <c r="C1479" s="121"/>
    </row>
    <row r="1480" spans="3:3">
      <c r="C1480" s="121"/>
    </row>
    <row r="1481" spans="3:3">
      <c r="C1481" s="121"/>
    </row>
    <row r="1482" spans="3:3">
      <c r="C1482" s="121"/>
    </row>
    <row r="1483" spans="3:3">
      <c r="C1483" s="121"/>
    </row>
    <row r="1484" spans="3:3">
      <c r="C1484" s="121"/>
    </row>
    <row r="1485" spans="3:3">
      <c r="C1485" s="121"/>
    </row>
    <row r="1486" spans="3:3">
      <c r="C1486" s="121"/>
    </row>
    <row r="1487" spans="3:3">
      <c r="C1487" s="121"/>
    </row>
    <row r="1488" spans="3:3">
      <c r="C1488" s="121"/>
    </row>
    <row r="1489" spans="3:3">
      <c r="C1489" s="121"/>
    </row>
    <row r="1490" spans="3:3">
      <c r="C1490" s="121"/>
    </row>
    <row r="1491" spans="3:3">
      <c r="C1491" s="121"/>
    </row>
    <row r="1492" spans="3:3">
      <c r="C1492" s="121"/>
    </row>
    <row r="1493" spans="3:3">
      <c r="C1493" s="121"/>
    </row>
    <row r="1494" spans="3:3">
      <c r="C1494" s="121"/>
    </row>
    <row r="1495" spans="3:3">
      <c r="C1495" s="121"/>
    </row>
    <row r="1496" spans="3:3">
      <c r="C1496" s="121"/>
    </row>
    <row r="1497" spans="3:3">
      <c r="C1497" s="121"/>
    </row>
    <row r="1498" spans="3:3">
      <c r="C1498" s="121"/>
    </row>
    <row r="1499" spans="3:3">
      <c r="C1499" s="121"/>
    </row>
    <row r="1500" spans="3:3">
      <c r="C1500" s="121"/>
    </row>
    <row r="1501" spans="3:3">
      <c r="C1501" s="121"/>
    </row>
    <row r="1502" spans="3:3">
      <c r="C1502" s="121"/>
    </row>
    <row r="1503" spans="3:3">
      <c r="C1503" s="121"/>
    </row>
    <row r="1504" spans="3:3">
      <c r="C1504" s="121"/>
    </row>
    <row r="1505" spans="3:3">
      <c r="C1505" s="121"/>
    </row>
    <row r="1506" spans="3:3">
      <c r="C1506" s="121"/>
    </row>
    <row r="1507" spans="3:3">
      <c r="C1507" s="121"/>
    </row>
    <row r="1508" spans="3:3">
      <c r="C1508" s="121"/>
    </row>
    <row r="1509" spans="3:3">
      <c r="C1509" s="121"/>
    </row>
    <row r="1510" spans="3:3">
      <c r="C1510" s="121"/>
    </row>
    <row r="1511" spans="3:3">
      <c r="C1511" s="121"/>
    </row>
    <row r="1512" spans="3:3">
      <c r="C1512" s="121"/>
    </row>
    <row r="1513" spans="3:3">
      <c r="C1513" s="121"/>
    </row>
    <row r="1514" spans="3:3">
      <c r="C1514" s="121"/>
    </row>
    <row r="1515" spans="3:3">
      <c r="C1515" s="121"/>
    </row>
    <row r="1516" spans="3:3">
      <c r="C1516" s="121"/>
    </row>
    <row r="1517" spans="3:3">
      <c r="C1517" s="121"/>
    </row>
    <row r="1518" spans="3:3">
      <c r="C1518" s="121"/>
    </row>
    <row r="1519" spans="3:3">
      <c r="C1519" s="121"/>
    </row>
    <row r="1520" spans="3:3">
      <c r="C1520" s="121"/>
    </row>
    <row r="1521" spans="3:3">
      <c r="C1521" s="121"/>
    </row>
    <row r="1522" spans="3:3">
      <c r="C1522" s="121"/>
    </row>
    <row r="1523" spans="3:3">
      <c r="C1523" s="121"/>
    </row>
    <row r="1524" spans="3:3">
      <c r="C1524" s="121"/>
    </row>
    <row r="1525" spans="3:3">
      <c r="C1525" s="121"/>
    </row>
    <row r="1526" spans="3:3">
      <c r="C1526" s="121"/>
    </row>
    <row r="1527" spans="3:3">
      <c r="C1527" s="121"/>
    </row>
    <row r="1528" spans="3:3">
      <c r="C1528" s="121"/>
    </row>
    <row r="1529" spans="3:3">
      <c r="C1529" s="121"/>
    </row>
    <row r="1530" spans="3:3">
      <c r="C1530" s="121"/>
    </row>
    <row r="1531" spans="3:3">
      <c r="C1531" s="121"/>
    </row>
    <row r="1532" spans="3:3">
      <c r="C1532" s="121"/>
    </row>
    <row r="1533" spans="3:3">
      <c r="C1533" s="121"/>
    </row>
    <row r="1534" spans="3:3">
      <c r="C1534" s="121"/>
    </row>
    <row r="1535" spans="3:3">
      <c r="C1535" s="121"/>
    </row>
    <row r="1536" spans="3:3">
      <c r="C1536" s="121"/>
    </row>
    <row r="1537" spans="3:3">
      <c r="C1537" s="121"/>
    </row>
    <row r="1538" spans="3:3">
      <c r="C1538" s="121"/>
    </row>
    <row r="1539" spans="3:3">
      <c r="C1539" s="121"/>
    </row>
    <row r="1540" spans="3:3">
      <c r="C1540" s="121"/>
    </row>
    <row r="1541" spans="3:3">
      <c r="C1541" s="121"/>
    </row>
    <row r="1542" spans="3:3">
      <c r="C1542" s="121"/>
    </row>
    <row r="1543" spans="3:3">
      <c r="C1543" s="121"/>
    </row>
    <row r="1544" spans="3:3">
      <c r="C1544" s="121"/>
    </row>
    <row r="1545" spans="3:3">
      <c r="C1545" s="121"/>
    </row>
    <row r="1546" spans="3:3">
      <c r="C1546" s="121"/>
    </row>
    <row r="1547" spans="3:3">
      <c r="C1547" s="121"/>
    </row>
    <row r="1548" spans="3:3">
      <c r="C1548" s="121"/>
    </row>
    <row r="1549" spans="3:3">
      <c r="C1549" s="121"/>
    </row>
    <row r="1550" spans="3:3">
      <c r="C1550" s="121"/>
    </row>
    <row r="1551" spans="3:3">
      <c r="C1551" s="121"/>
    </row>
    <row r="1552" spans="3:3">
      <c r="C1552" s="121"/>
    </row>
    <row r="1553" spans="3:3">
      <c r="C1553" s="121"/>
    </row>
    <row r="1554" spans="3:3">
      <c r="C1554" s="121"/>
    </row>
    <row r="1555" spans="3:3">
      <c r="C1555" s="121"/>
    </row>
    <row r="1556" spans="3:3">
      <c r="C1556" s="121"/>
    </row>
    <row r="1557" spans="3:3">
      <c r="C1557" s="121"/>
    </row>
    <row r="1558" spans="3:3">
      <c r="C1558" s="121"/>
    </row>
    <row r="1559" spans="3:3">
      <c r="C1559" s="121"/>
    </row>
    <row r="1560" spans="3:3">
      <c r="C1560" s="121"/>
    </row>
    <row r="1561" spans="3:3">
      <c r="C1561" s="121"/>
    </row>
    <row r="1562" spans="3:3">
      <c r="C1562" s="121"/>
    </row>
    <row r="1563" spans="3:3">
      <c r="C1563" s="121"/>
    </row>
    <row r="1564" spans="3:3">
      <c r="C1564" s="121"/>
    </row>
    <row r="1565" spans="3:3">
      <c r="C1565" s="121"/>
    </row>
    <row r="1566" spans="3:3">
      <c r="C1566" s="121"/>
    </row>
    <row r="1567" spans="3:3">
      <c r="C1567" s="121"/>
    </row>
    <row r="1568" spans="3:3">
      <c r="C1568" s="121"/>
    </row>
    <row r="1569" spans="3:3">
      <c r="C1569" s="121"/>
    </row>
    <row r="1570" spans="3:3">
      <c r="C1570" s="121"/>
    </row>
    <row r="1571" spans="3:3">
      <c r="C1571" s="121"/>
    </row>
    <row r="1572" spans="3:3">
      <c r="C1572" s="121"/>
    </row>
    <row r="1573" spans="3:3">
      <c r="C1573" s="121"/>
    </row>
    <row r="1574" spans="3:3">
      <c r="C1574" s="121"/>
    </row>
    <row r="1575" spans="3:3">
      <c r="C1575" s="121"/>
    </row>
    <row r="1576" spans="3:3">
      <c r="C1576" s="121"/>
    </row>
    <row r="1577" spans="3:3">
      <c r="C1577" s="121"/>
    </row>
    <row r="1578" spans="3:3">
      <c r="C1578" s="121"/>
    </row>
    <row r="1579" spans="3:3">
      <c r="C1579" s="121"/>
    </row>
    <row r="1580" spans="3:3">
      <c r="C1580" s="121"/>
    </row>
    <row r="1581" spans="3:3">
      <c r="C1581" s="121"/>
    </row>
    <row r="1582" spans="3:3">
      <c r="C1582" s="121"/>
    </row>
    <row r="1583" spans="3:3">
      <c r="C1583" s="121"/>
    </row>
    <row r="1584" spans="3:3">
      <c r="C1584" s="121"/>
    </row>
    <row r="1585" spans="3:3">
      <c r="C1585" s="121"/>
    </row>
    <row r="1586" spans="3:3">
      <c r="C1586" s="121"/>
    </row>
    <row r="1587" spans="3:3">
      <c r="C1587" s="121"/>
    </row>
    <row r="1588" spans="3:3">
      <c r="C1588" s="121"/>
    </row>
    <row r="1589" spans="3:3">
      <c r="C1589" s="121"/>
    </row>
    <row r="1590" spans="3:3">
      <c r="C1590" s="121"/>
    </row>
    <row r="1591" spans="3:3">
      <c r="C1591" s="121"/>
    </row>
    <row r="1592" spans="3:3">
      <c r="C1592" s="121"/>
    </row>
    <row r="1593" spans="3:3">
      <c r="C1593" s="121"/>
    </row>
    <row r="1594" spans="3:3">
      <c r="C1594" s="121"/>
    </row>
    <row r="1595" spans="3:3">
      <c r="C1595" s="121"/>
    </row>
    <row r="1596" spans="3:3">
      <c r="C1596" s="121"/>
    </row>
    <row r="1597" spans="3:3">
      <c r="C1597" s="121"/>
    </row>
    <row r="1598" spans="3:3">
      <c r="C1598" s="121"/>
    </row>
    <row r="1599" spans="3:3">
      <c r="C1599" s="121"/>
    </row>
    <row r="1600" spans="3:3">
      <c r="C1600" s="121"/>
    </row>
    <row r="1601" spans="3:3">
      <c r="C1601" s="121"/>
    </row>
    <row r="1602" spans="3:3">
      <c r="C1602" s="121"/>
    </row>
    <row r="1603" spans="3:3">
      <c r="C1603" s="121"/>
    </row>
    <row r="1604" spans="3:3">
      <c r="C1604" s="121"/>
    </row>
    <row r="1605" spans="3:3">
      <c r="C1605" s="121"/>
    </row>
    <row r="1606" spans="3:3">
      <c r="C1606" s="121"/>
    </row>
    <row r="1607" spans="3:3">
      <c r="C1607" s="121"/>
    </row>
    <row r="1608" spans="3:3">
      <c r="C1608" s="121"/>
    </row>
    <row r="1609" spans="3:3">
      <c r="C1609" s="121"/>
    </row>
    <row r="1610" spans="3:3">
      <c r="C1610" s="121"/>
    </row>
    <row r="1611" spans="3:3">
      <c r="C1611" s="121"/>
    </row>
    <row r="1612" spans="3:3">
      <c r="C1612" s="121"/>
    </row>
    <row r="1613" spans="3:3">
      <c r="C1613" s="121"/>
    </row>
    <row r="1614" spans="3:3">
      <c r="C1614" s="121"/>
    </row>
    <row r="1615" spans="3:3">
      <c r="C1615" s="121"/>
    </row>
    <row r="1616" spans="3:3">
      <c r="C1616" s="121"/>
    </row>
    <row r="1617" spans="3:3">
      <c r="C1617" s="121"/>
    </row>
    <row r="1618" spans="3:3">
      <c r="C1618" s="121"/>
    </row>
    <row r="1619" spans="3:3">
      <c r="C1619" s="121"/>
    </row>
    <row r="1620" spans="3:3">
      <c r="C1620" s="121"/>
    </row>
    <row r="1621" spans="3:3">
      <c r="C1621" s="121"/>
    </row>
    <row r="1622" spans="3:3">
      <c r="C1622" s="121"/>
    </row>
    <row r="1623" spans="3:3">
      <c r="C1623" s="121"/>
    </row>
    <row r="1624" spans="3:3">
      <c r="C1624" s="121"/>
    </row>
    <row r="1625" spans="3:3">
      <c r="C1625" s="121"/>
    </row>
    <row r="1626" spans="3:3">
      <c r="C1626" s="121"/>
    </row>
    <row r="1627" spans="3:3">
      <c r="C1627" s="121"/>
    </row>
    <row r="1628" spans="3:3">
      <c r="C1628" s="121"/>
    </row>
    <row r="1629" spans="3:3">
      <c r="C1629" s="121"/>
    </row>
    <row r="1630" spans="3:3">
      <c r="C1630" s="121"/>
    </row>
    <row r="1631" spans="3:3">
      <c r="C1631" s="121"/>
    </row>
    <row r="1632" spans="3:3">
      <c r="C1632" s="121"/>
    </row>
    <row r="1633" spans="3:3">
      <c r="C1633" s="121"/>
    </row>
    <row r="1634" spans="3:3">
      <c r="C1634" s="121"/>
    </row>
    <row r="1635" spans="3:3">
      <c r="C1635" s="121"/>
    </row>
    <row r="1636" spans="3:3">
      <c r="C1636" s="121"/>
    </row>
    <row r="1637" spans="3:3">
      <c r="C1637" s="121"/>
    </row>
    <row r="1638" spans="3:3">
      <c r="C1638" s="121"/>
    </row>
    <row r="1639" spans="3:3">
      <c r="C1639" s="121"/>
    </row>
    <row r="1640" spans="3:3">
      <c r="C1640" s="121"/>
    </row>
    <row r="1641" spans="3:3">
      <c r="C1641" s="121"/>
    </row>
    <row r="1642" spans="3:3">
      <c r="C1642" s="121"/>
    </row>
    <row r="1643" spans="3:3">
      <c r="C1643" s="121"/>
    </row>
    <row r="1644" spans="3:3">
      <c r="C1644" s="121"/>
    </row>
    <row r="1645" spans="3:3">
      <c r="C1645" s="121"/>
    </row>
    <row r="1646" spans="3:3">
      <c r="C1646" s="121"/>
    </row>
    <row r="1647" spans="3:3">
      <c r="C1647" s="121"/>
    </row>
    <row r="1648" spans="3:3">
      <c r="C1648" s="121"/>
    </row>
    <row r="1649" spans="3:3">
      <c r="C1649" s="121"/>
    </row>
    <row r="1650" spans="3:3">
      <c r="C1650" s="121"/>
    </row>
    <row r="1651" spans="3:3">
      <c r="C1651" s="121"/>
    </row>
    <row r="1652" spans="3:3">
      <c r="C1652" s="121"/>
    </row>
    <row r="1653" spans="3:3">
      <c r="C1653" s="121"/>
    </row>
    <row r="1654" spans="3:3">
      <c r="C1654" s="121"/>
    </row>
    <row r="1655" spans="3:3">
      <c r="C1655" s="121"/>
    </row>
    <row r="1656" spans="3:3">
      <c r="C1656" s="121"/>
    </row>
    <row r="1657" spans="3:3">
      <c r="C1657" s="121"/>
    </row>
    <row r="1658" spans="3:3">
      <c r="C1658" s="121"/>
    </row>
    <row r="1659" spans="3:3">
      <c r="C1659" s="121"/>
    </row>
    <row r="1660" spans="3:3">
      <c r="C1660" s="121"/>
    </row>
    <row r="1661" spans="3:3">
      <c r="C1661" s="121"/>
    </row>
    <row r="1662" spans="3:3">
      <c r="C1662" s="121"/>
    </row>
    <row r="1663" spans="3:3">
      <c r="C1663" s="121"/>
    </row>
    <row r="1664" spans="3:3">
      <c r="C1664" s="121"/>
    </row>
    <row r="1665" spans="3:3">
      <c r="C1665" s="121"/>
    </row>
    <row r="1666" spans="3:3">
      <c r="C1666" s="121"/>
    </row>
    <row r="1667" spans="3:3">
      <c r="C1667" s="121"/>
    </row>
    <row r="1668" spans="3:3">
      <c r="C1668" s="121"/>
    </row>
    <row r="1669" spans="3:3">
      <c r="C1669" s="121"/>
    </row>
    <row r="1670" spans="3:3">
      <c r="C1670" s="121"/>
    </row>
    <row r="1671" spans="3:3">
      <c r="C1671" s="121"/>
    </row>
    <row r="1672" spans="3:3">
      <c r="C1672" s="121"/>
    </row>
    <row r="1673" spans="3:3">
      <c r="C1673" s="121"/>
    </row>
    <row r="1674" spans="3:3">
      <c r="C1674" s="121"/>
    </row>
    <row r="1675" spans="3:3">
      <c r="C1675" s="121"/>
    </row>
    <row r="1676" spans="3:3">
      <c r="C1676" s="121"/>
    </row>
    <row r="1677" spans="3:3">
      <c r="C1677" s="121"/>
    </row>
    <row r="1678" spans="3:3">
      <c r="C1678" s="121"/>
    </row>
    <row r="1679" spans="3:3">
      <c r="C1679" s="121"/>
    </row>
    <row r="1680" spans="3:3">
      <c r="C1680" s="121"/>
    </row>
    <row r="1681" spans="3:3">
      <c r="C1681" s="121"/>
    </row>
    <row r="1682" spans="3:3">
      <c r="C1682" s="121"/>
    </row>
    <row r="1683" spans="3:3">
      <c r="C1683" s="121"/>
    </row>
    <row r="1684" spans="3:3">
      <c r="C1684" s="121"/>
    </row>
    <row r="1685" spans="3:3">
      <c r="C1685" s="121"/>
    </row>
    <row r="1686" spans="3:3">
      <c r="C1686" s="121"/>
    </row>
    <row r="1687" spans="3:3">
      <c r="C1687" s="121"/>
    </row>
    <row r="1688" spans="3:3">
      <c r="C1688" s="121"/>
    </row>
    <row r="1689" spans="3:3">
      <c r="C1689" s="121"/>
    </row>
    <row r="1690" spans="3:3">
      <c r="C1690" s="121"/>
    </row>
    <row r="1691" spans="3:3">
      <c r="C1691" s="121"/>
    </row>
    <row r="1692" spans="3:3">
      <c r="C1692" s="121"/>
    </row>
    <row r="1693" spans="3:3">
      <c r="C1693" s="121"/>
    </row>
    <row r="1694" spans="3:3">
      <c r="C1694" s="121"/>
    </row>
    <row r="1695" spans="3:3">
      <c r="C1695" s="121"/>
    </row>
    <row r="1696" spans="3:3">
      <c r="C1696" s="121"/>
    </row>
    <row r="1697" spans="3:3">
      <c r="C1697" s="121"/>
    </row>
    <row r="1698" spans="3:3">
      <c r="C1698" s="121"/>
    </row>
    <row r="1699" spans="3:3">
      <c r="C1699" s="121"/>
    </row>
    <row r="1700" spans="3:3">
      <c r="C1700" s="121"/>
    </row>
    <row r="1701" spans="3:3">
      <c r="C1701" s="121"/>
    </row>
    <row r="1702" spans="3:3">
      <c r="C1702" s="121"/>
    </row>
    <row r="1703" spans="3:3">
      <c r="C1703" s="121"/>
    </row>
    <row r="1704" spans="3:3">
      <c r="C1704" s="121"/>
    </row>
    <row r="1705" spans="3:3">
      <c r="C1705" s="121"/>
    </row>
    <row r="1706" spans="3:3">
      <c r="C1706" s="121"/>
    </row>
    <row r="1707" spans="3:3">
      <c r="C1707" s="121"/>
    </row>
    <row r="1708" spans="3:3">
      <c r="C1708" s="121"/>
    </row>
    <row r="1709" spans="3:3">
      <c r="C1709" s="121"/>
    </row>
    <row r="1710" spans="3:3">
      <c r="C1710" s="121"/>
    </row>
    <row r="1711" spans="3:3">
      <c r="C1711" s="121"/>
    </row>
    <row r="1712" spans="3:3">
      <c r="C1712" s="121"/>
    </row>
    <row r="1713" spans="3:3">
      <c r="C1713" s="121"/>
    </row>
    <row r="1714" spans="3:3">
      <c r="C1714" s="121"/>
    </row>
    <row r="1715" spans="3:3">
      <c r="C1715" s="121"/>
    </row>
    <row r="1716" spans="3:3">
      <c r="C1716" s="121"/>
    </row>
    <row r="1717" spans="3:3">
      <c r="C1717" s="121"/>
    </row>
    <row r="1718" spans="3:3">
      <c r="C1718" s="121"/>
    </row>
    <row r="1719" spans="3:3">
      <c r="C1719" s="121"/>
    </row>
    <row r="1720" spans="3:3">
      <c r="C1720" s="121"/>
    </row>
    <row r="1721" spans="3:3">
      <c r="C1721" s="121"/>
    </row>
    <row r="1722" spans="3:3">
      <c r="C1722" s="121"/>
    </row>
    <row r="1723" spans="3:3">
      <c r="C1723" s="121"/>
    </row>
    <row r="1724" spans="3:3">
      <c r="C1724" s="121"/>
    </row>
    <row r="1725" spans="3:3">
      <c r="C1725" s="121"/>
    </row>
    <row r="1726" spans="3:3">
      <c r="C1726" s="121"/>
    </row>
    <row r="1727" spans="3:3">
      <c r="C1727" s="121"/>
    </row>
    <row r="1728" spans="3:3">
      <c r="C1728" s="121"/>
    </row>
    <row r="1729" spans="3:3">
      <c r="C1729" s="121"/>
    </row>
    <row r="1730" spans="3:3">
      <c r="C1730" s="121"/>
    </row>
    <row r="1731" spans="3:3">
      <c r="C1731" s="121"/>
    </row>
    <row r="1732" spans="3:3">
      <c r="C1732" s="121"/>
    </row>
    <row r="1733" spans="3:3">
      <c r="C1733" s="121"/>
    </row>
    <row r="1734" spans="3:3">
      <c r="C1734" s="121"/>
    </row>
    <row r="1735" spans="3:3">
      <c r="C1735" s="121"/>
    </row>
    <row r="1736" spans="3:3">
      <c r="C1736" s="121"/>
    </row>
    <row r="1737" spans="3:3">
      <c r="C1737" s="121"/>
    </row>
    <row r="1738" spans="3:3">
      <c r="C1738" s="121"/>
    </row>
    <row r="1739" spans="3:3">
      <c r="C1739" s="121"/>
    </row>
    <row r="1740" spans="3:3">
      <c r="C1740" s="121"/>
    </row>
    <row r="1741" spans="3:3">
      <c r="C1741" s="121"/>
    </row>
    <row r="1742" spans="3:3">
      <c r="C1742" s="121"/>
    </row>
    <row r="1743" spans="3:3">
      <c r="C1743" s="121"/>
    </row>
    <row r="1744" spans="3:3">
      <c r="C1744" s="121"/>
    </row>
    <row r="1745" spans="3:3">
      <c r="C1745" s="121"/>
    </row>
    <row r="1746" spans="3:3">
      <c r="C1746" s="121"/>
    </row>
    <row r="1747" spans="3:3">
      <c r="C1747" s="121"/>
    </row>
    <row r="1748" spans="3:3">
      <c r="C1748" s="121"/>
    </row>
    <row r="1749" spans="3:3">
      <c r="C1749" s="121"/>
    </row>
    <row r="1750" spans="3:3">
      <c r="C1750" s="121"/>
    </row>
    <row r="1751" spans="3:3">
      <c r="C1751" s="121"/>
    </row>
    <row r="1752" spans="3:3">
      <c r="C1752" s="121"/>
    </row>
    <row r="1753" spans="3:3">
      <c r="C1753" s="121"/>
    </row>
    <row r="1754" spans="3:3">
      <c r="C1754" s="121"/>
    </row>
    <row r="1755" spans="3:3">
      <c r="C1755" s="121"/>
    </row>
    <row r="1756" spans="3:3">
      <c r="C1756" s="121"/>
    </row>
    <row r="1757" spans="3:3">
      <c r="C1757" s="121"/>
    </row>
    <row r="1758" spans="3:3">
      <c r="C1758" s="121"/>
    </row>
    <row r="1759" spans="3:3">
      <c r="C1759" s="121"/>
    </row>
    <row r="1760" spans="3:3">
      <c r="C1760" s="121"/>
    </row>
    <row r="1761" spans="3:3">
      <c r="C1761" s="121"/>
    </row>
    <row r="1762" spans="3:3">
      <c r="C1762" s="121"/>
    </row>
    <row r="1763" spans="3:3">
      <c r="C1763" s="121"/>
    </row>
    <row r="1764" spans="3:3">
      <c r="C1764" s="121"/>
    </row>
    <row r="1765" spans="3:3">
      <c r="C1765" s="121"/>
    </row>
    <row r="1766" spans="3:3">
      <c r="C1766" s="121"/>
    </row>
    <row r="1767" spans="3:3">
      <c r="C1767" s="121"/>
    </row>
    <row r="1768" spans="3:3">
      <c r="C1768" s="121"/>
    </row>
    <row r="1769" spans="3:3">
      <c r="C1769" s="121"/>
    </row>
    <row r="1770" spans="3:3">
      <c r="C1770" s="121"/>
    </row>
    <row r="1771" spans="3:3">
      <c r="C1771" s="121"/>
    </row>
    <row r="1772" spans="3:3">
      <c r="C1772" s="121"/>
    </row>
    <row r="1773" spans="3:3">
      <c r="C1773" s="121"/>
    </row>
    <row r="1774" spans="3:3">
      <c r="C1774" s="121"/>
    </row>
    <row r="1775" spans="3:3">
      <c r="C1775" s="121"/>
    </row>
    <row r="1776" spans="3:3">
      <c r="C1776" s="121"/>
    </row>
    <row r="1777" spans="3:3">
      <c r="C1777" s="121"/>
    </row>
    <row r="1778" spans="3:3">
      <c r="C1778" s="121"/>
    </row>
    <row r="1779" spans="3:3">
      <c r="C1779" s="121"/>
    </row>
    <row r="1780" spans="3:3">
      <c r="C1780" s="121"/>
    </row>
    <row r="1781" spans="3:3">
      <c r="C1781" s="121"/>
    </row>
    <row r="1782" spans="3:3">
      <c r="C1782" s="121"/>
    </row>
    <row r="1783" spans="3:3">
      <c r="C1783" s="121"/>
    </row>
    <row r="1784" spans="3:3">
      <c r="C1784" s="121"/>
    </row>
    <row r="1785" spans="3:3">
      <c r="C1785" s="121"/>
    </row>
    <row r="1786" spans="3:3">
      <c r="C1786" s="121"/>
    </row>
    <row r="1787" spans="3:3">
      <c r="C1787" s="121"/>
    </row>
    <row r="1788" spans="3:3">
      <c r="C1788" s="121"/>
    </row>
    <row r="1789" spans="3:3">
      <c r="C1789" s="121"/>
    </row>
    <row r="1790" spans="3:3">
      <c r="C1790" s="121"/>
    </row>
    <row r="1791" spans="3:3">
      <c r="C1791" s="121"/>
    </row>
    <row r="1792" spans="3:3">
      <c r="C1792" s="121"/>
    </row>
    <row r="1793" spans="3:3">
      <c r="C1793" s="121"/>
    </row>
    <row r="1794" spans="3:3">
      <c r="C1794" s="121"/>
    </row>
    <row r="1795" spans="3:3">
      <c r="C1795" s="121"/>
    </row>
    <row r="1796" spans="3:3">
      <c r="C1796" s="121"/>
    </row>
    <row r="1797" spans="3:3">
      <c r="C1797" s="121"/>
    </row>
    <row r="1798" spans="3:3">
      <c r="C1798" s="121"/>
    </row>
    <row r="1799" spans="3:3">
      <c r="C1799" s="121"/>
    </row>
    <row r="1800" spans="3:3">
      <c r="C1800" s="121"/>
    </row>
    <row r="1801" spans="3:3">
      <c r="C1801" s="121"/>
    </row>
    <row r="1802" spans="3:3">
      <c r="C1802" s="121"/>
    </row>
    <row r="1803" spans="3:3">
      <c r="C1803" s="121"/>
    </row>
    <row r="1804" spans="3:3">
      <c r="C1804" s="121"/>
    </row>
    <row r="1805" spans="3:3">
      <c r="C1805" s="121"/>
    </row>
    <row r="1806" spans="3:3">
      <c r="C1806" s="121"/>
    </row>
    <row r="1807" spans="3:3">
      <c r="C1807" s="121"/>
    </row>
    <row r="1808" spans="3:3">
      <c r="C1808" s="121"/>
    </row>
    <row r="1809" spans="3:3">
      <c r="C1809" s="121"/>
    </row>
    <row r="1810" spans="3:3">
      <c r="C1810" s="121"/>
    </row>
    <row r="1811" spans="3:3">
      <c r="C1811" s="121"/>
    </row>
    <row r="1812" spans="3:3">
      <c r="C1812" s="121"/>
    </row>
    <row r="1813" spans="3:3">
      <c r="C1813" s="121"/>
    </row>
    <row r="1814" spans="3:3">
      <c r="C1814" s="121"/>
    </row>
    <row r="1815" spans="3:3">
      <c r="C1815" s="121"/>
    </row>
    <row r="1816" spans="3:3">
      <c r="C1816" s="121"/>
    </row>
    <row r="1817" spans="3:3">
      <c r="C1817" s="121"/>
    </row>
    <row r="1818" spans="3:3">
      <c r="C1818" s="121"/>
    </row>
    <row r="1819" spans="3:3">
      <c r="C1819" s="121"/>
    </row>
    <row r="1820" spans="3:3">
      <c r="C1820" s="121"/>
    </row>
    <row r="1821" spans="3:3">
      <c r="C1821" s="121"/>
    </row>
    <row r="1822" spans="3:3">
      <c r="C1822" s="121"/>
    </row>
    <row r="1823" spans="3:3">
      <c r="C1823" s="121"/>
    </row>
    <row r="1824" spans="3:3">
      <c r="C1824" s="121"/>
    </row>
    <row r="1825" spans="3:3">
      <c r="C1825" s="121"/>
    </row>
    <row r="1826" spans="3:3">
      <c r="C1826" s="121"/>
    </row>
    <row r="1827" spans="3:3">
      <c r="C1827" s="121"/>
    </row>
    <row r="1828" spans="3:3">
      <c r="C1828" s="121"/>
    </row>
    <row r="1829" spans="3:3">
      <c r="C1829" s="121"/>
    </row>
    <row r="1830" spans="3:3">
      <c r="C1830" s="121"/>
    </row>
    <row r="1831" spans="3:3">
      <c r="C1831" s="121"/>
    </row>
    <row r="1832" spans="3:3">
      <c r="C1832" s="121"/>
    </row>
    <row r="1833" spans="3:3">
      <c r="C1833" s="121"/>
    </row>
    <row r="1834" spans="3:3">
      <c r="C1834" s="121"/>
    </row>
    <row r="1835" spans="3:3">
      <c r="C1835" s="121"/>
    </row>
    <row r="1836" spans="3:3">
      <c r="C1836" s="121"/>
    </row>
    <row r="1837" spans="3:3">
      <c r="C1837" s="121"/>
    </row>
    <row r="1838" spans="3:3">
      <c r="C1838" s="121"/>
    </row>
    <row r="1839" spans="3:3">
      <c r="C1839" s="121"/>
    </row>
    <row r="1840" spans="3:3">
      <c r="C1840" s="121"/>
    </row>
    <row r="1841" spans="3:3">
      <c r="C1841" s="121"/>
    </row>
    <row r="1842" spans="3:3">
      <c r="C1842" s="121"/>
    </row>
    <row r="1843" spans="3:3">
      <c r="C1843" s="121"/>
    </row>
    <row r="1844" spans="3:3">
      <c r="C1844" s="121"/>
    </row>
    <row r="1845" spans="3:3">
      <c r="C1845" s="121"/>
    </row>
    <row r="1846" spans="3:3">
      <c r="C1846" s="121"/>
    </row>
    <row r="1847" spans="3:3">
      <c r="C1847" s="121"/>
    </row>
    <row r="1848" spans="3:3">
      <c r="C1848" s="121"/>
    </row>
    <row r="1849" spans="3:3">
      <c r="C1849" s="121"/>
    </row>
    <row r="1850" spans="3:3">
      <c r="C1850" s="121"/>
    </row>
    <row r="1851" spans="3:3">
      <c r="C1851" s="121"/>
    </row>
    <row r="1852" spans="3:3">
      <c r="C1852" s="121"/>
    </row>
    <row r="1853" spans="3:3">
      <c r="C1853" s="121"/>
    </row>
    <row r="1854" spans="3:3">
      <c r="C1854" s="121"/>
    </row>
    <row r="1855" spans="3:3">
      <c r="C1855" s="121"/>
    </row>
    <row r="1856" spans="3:3">
      <c r="C1856" s="121"/>
    </row>
    <row r="1857" spans="3:3">
      <c r="C1857" s="121"/>
    </row>
    <row r="1858" spans="3:3">
      <c r="C1858" s="121"/>
    </row>
    <row r="1859" spans="3:3">
      <c r="C1859" s="121"/>
    </row>
    <row r="1860" spans="3:3">
      <c r="C1860" s="121"/>
    </row>
    <row r="1861" spans="3:3">
      <c r="C1861" s="121"/>
    </row>
    <row r="1862" spans="3:3">
      <c r="C1862" s="121"/>
    </row>
    <row r="1863" spans="3:3">
      <c r="C1863" s="121"/>
    </row>
    <row r="1864" spans="3:3">
      <c r="C1864" s="121"/>
    </row>
    <row r="1865" spans="3:3">
      <c r="C1865" s="121"/>
    </row>
    <row r="1866" spans="3:3">
      <c r="C1866" s="121"/>
    </row>
    <row r="1867" spans="3:3">
      <c r="C1867" s="121"/>
    </row>
    <row r="1868" spans="3:3">
      <c r="C1868" s="121"/>
    </row>
    <row r="1869" spans="3:3">
      <c r="C1869" s="121"/>
    </row>
    <row r="1870" spans="3:3">
      <c r="C1870" s="121"/>
    </row>
    <row r="1871" spans="3:3">
      <c r="C1871" s="121"/>
    </row>
    <row r="1872" spans="3:3">
      <c r="C1872" s="121"/>
    </row>
    <row r="1873" spans="3:3">
      <c r="C1873" s="121"/>
    </row>
    <row r="1874" spans="3:3">
      <c r="C1874" s="121"/>
    </row>
    <row r="1875" spans="3:3">
      <c r="C1875" s="121"/>
    </row>
    <row r="1876" spans="3:3">
      <c r="C1876" s="121"/>
    </row>
    <row r="1877" spans="3:3">
      <c r="C1877" s="121"/>
    </row>
    <row r="1878" spans="3:3">
      <c r="C1878" s="121"/>
    </row>
    <row r="1879" spans="3:3">
      <c r="C1879" s="121"/>
    </row>
    <row r="1880" spans="3:3">
      <c r="C1880" s="121"/>
    </row>
    <row r="1881" spans="3:3">
      <c r="C1881" s="121"/>
    </row>
    <row r="1882" spans="3:3">
      <c r="C1882" s="121"/>
    </row>
    <row r="1883" spans="3:3">
      <c r="C1883" s="121"/>
    </row>
    <row r="1884" spans="3:3">
      <c r="C1884" s="121"/>
    </row>
    <row r="1885" spans="3:3">
      <c r="C1885" s="121"/>
    </row>
    <row r="1886" spans="3:3">
      <c r="C1886" s="121"/>
    </row>
    <row r="1887" spans="3:3">
      <c r="C1887" s="121"/>
    </row>
    <row r="1888" spans="3:3">
      <c r="C1888" s="121"/>
    </row>
    <row r="1889" spans="3:3">
      <c r="C1889" s="121"/>
    </row>
    <row r="1890" spans="3:3">
      <c r="C1890" s="121"/>
    </row>
    <row r="1891" spans="3:3">
      <c r="C1891" s="121"/>
    </row>
    <row r="1892" spans="3:3">
      <c r="C1892" s="121"/>
    </row>
    <row r="1893" spans="3:3">
      <c r="C1893" s="121"/>
    </row>
    <row r="1894" spans="3:3">
      <c r="C1894" s="121"/>
    </row>
    <row r="1895" spans="3:3">
      <c r="C1895" s="121"/>
    </row>
    <row r="1896" spans="3:3">
      <c r="C1896" s="121"/>
    </row>
    <row r="1897" spans="3:3">
      <c r="C1897" s="121"/>
    </row>
    <row r="1898" spans="3:3">
      <c r="C1898" s="121"/>
    </row>
    <row r="1899" spans="3:3">
      <c r="C1899" s="121"/>
    </row>
    <row r="1900" spans="3:3">
      <c r="C1900" s="121"/>
    </row>
    <row r="1901" spans="3:3">
      <c r="C1901" s="121"/>
    </row>
    <row r="1902" spans="3:3">
      <c r="C1902" s="121"/>
    </row>
    <row r="1903" spans="3:3">
      <c r="C1903" s="121"/>
    </row>
    <row r="1904" spans="3:3">
      <c r="C1904" s="121"/>
    </row>
    <row r="1905" spans="3:3">
      <c r="C1905" s="121"/>
    </row>
    <row r="1906" spans="3:3">
      <c r="C1906" s="121"/>
    </row>
    <row r="1907" spans="3:3">
      <c r="C1907" s="121"/>
    </row>
    <row r="1908" spans="3:3">
      <c r="C1908" s="121"/>
    </row>
    <row r="1909" spans="3:3">
      <c r="C1909" s="121"/>
    </row>
    <row r="1910" spans="3:3">
      <c r="C1910" s="121"/>
    </row>
    <row r="1911" spans="3:3">
      <c r="C1911" s="121"/>
    </row>
    <row r="1912" spans="3:3">
      <c r="C1912" s="121"/>
    </row>
    <row r="1913" spans="3:3">
      <c r="C1913" s="121"/>
    </row>
    <row r="1914" spans="3:3">
      <c r="C1914" s="121"/>
    </row>
    <row r="1915" spans="3:3">
      <c r="C1915" s="121"/>
    </row>
    <row r="1916" spans="3:3">
      <c r="C1916" s="121"/>
    </row>
    <row r="1917" spans="3:3">
      <c r="C1917" s="121"/>
    </row>
    <row r="1918" spans="3:3">
      <c r="C1918" s="121"/>
    </row>
    <row r="1919" spans="3:3">
      <c r="C1919" s="121"/>
    </row>
    <row r="1920" spans="3:3">
      <c r="C1920" s="121"/>
    </row>
    <row r="1921" spans="3:3">
      <c r="C1921" s="121"/>
    </row>
    <row r="1922" spans="3:3">
      <c r="C1922" s="121"/>
    </row>
    <row r="1923" spans="3:3">
      <c r="C1923" s="121"/>
    </row>
    <row r="1924" spans="3:3">
      <c r="C1924" s="121"/>
    </row>
    <row r="1925" spans="3:3">
      <c r="C1925" s="121"/>
    </row>
    <row r="1926" spans="3:3">
      <c r="C1926" s="121"/>
    </row>
    <row r="1927" spans="3:3">
      <c r="C1927" s="121"/>
    </row>
    <row r="1928" spans="3:3">
      <c r="C1928" s="121"/>
    </row>
    <row r="1929" spans="3:3">
      <c r="C1929" s="121"/>
    </row>
    <row r="1930" spans="3:3">
      <c r="C1930" s="121"/>
    </row>
    <row r="1931" spans="3:3">
      <c r="C1931" s="121"/>
    </row>
    <row r="1932" spans="3:3">
      <c r="C1932" s="121"/>
    </row>
    <row r="1933" spans="3:3">
      <c r="C1933" s="121"/>
    </row>
    <row r="1934" spans="3:3">
      <c r="C1934" s="121"/>
    </row>
    <row r="1935" spans="3:3">
      <c r="C1935" s="121"/>
    </row>
    <row r="1936" spans="3:3">
      <c r="C1936" s="121"/>
    </row>
    <row r="1937" spans="3:3">
      <c r="C1937" s="121"/>
    </row>
    <row r="1938" spans="3:3">
      <c r="C1938" s="121"/>
    </row>
    <row r="1939" spans="3:3">
      <c r="C1939" s="121"/>
    </row>
    <row r="1940" spans="3:3">
      <c r="C1940" s="121"/>
    </row>
    <row r="1941" spans="3:3">
      <c r="C1941" s="121"/>
    </row>
    <row r="1942" spans="3:3">
      <c r="C1942" s="121"/>
    </row>
    <row r="1943" spans="3:3">
      <c r="C1943" s="121"/>
    </row>
    <row r="1944" spans="3:3">
      <c r="C1944" s="121"/>
    </row>
    <row r="1945" spans="3:3">
      <c r="C1945" s="121"/>
    </row>
    <row r="1946" spans="3:3">
      <c r="C1946" s="121"/>
    </row>
    <row r="1947" spans="3:3">
      <c r="C1947" s="121"/>
    </row>
    <row r="1948" spans="3:3">
      <c r="C1948" s="121"/>
    </row>
    <row r="1949" spans="3:3">
      <c r="C1949" s="121"/>
    </row>
    <row r="1950" spans="3:3">
      <c r="C1950" s="121"/>
    </row>
    <row r="1951" spans="3:3">
      <c r="C1951" s="121"/>
    </row>
    <row r="1952" spans="3:3">
      <c r="C1952" s="121"/>
    </row>
    <row r="1953" spans="3:3">
      <c r="C1953" s="121"/>
    </row>
    <row r="1954" spans="3:3">
      <c r="C1954" s="121"/>
    </row>
    <row r="1955" spans="3:3">
      <c r="C1955" s="121"/>
    </row>
    <row r="1956" spans="3:3">
      <c r="C1956" s="121"/>
    </row>
    <row r="1957" spans="3:3">
      <c r="C1957" s="121"/>
    </row>
    <row r="1958" spans="3:3">
      <c r="C1958" s="121"/>
    </row>
    <row r="1959" spans="3:3">
      <c r="C1959" s="121"/>
    </row>
    <row r="1960" spans="3:3">
      <c r="C1960" s="121"/>
    </row>
    <row r="1961" spans="3:3">
      <c r="C1961" s="121"/>
    </row>
    <row r="1962" spans="3:3">
      <c r="C1962" s="121"/>
    </row>
    <row r="1963" spans="3:3">
      <c r="C1963" s="121"/>
    </row>
    <row r="1964" spans="3:3">
      <c r="C1964" s="121"/>
    </row>
    <row r="1965" spans="3:3">
      <c r="C1965" s="121"/>
    </row>
    <row r="1966" spans="3:3">
      <c r="C1966" s="121"/>
    </row>
    <row r="1967" spans="3:3">
      <c r="C1967" s="121"/>
    </row>
    <row r="1968" spans="3:3">
      <c r="C1968" s="121"/>
    </row>
    <row r="1969" spans="3:3">
      <c r="C1969" s="121"/>
    </row>
    <row r="1970" spans="3:3">
      <c r="C1970" s="121"/>
    </row>
    <row r="1971" spans="3:3">
      <c r="C1971" s="121"/>
    </row>
    <row r="1972" spans="3:3">
      <c r="C1972" s="121"/>
    </row>
    <row r="1973" spans="3:3">
      <c r="C1973" s="121"/>
    </row>
    <row r="1974" spans="3:3">
      <c r="C1974" s="121"/>
    </row>
    <row r="1975" spans="3:3">
      <c r="C1975" s="121"/>
    </row>
    <row r="1976" spans="3:3">
      <c r="C1976" s="121"/>
    </row>
    <row r="1977" spans="3:3">
      <c r="C1977" s="121"/>
    </row>
    <row r="1978" spans="3:3">
      <c r="C1978" s="121"/>
    </row>
    <row r="1979" spans="3:3">
      <c r="C1979" s="121"/>
    </row>
    <row r="1980" spans="3:3">
      <c r="C1980" s="121"/>
    </row>
    <row r="1981" spans="3:3">
      <c r="C1981" s="121"/>
    </row>
    <row r="1982" spans="3:3">
      <c r="C1982" s="121"/>
    </row>
    <row r="1983" spans="3:3">
      <c r="C1983" s="121"/>
    </row>
    <row r="1984" spans="3:3">
      <c r="C1984" s="121"/>
    </row>
    <row r="1985" spans="3:3">
      <c r="C1985" s="121"/>
    </row>
    <row r="1986" spans="3:3">
      <c r="C1986" s="121"/>
    </row>
    <row r="1987" spans="3:3">
      <c r="C1987" s="121"/>
    </row>
    <row r="1988" spans="3:3">
      <c r="C1988" s="121"/>
    </row>
    <row r="1989" spans="3:3">
      <c r="C1989" s="121"/>
    </row>
    <row r="1990" spans="3:3">
      <c r="C1990" s="121"/>
    </row>
    <row r="1991" spans="3:3">
      <c r="C1991" s="121"/>
    </row>
    <row r="1992" spans="3:3">
      <c r="C1992" s="121"/>
    </row>
    <row r="1993" spans="3:3">
      <c r="C1993" s="121"/>
    </row>
    <row r="1994" spans="3:3">
      <c r="C1994" s="121"/>
    </row>
    <row r="1995" spans="3:3">
      <c r="C1995" s="121"/>
    </row>
    <row r="1996" spans="3:3">
      <c r="C1996" s="121"/>
    </row>
    <row r="1997" spans="3:3">
      <c r="C1997" s="121"/>
    </row>
    <row r="1998" spans="3:3">
      <c r="C1998" s="121"/>
    </row>
    <row r="1999" spans="3:3">
      <c r="C1999" s="121"/>
    </row>
    <row r="2000" spans="3:3">
      <c r="C2000" s="121"/>
    </row>
    <row r="2001" spans="3:3">
      <c r="C2001" s="121"/>
    </row>
    <row r="2002" spans="3:3">
      <c r="C2002" s="121"/>
    </row>
    <row r="2003" spans="3:3">
      <c r="C2003" s="121"/>
    </row>
    <row r="2004" spans="3:3">
      <c r="C2004" s="121"/>
    </row>
    <row r="2005" spans="3:3">
      <c r="C2005" s="121"/>
    </row>
    <row r="2006" spans="3:3">
      <c r="C2006" s="121"/>
    </row>
    <row r="2007" spans="3:3">
      <c r="C2007" s="121"/>
    </row>
    <row r="2008" spans="3:3">
      <c r="C2008" s="121"/>
    </row>
    <row r="2009" spans="3:3">
      <c r="C2009" s="121"/>
    </row>
    <row r="2010" spans="3:3">
      <c r="C2010" s="121"/>
    </row>
    <row r="2011" spans="3:3">
      <c r="C2011" s="121"/>
    </row>
    <row r="2012" spans="3:3">
      <c r="C2012" s="121"/>
    </row>
    <row r="2013" spans="3:3">
      <c r="C2013" s="121"/>
    </row>
    <row r="2014" spans="3:3">
      <c r="C2014" s="121"/>
    </row>
    <row r="2015" spans="3:3">
      <c r="C2015" s="121"/>
    </row>
    <row r="2016" spans="3:3">
      <c r="C2016" s="121"/>
    </row>
    <row r="2017" spans="3:3">
      <c r="C2017" s="121"/>
    </row>
    <row r="2018" spans="3:3">
      <c r="C2018" s="121"/>
    </row>
    <row r="2019" spans="3:3">
      <c r="C2019" s="121"/>
    </row>
    <row r="2020" spans="3:3">
      <c r="C2020" s="121"/>
    </row>
    <row r="2021" spans="3:3">
      <c r="C2021" s="121"/>
    </row>
    <row r="2022" spans="3:3">
      <c r="C2022" s="121"/>
    </row>
    <row r="2023" spans="3:3">
      <c r="C2023" s="121"/>
    </row>
    <row r="2024" spans="3:3">
      <c r="C2024" s="121"/>
    </row>
    <row r="2025" spans="3:3">
      <c r="C2025" s="121"/>
    </row>
    <row r="2026" spans="3:3">
      <c r="C2026" s="121"/>
    </row>
    <row r="2027" spans="3:3">
      <c r="C2027" s="121"/>
    </row>
    <row r="2028" spans="3:3">
      <c r="C2028" s="121"/>
    </row>
    <row r="2029" spans="3:3">
      <c r="C2029" s="121"/>
    </row>
    <row r="2030" spans="3:3">
      <c r="C2030" s="121"/>
    </row>
    <row r="2031" spans="3:3">
      <c r="C2031" s="121"/>
    </row>
    <row r="2032" spans="3:3">
      <c r="C2032" s="121"/>
    </row>
    <row r="2033" spans="3:3">
      <c r="C2033" s="121"/>
    </row>
    <row r="2034" spans="3:3">
      <c r="C2034" s="121"/>
    </row>
    <row r="2035" spans="3:3">
      <c r="C2035" s="121"/>
    </row>
    <row r="2036" spans="3:3">
      <c r="C2036" s="121"/>
    </row>
    <row r="2037" spans="3:3">
      <c r="C2037" s="121"/>
    </row>
    <row r="2038" spans="3:3">
      <c r="C2038" s="121"/>
    </row>
    <row r="2039" spans="3:3">
      <c r="C2039" s="121"/>
    </row>
    <row r="2040" spans="3:3">
      <c r="C2040" s="121"/>
    </row>
    <row r="2041" spans="3:3">
      <c r="C2041" s="121"/>
    </row>
    <row r="2042" spans="3:3">
      <c r="C2042" s="121"/>
    </row>
    <row r="2043" spans="3:3">
      <c r="C2043" s="121"/>
    </row>
    <row r="2044" spans="3:3">
      <c r="C2044" s="121"/>
    </row>
    <row r="2045" spans="3:3">
      <c r="C2045" s="121"/>
    </row>
    <row r="2046" spans="3:3">
      <c r="C2046" s="121"/>
    </row>
    <row r="2047" spans="3:3">
      <c r="C2047" s="121"/>
    </row>
    <row r="2048" spans="3:3">
      <c r="C2048" s="121"/>
    </row>
    <row r="2049" spans="3:3">
      <c r="C2049" s="121"/>
    </row>
    <row r="2050" spans="3:3">
      <c r="C2050" s="121"/>
    </row>
    <row r="2051" spans="3:3">
      <c r="C2051" s="121"/>
    </row>
    <row r="2052" spans="3:3">
      <c r="C2052" s="121"/>
    </row>
    <row r="2053" spans="3:3">
      <c r="C2053" s="121"/>
    </row>
    <row r="2054" spans="3:3">
      <c r="C2054" s="121"/>
    </row>
    <row r="2055" spans="3:3">
      <c r="C2055" s="121"/>
    </row>
    <row r="2056" spans="3:3">
      <c r="C2056" s="121"/>
    </row>
    <row r="2057" spans="3:3">
      <c r="C2057" s="121"/>
    </row>
    <row r="2058" spans="3:3">
      <c r="C2058" s="121"/>
    </row>
    <row r="2059" spans="3:3">
      <c r="C2059" s="121"/>
    </row>
    <row r="2060" spans="3:3">
      <c r="C2060" s="121"/>
    </row>
    <row r="2061" spans="3:3">
      <c r="C2061" s="121"/>
    </row>
    <row r="2062" spans="3:3">
      <c r="C2062" s="121"/>
    </row>
    <row r="2063" spans="3:3">
      <c r="C2063" s="121"/>
    </row>
    <row r="2064" spans="3:3">
      <c r="C2064" s="121"/>
    </row>
    <row r="2065" spans="3:3">
      <c r="C2065" s="121"/>
    </row>
    <row r="2066" spans="3:3">
      <c r="C2066" s="121"/>
    </row>
    <row r="2067" spans="3:3">
      <c r="C2067" s="121"/>
    </row>
    <row r="2068" spans="3:3">
      <c r="C2068" s="121"/>
    </row>
    <row r="2069" spans="3:3">
      <c r="C2069" s="121"/>
    </row>
    <row r="2070" spans="3:3">
      <c r="C2070" s="121"/>
    </row>
    <row r="2071" spans="3:3">
      <c r="C2071" s="121"/>
    </row>
    <row r="2072" spans="3:3">
      <c r="C2072" s="121"/>
    </row>
    <row r="2073" spans="3:3">
      <c r="C2073" s="121"/>
    </row>
    <row r="2074" spans="3:3">
      <c r="C2074" s="121"/>
    </row>
    <row r="2075" spans="3:3">
      <c r="C2075" s="121"/>
    </row>
    <row r="2076" spans="3:3">
      <c r="C2076" s="121"/>
    </row>
    <row r="2077" spans="3:3">
      <c r="C2077" s="121"/>
    </row>
    <row r="2078" spans="3:3">
      <c r="C2078" s="121"/>
    </row>
    <row r="2079" spans="3:3">
      <c r="C2079" s="121"/>
    </row>
    <row r="2080" spans="3:3">
      <c r="C2080" s="121"/>
    </row>
    <row r="2081" spans="3:3">
      <c r="C2081" s="121"/>
    </row>
    <row r="2082" spans="3:3">
      <c r="C2082" s="121"/>
    </row>
    <row r="2083" spans="3:3">
      <c r="C2083" s="121"/>
    </row>
    <row r="2084" spans="3:3">
      <c r="C2084" s="121"/>
    </row>
    <row r="2085" spans="3:3">
      <c r="C2085" s="121"/>
    </row>
    <row r="2086" spans="3:3">
      <c r="C2086" s="121"/>
    </row>
    <row r="2087" spans="3:3">
      <c r="C2087" s="121"/>
    </row>
    <row r="2088" spans="3:3">
      <c r="C2088" s="121"/>
    </row>
    <row r="2089" spans="3:3">
      <c r="C2089" s="121"/>
    </row>
    <row r="2090" spans="3:3">
      <c r="C2090" s="121"/>
    </row>
    <row r="2091" spans="3:3">
      <c r="C2091" s="121"/>
    </row>
    <row r="2092" spans="3:3">
      <c r="C2092" s="121"/>
    </row>
    <row r="2093" spans="3:3">
      <c r="C2093" s="121"/>
    </row>
    <row r="2094" spans="3:3">
      <c r="C2094" s="121"/>
    </row>
    <row r="2095" spans="3:3">
      <c r="C2095" s="121"/>
    </row>
    <row r="2096" spans="3:3">
      <c r="C2096" s="121"/>
    </row>
    <row r="2097" spans="3:3">
      <c r="C2097" s="121"/>
    </row>
    <row r="2098" spans="3:3">
      <c r="C2098" s="121"/>
    </row>
    <row r="2099" spans="3:3">
      <c r="C2099" s="121"/>
    </row>
    <row r="2100" spans="3:3">
      <c r="C2100" s="121"/>
    </row>
    <row r="2101" spans="3:3">
      <c r="C2101" s="121"/>
    </row>
    <row r="2102" spans="3:3">
      <c r="C2102" s="121"/>
    </row>
    <row r="2103" spans="3:3">
      <c r="C2103" s="121"/>
    </row>
    <row r="2104" spans="3:3">
      <c r="C2104" s="121"/>
    </row>
    <row r="2105" spans="3:3">
      <c r="C2105" s="121"/>
    </row>
    <row r="2106" spans="3:3">
      <c r="C2106" s="121"/>
    </row>
    <row r="2107" spans="3:3">
      <c r="C2107" s="121"/>
    </row>
    <row r="2108" spans="3:3">
      <c r="C2108" s="121"/>
    </row>
    <row r="2109" spans="3:3">
      <c r="C2109" s="121"/>
    </row>
    <row r="2110" spans="3:3">
      <c r="C2110" s="121"/>
    </row>
    <row r="2111" spans="3:3">
      <c r="C2111" s="121"/>
    </row>
    <row r="2112" spans="3:3">
      <c r="C2112" s="121"/>
    </row>
    <row r="2113" spans="3:3">
      <c r="C2113" s="121"/>
    </row>
    <row r="2114" spans="3:3">
      <c r="C2114" s="121"/>
    </row>
    <row r="2115" spans="3:3">
      <c r="C2115" s="121"/>
    </row>
    <row r="2116" spans="3:3">
      <c r="C2116" s="121"/>
    </row>
    <row r="2117" spans="3:3">
      <c r="C2117" s="121"/>
    </row>
    <row r="2118" spans="3:3">
      <c r="C2118" s="121"/>
    </row>
    <row r="2119" spans="3:3">
      <c r="C2119" s="121"/>
    </row>
    <row r="2120" spans="3:3">
      <c r="C2120" s="121"/>
    </row>
    <row r="2121" spans="3:3">
      <c r="C2121" s="121"/>
    </row>
    <row r="2122" spans="3:3">
      <c r="C2122" s="121"/>
    </row>
    <row r="2123" spans="3:3">
      <c r="C2123" s="121"/>
    </row>
    <row r="2124" spans="3:3">
      <c r="C2124" s="121"/>
    </row>
    <row r="2125" spans="3:3">
      <c r="C2125" s="121"/>
    </row>
    <row r="2126" spans="3:3">
      <c r="C2126" s="121"/>
    </row>
    <row r="2127" spans="3:3">
      <c r="C2127" s="121"/>
    </row>
    <row r="2128" spans="3:3">
      <c r="C2128" s="121"/>
    </row>
    <row r="2129" spans="3:3">
      <c r="C2129" s="121"/>
    </row>
    <row r="2130" spans="3:3">
      <c r="C2130" s="121"/>
    </row>
    <row r="2131" spans="3:3">
      <c r="C2131" s="121"/>
    </row>
    <row r="2132" spans="3:3">
      <c r="C2132" s="121"/>
    </row>
    <row r="2133" spans="3:3">
      <c r="C2133" s="121"/>
    </row>
    <row r="2134" spans="3:3">
      <c r="C2134" s="121"/>
    </row>
  </sheetData>
  <sheetProtection password="CAFB" sheet="1" objects="1" scenarios="1"/>
  <phoneticPr fontId="79" type="noConversion"/>
  <pageMargins left="0.98425196850393704" right="0.74803149606299213" top="0.98425196850393704" bottom="0.98425196850393704" header="0" footer="0"/>
  <pageSetup paperSize="9" scale="80" orientation="portrait" r:id="rId1"/>
  <headerFooter alignWithMargins="0">
    <oddFooter>&amp;LRazpisna dokumentacija: Ureditev mestnega središča v Šempetru pri Gorici 3. faza&amp;R&amp;P</oddFooter>
  </headerFooter>
</worksheet>
</file>

<file path=xl/worksheets/sheet13.xml><?xml version="1.0" encoding="utf-8"?>
<worksheet xmlns="http://schemas.openxmlformats.org/spreadsheetml/2006/main" xmlns:r="http://schemas.openxmlformats.org/officeDocument/2006/relationships">
  <sheetPr>
    <tabColor theme="6" tint="-0.249977111117893"/>
  </sheetPr>
  <dimension ref="A1:J86"/>
  <sheetViews>
    <sheetView zoomScaleNormal="100" zoomScaleSheetLayoutView="85" workbookViewId="0">
      <selection activeCell="E12" sqref="E12"/>
    </sheetView>
  </sheetViews>
  <sheetFormatPr defaultColWidth="9.109375" defaultRowHeight="13.2"/>
  <cols>
    <col min="1" max="1" width="6.33203125" style="311" customWidth="1"/>
    <col min="2" max="2" width="50.77734375" style="100" customWidth="1"/>
    <col min="3" max="3" width="7.33203125" style="21" customWidth="1"/>
    <col min="4" max="4" width="9.44140625" style="101" customWidth="1"/>
    <col min="5" max="5" width="13.33203125" style="121" customWidth="1"/>
    <col min="6" max="6" width="16.44140625" style="101" customWidth="1"/>
    <col min="7" max="10" width="9.109375" style="100"/>
    <col min="11" max="16384" width="9.109375" style="208"/>
  </cols>
  <sheetData>
    <row r="1" spans="1:10" ht="13.8">
      <c r="A1" s="648" t="s">
        <v>701</v>
      </c>
    </row>
    <row r="5" spans="1:10" ht="13.8" thickBot="1">
      <c r="A5" s="309" t="s">
        <v>751</v>
      </c>
      <c r="B5" s="103" t="s">
        <v>230</v>
      </c>
    </row>
    <row r="6" spans="1:10" s="651" customFormat="1">
      <c r="A6" s="632" t="s">
        <v>702</v>
      </c>
      <c r="B6" s="633" t="s">
        <v>703</v>
      </c>
      <c r="C6" s="634" t="s">
        <v>704</v>
      </c>
      <c r="D6" s="635" t="s">
        <v>604</v>
      </c>
      <c r="E6" s="867" t="s">
        <v>705</v>
      </c>
      <c r="F6" s="634" t="s">
        <v>706</v>
      </c>
      <c r="G6" s="420"/>
      <c r="H6" s="420"/>
      <c r="I6" s="420"/>
      <c r="J6" s="420"/>
    </row>
    <row r="7" spans="1:10">
      <c r="A7" s="309"/>
      <c r="B7" s="103"/>
    </row>
    <row r="8" spans="1:10">
      <c r="A8" s="309" t="s">
        <v>746</v>
      </c>
      <c r="B8" s="310" t="s">
        <v>157</v>
      </c>
    </row>
    <row r="10" spans="1:10">
      <c r="A10" s="311">
        <v>1</v>
      </c>
      <c r="B10" s="307" t="s">
        <v>231</v>
      </c>
      <c r="C10" s="21" t="s">
        <v>758</v>
      </c>
      <c r="D10" s="101">
        <v>70</v>
      </c>
      <c r="F10" s="101">
        <f>D10*E10</f>
        <v>0</v>
      </c>
    </row>
    <row r="12" spans="1:10" ht="26.4">
      <c r="A12" s="311">
        <v>2</v>
      </c>
      <c r="B12" s="307" t="s">
        <v>815</v>
      </c>
      <c r="C12" s="21" t="s">
        <v>759</v>
      </c>
      <c r="D12" s="101">
        <v>2</v>
      </c>
      <c r="F12" s="101">
        <f>D12*E12</f>
        <v>0</v>
      </c>
    </row>
    <row r="14" spans="1:10" ht="39.6">
      <c r="A14" s="311">
        <v>3</v>
      </c>
      <c r="B14" s="307" t="s">
        <v>617</v>
      </c>
      <c r="C14" s="21" t="s">
        <v>759</v>
      </c>
      <c r="D14" s="101">
        <v>2</v>
      </c>
      <c r="F14" s="101">
        <f>D14*E14</f>
        <v>0</v>
      </c>
    </row>
    <row r="16" spans="1:10">
      <c r="A16" s="311">
        <v>4</v>
      </c>
      <c r="B16" s="307" t="s">
        <v>160</v>
      </c>
      <c r="C16" s="21" t="s">
        <v>758</v>
      </c>
      <c r="D16" s="101">
        <v>55</v>
      </c>
      <c r="F16" s="101">
        <f>D16*E16</f>
        <v>0</v>
      </c>
    </row>
    <row r="18" spans="1:6">
      <c r="A18" s="311">
        <v>5</v>
      </c>
      <c r="B18" s="307" t="s">
        <v>616</v>
      </c>
      <c r="C18" s="21" t="s">
        <v>758</v>
      </c>
      <c r="D18" s="101">
        <v>70</v>
      </c>
      <c r="F18" s="101">
        <f>D18*E18</f>
        <v>0</v>
      </c>
    </row>
    <row r="20" spans="1:6" ht="26.4">
      <c r="A20" s="311">
        <v>6</v>
      </c>
      <c r="B20" s="307" t="s">
        <v>161</v>
      </c>
      <c r="C20" s="21" t="s">
        <v>758</v>
      </c>
      <c r="D20" s="101">
        <v>55</v>
      </c>
      <c r="F20" s="101">
        <f>D20*E20</f>
        <v>0</v>
      </c>
    </row>
    <row r="22" spans="1:6">
      <c r="A22" s="311">
        <v>7</v>
      </c>
      <c r="B22" s="307" t="s">
        <v>162</v>
      </c>
      <c r="C22" s="21" t="s">
        <v>761</v>
      </c>
      <c r="D22" s="101">
        <v>1</v>
      </c>
      <c r="F22" s="101">
        <f>D22*E22</f>
        <v>0</v>
      </c>
    </row>
    <row r="24" spans="1:6" ht="39.6">
      <c r="A24" s="311">
        <v>8</v>
      </c>
      <c r="B24" s="307" t="s">
        <v>232</v>
      </c>
      <c r="C24" s="21" t="s">
        <v>761</v>
      </c>
      <c r="D24" s="101">
        <v>1</v>
      </c>
      <c r="F24" s="101">
        <f>D24*E24</f>
        <v>0</v>
      </c>
    </row>
    <row r="26" spans="1:6">
      <c r="A26" s="311">
        <v>9</v>
      </c>
      <c r="B26" s="307" t="s">
        <v>233</v>
      </c>
      <c r="C26" s="21" t="s">
        <v>761</v>
      </c>
      <c r="D26" s="101">
        <v>1</v>
      </c>
      <c r="F26" s="101">
        <f>D26*E26</f>
        <v>0</v>
      </c>
    </row>
    <row r="28" spans="1:6">
      <c r="A28" s="311">
        <v>10</v>
      </c>
      <c r="B28" s="307" t="s">
        <v>163</v>
      </c>
      <c r="C28" s="21" t="s">
        <v>761</v>
      </c>
      <c r="D28" s="101">
        <v>1</v>
      </c>
      <c r="F28" s="101">
        <f>D28*E28</f>
        <v>0</v>
      </c>
    </row>
    <row r="30" spans="1:6" ht="26.4">
      <c r="A30" s="639"/>
      <c r="B30" s="640" t="s">
        <v>234</v>
      </c>
      <c r="C30" s="584"/>
      <c r="D30" s="705"/>
      <c r="E30" s="642"/>
      <c r="F30" s="643">
        <f>SUM(F9:F29)</f>
        <v>0</v>
      </c>
    </row>
    <row r="32" spans="1:6">
      <c r="A32" s="309" t="s">
        <v>763</v>
      </c>
      <c r="B32" s="310" t="s">
        <v>164</v>
      </c>
    </row>
    <row r="33" spans="1:6" ht="26.4">
      <c r="A33" s="311">
        <v>1</v>
      </c>
      <c r="B33" s="664" t="s">
        <v>235</v>
      </c>
      <c r="C33" s="85" t="s">
        <v>14</v>
      </c>
      <c r="D33" s="102">
        <v>2</v>
      </c>
      <c r="F33" s="101">
        <f>D33*E33</f>
        <v>0</v>
      </c>
    </row>
    <row r="34" spans="1:6">
      <c r="B34" s="664"/>
      <c r="C34" s="85"/>
      <c r="D34" s="102"/>
    </row>
    <row r="35" spans="1:6" ht="26.4">
      <c r="A35" s="311">
        <v>2</v>
      </c>
      <c r="B35" s="664" t="s">
        <v>177</v>
      </c>
      <c r="C35" s="85" t="s">
        <v>14</v>
      </c>
      <c r="D35" s="102">
        <v>16</v>
      </c>
      <c r="F35" s="101">
        <f>D35*E35</f>
        <v>0</v>
      </c>
    </row>
    <row r="36" spans="1:6">
      <c r="B36" s="664"/>
      <c r="C36" s="85"/>
      <c r="D36" s="102"/>
    </row>
    <row r="37" spans="1:6" ht="26.4">
      <c r="A37" s="311">
        <v>3</v>
      </c>
      <c r="B37" s="664" t="s">
        <v>236</v>
      </c>
      <c r="C37" s="85" t="s">
        <v>758</v>
      </c>
      <c r="D37" s="102">
        <v>55</v>
      </c>
      <c r="F37" s="101">
        <f>D37*E37</f>
        <v>0</v>
      </c>
    </row>
    <row r="38" spans="1:6">
      <c r="B38" s="664"/>
      <c r="C38" s="85"/>
      <c r="D38" s="102"/>
    </row>
    <row r="39" spans="1:6">
      <c r="A39" s="311">
        <v>4</v>
      </c>
      <c r="B39" s="664" t="s">
        <v>237</v>
      </c>
      <c r="C39" s="85" t="s">
        <v>14</v>
      </c>
      <c r="D39" s="102">
        <v>1</v>
      </c>
      <c r="F39" s="101">
        <f>D39*E39</f>
        <v>0</v>
      </c>
    </row>
    <row r="40" spans="1:6">
      <c r="B40" s="664"/>
      <c r="C40" s="85"/>
      <c r="D40" s="102"/>
    </row>
    <row r="41" spans="1:6" ht="26.4">
      <c r="A41" s="311">
        <v>5</v>
      </c>
      <c r="B41" s="664" t="s">
        <v>166</v>
      </c>
      <c r="C41" s="85" t="s">
        <v>14</v>
      </c>
      <c r="D41" s="102">
        <v>5</v>
      </c>
      <c r="F41" s="101">
        <f>D41*E41</f>
        <v>0</v>
      </c>
    </row>
    <row r="42" spans="1:6">
      <c r="B42" s="664"/>
      <c r="C42" s="85"/>
      <c r="D42" s="102"/>
    </row>
    <row r="43" spans="1:6" ht="26.4">
      <c r="A43" s="311">
        <v>6</v>
      </c>
      <c r="B43" s="664" t="s">
        <v>167</v>
      </c>
      <c r="C43" s="85" t="s">
        <v>14</v>
      </c>
      <c r="D43" s="102">
        <v>10</v>
      </c>
      <c r="F43" s="101">
        <f>D43*E43</f>
        <v>0</v>
      </c>
    </row>
    <row r="44" spans="1:6">
      <c r="B44" s="664"/>
      <c r="C44" s="85"/>
      <c r="D44" s="102"/>
    </row>
    <row r="45" spans="1:6" ht="26.4">
      <c r="A45" s="311">
        <v>7</v>
      </c>
      <c r="B45" s="664" t="s">
        <v>238</v>
      </c>
      <c r="C45" s="85" t="s">
        <v>14</v>
      </c>
      <c r="D45" s="102">
        <v>17</v>
      </c>
      <c r="F45" s="101">
        <f>D45*E45</f>
        <v>0</v>
      </c>
    </row>
    <row r="46" spans="1:6">
      <c r="B46" s="664"/>
      <c r="C46" s="85"/>
      <c r="D46" s="102"/>
    </row>
    <row r="47" spans="1:6" ht="26.4">
      <c r="A47" s="311">
        <v>8</v>
      </c>
      <c r="B47" s="664" t="s">
        <v>239</v>
      </c>
      <c r="C47" s="85" t="s">
        <v>759</v>
      </c>
      <c r="D47" s="102">
        <v>2</v>
      </c>
      <c r="F47" s="101">
        <f>D47*E47</f>
        <v>0</v>
      </c>
    </row>
    <row r="48" spans="1:6">
      <c r="B48" s="664"/>
      <c r="C48" s="85"/>
      <c r="D48" s="102"/>
    </row>
    <row r="49" spans="1:6" ht="26.4">
      <c r="A49" s="311">
        <v>9</v>
      </c>
      <c r="B49" s="664" t="s">
        <v>615</v>
      </c>
      <c r="C49" s="85" t="s">
        <v>759</v>
      </c>
      <c r="D49" s="102">
        <v>1</v>
      </c>
      <c r="F49" s="101">
        <f>D49*E49</f>
        <v>0</v>
      </c>
    </row>
    <row r="50" spans="1:6">
      <c r="B50" s="664"/>
      <c r="C50" s="85"/>
      <c r="D50" s="102"/>
    </row>
    <row r="51" spans="1:6">
      <c r="A51" s="311">
        <v>10</v>
      </c>
      <c r="B51" s="664" t="s">
        <v>240</v>
      </c>
      <c r="C51" s="85" t="s">
        <v>759</v>
      </c>
      <c r="D51" s="102">
        <v>5</v>
      </c>
      <c r="F51" s="101">
        <f>D51*E51</f>
        <v>0</v>
      </c>
    </row>
    <row r="53" spans="1:6">
      <c r="A53" s="639"/>
      <c r="B53" s="640" t="s">
        <v>176</v>
      </c>
      <c r="C53" s="584"/>
      <c r="D53" s="705"/>
      <c r="E53" s="642"/>
      <c r="F53" s="643">
        <f>SUM(F33:F52)</f>
        <v>0</v>
      </c>
    </row>
    <row r="55" spans="1:6">
      <c r="A55" s="309" t="s">
        <v>776</v>
      </c>
      <c r="B55" s="665" t="s">
        <v>241</v>
      </c>
    </row>
    <row r="56" spans="1:6" ht="26.4">
      <c r="A56" s="311">
        <v>1</v>
      </c>
      <c r="B56" s="664" t="s">
        <v>242</v>
      </c>
      <c r="C56" s="85" t="s">
        <v>14</v>
      </c>
      <c r="D56" s="102">
        <v>5</v>
      </c>
      <c r="F56" s="101">
        <f>D56*E56</f>
        <v>0</v>
      </c>
    </row>
    <row r="57" spans="1:6">
      <c r="B57" s="664"/>
      <c r="C57" s="85"/>
      <c r="D57" s="102"/>
    </row>
    <row r="58" spans="1:6" ht="26.4">
      <c r="A58" s="311">
        <v>2</v>
      </c>
      <c r="B58" s="664" t="s">
        <v>243</v>
      </c>
      <c r="C58" s="85" t="s">
        <v>14</v>
      </c>
      <c r="D58" s="102">
        <v>45</v>
      </c>
      <c r="F58" s="101">
        <f>D58*E58</f>
        <v>0</v>
      </c>
    </row>
    <row r="59" spans="1:6">
      <c r="B59" s="664"/>
      <c r="C59" s="85"/>
      <c r="D59" s="102"/>
    </row>
    <row r="60" spans="1:6" ht="26.4">
      <c r="A60" s="311">
        <v>3</v>
      </c>
      <c r="B60" s="664" t="s">
        <v>179</v>
      </c>
      <c r="C60" s="85" t="s">
        <v>758</v>
      </c>
      <c r="D60" s="102">
        <v>55</v>
      </c>
      <c r="F60" s="101">
        <f>D60*E60</f>
        <v>0</v>
      </c>
    </row>
    <row r="61" spans="1:6">
      <c r="B61" s="664"/>
      <c r="C61" s="85"/>
      <c r="D61" s="102"/>
    </row>
    <row r="62" spans="1:6" ht="26.4">
      <c r="A62" s="311">
        <v>4</v>
      </c>
      <c r="B62" s="664" t="s">
        <v>180</v>
      </c>
      <c r="C62" s="85" t="s">
        <v>758</v>
      </c>
      <c r="D62" s="102">
        <v>55</v>
      </c>
      <c r="F62" s="101">
        <f>D62*E62</f>
        <v>0</v>
      </c>
    </row>
    <row r="63" spans="1:6">
      <c r="B63" s="664"/>
      <c r="C63" s="85"/>
      <c r="D63" s="102"/>
    </row>
    <row r="64" spans="1:6">
      <c r="A64" s="311">
        <v>5</v>
      </c>
      <c r="B64" s="664" t="s">
        <v>237</v>
      </c>
      <c r="C64" s="85" t="s">
        <v>14</v>
      </c>
      <c r="D64" s="102">
        <v>2</v>
      </c>
      <c r="F64" s="101">
        <f>D64*E64</f>
        <v>0</v>
      </c>
    </row>
    <row r="65" spans="1:6">
      <c r="B65" s="664"/>
      <c r="C65" s="85"/>
      <c r="D65" s="102"/>
    </row>
    <row r="66" spans="1:6" ht="26.4">
      <c r="A66" s="311">
        <v>6</v>
      </c>
      <c r="B66" s="664" t="s">
        <v>166</v>
      </c>
      <c r="C66" s="85" t="s">
        <v>14</v>
      </c>
      <c r="D66" s="102">
        <v>22</v>
      </c>
      <c r="F66" s="101">
        <f>D66*E66</f>
        <v>0</v>
      </c>
    </row>
    <row r="67" spans="1:6">
      <c r="B67" s="664"/>
      <c r="C67" s="85"/>
      <c r="D67" s="102"/>
    </row>
    <row r="68" spans="1:6" ht="26.4">
      <c r="A68" s="311">
        <v>7</v>
      </c>
      <c r="B68" s="664" t="s">
        <v>167</v>
      </c>
      <c r="C68" s="85" t="s">
        <v>14</v>
      </c>
      <c r="D68" s="102">
        <v>15</v>
      </c>
      <c r="F68" s="101">
        <f>D68*E68</f>
        <v>0</v>
      </c>
    </row>
    <row r="69" spans="1:6">
      <c r="B69" s="664"/>
      <c r="C69" s="85"/>
      <c r="D69" s="102"/>
    </row>
    <row r="70" spans="1:6" ht="26.4">
      <c r="A70" s="311">
        <v>8</v>
      </c>
      <c r="B70" s="664" t="s">
        <v>238</v>
      </c>
      <c r="C70" s="85" t="s">
        <v>14</v>
      </c>
      <c r="D70" s="102">
        <v>50</v>
      </c>
      <c r="F70" s="101">
        <f>D70*E70</f>
        <v>0</v>
      </c>
    </row>
    <row r="71" spans="1:6">
      <c r="B71" s="664"/>
      <c r="C71" s="85"/>
      <c r="D71" s="102"/>
    </row>
    <row r="72" spans="1:6" ht="26.4">
      <c r="A72" s="311">
        <v>9</v>
      </c>
      <c r="B72" s="664" t="s">
        <v>244</v>
      </c>
      <c r="C72" s="85" t="s">
        <v>759</v>
      </c>
      <c r="D72" s="102">
        <v>2</v>
      </c>
      <c r="F72" s="101">
        <f>D72*E72</f>
        <v>0</v>
      </c>
    </row>
    <row r="73" spans="1:6">
      <c r="B73" s="664"/>
      <c r="C73" s="85"/>
      <c r="D73" s="102"/>
      <c r="F73" s="101">
        <f>D73*E73</f>
        <v>0</v>
      </c>
    </row>
    <row r="74" spans="1:6">
      <c r="A74" s="311">
        <v>10</v>
      </c>
      <c r="B74" s="664" t="s">
        <v>4</v>
      </c>
      <c r="C74" s="85" t="s">
        <v>759</v>
      </c>
      <c r="D74" s="102">
        <v>2</v>
      </c>
      <c r="F74" s="101">
        <f>D74*E74</f>
        <v>0</v>
      </c>
    </row>
    <row r="75" spans="1:6">
      <c r="B75" s="664"/>
      <c r="C75" s="85"/>
      <c r="D75" s="102"/>
    </row>
    <row r="76" spans="1:6">
      <c r="A76" s="311">
        <v>11</v>
      </c>
      <c r="B76" s="664" t="s">
        <v>5</v>
      </c>
      <c r="C76" s="85" t="s">
        <v>758</v>
      </c>
      <c r="D76" s="102">
        <v>55</v>
      </c>
      <c r="F76" s="101">
        <f>D76*E76</f>
        <v>0</v>
      </c>
    </row>
    <row r="77" spans="1:6">
      <c r="B77" s="664"/>
      <c r="C77" s="85"/>
      <c r="D77" s="102"/>
    </row>
    <row r="78" spans="1:6">
      <c r="A78" s="311">
        <v>12</v>
      </c>
      <c r="B78" s="664" t="s">
        <v>6</v>
      </c>
      <c r="C78" s="85" t="s">
        <v>759</v>
      </c>
      <c r="D78" s="102">
        <v>3</v>
      </c>
      <c r="F78" s="101">
        <f>D78*E78</f>
        <v>0</v>
      </c>
    </row>
    <row r="79" spans="1:6">
      <c r="B79" s="664"/>
      <c r="C79" s="85"/>
      <c r="D79" s="102"/>
    </row>
    <row r="80" spans="1:6">
      <c r="A80" s="311">
        <v>13</v>
      </c>
      <c r="B80" s="664" t="s">
        <v>181</v>
      </c>
      <c r="C80" s="85" t="s">
        <v>761</v>
      </c>
      <c r="D80" s="102">
        <v>1</v>
      </c>
      <c r="F80" s="101">
        <f>D80*E80</f>
        <v>0</v>
      </c>
    </row>
    <row r="81" spans="1:6">
      <c r="B81" s="664"/>
      <c r="C81" s="85"/>
      <c r="D81" s="102"/>
    </row>
    <row r="82" spans="1:6">
      <c r="A82" s="311">
        <v>14</v>
      </c>
      <c r="B82" s="664" t="s">
        <v>174</v>
      </c>
      <c r="C82" s="85" t="s">
        <v>773</v>
      </c>
      <c r="D82" s="102">
        <v>20</v>
      </c>
      <c r="F82" s="101">
        <f>D82*E82</f>
        <v>0</v>
      </c>
    </row>
    <row r="84" spans="1:6" ht="26.4">
      <c r="A84" s="639"/>
      <c r="B84" s="706" t="s">
        <v>246</v>
      </c>
      <c r="C84" s="584"/>
      <c r="D84" s="705"/>
      <c r="E84" s="642"/>
      <c r="F84" s="643">
        <f>SUM(F55:F83)</f>
        <v>0</v>
      </c>
    </row>
    <row r="86" spans="1:6">
      <c r="A86" s="694"/>
      <c r="B86" s="707" t="s">
        <v>182</v>
      </c>
      <c r="C86" s="696"/>
      <c r="D86" s="708"/>
      <c r="E86" s="698"/>
      <c r="F86" s="709">
        <f>+F84+F53+F30</f>
        <v>0</v>
      </c>
    </row>
  </sheetData>
  <sheetProtection password="CAFB" sheet="1" objects="1" scenarios="1"/>
  <phoneticPr fontId="79" type="noConversion"/>
  <pageMargins left="0.98425196850393704" right="0.38" top="0.98425196850393704" bottom="0.98425196850393704" header="0" footer="0"/>
  <pageSetup paperSize="9" scale="80" orientation="portrait" r:id="rId1"/>
  <headerFooter alignWithMargins="0">
    <oddFooter>&amp;LRazpisna dokumentacija: Ureditev mestnega središča v Šempetru pri Gorici 3. faza&amp;R&amp;P</oddFooter>
  </headerFooter>
  <rowBreaks count="1" manualBreakCount="1">
    <brk id="86" max="16383" man="1"/>
  </rowBreaks>
  <colBreaks count="1" manualBreakCount="1">
    <brk id="15" max="91" man="1"/>
  </colBreaks>
</worksheet>
</file>

<file path=xl/worksheets/sheet14.xml><?xml version="1.0" encoding="utf-8"?>
<worksheet xmlns="http://schemas.openxmlformats.org/spreadsheetml/2006/main" xmlns:r="http://schemas.openxmlformats.org/officeDocument/2006/relationships">
  <sheetPr>
    <tabColor theme="6" tint="-0.249977111117893"/>
  </sheetPr>
  <dimension ref="A1:K34"/>
  <sheetViews>
    <sheetView zoomScaleNormal="100" zoomScaleSheetLayoutView="85" workbookViewId="0">
      <selection activeCell="E6" sqref="E6"/>
    </sheetView>
  </sheetViews>
  <sheetFormatPr defaultColWidth="9.109375" defaultRowHeight="13.2"/>
  <cols>
    <col min="1" max="1" width="7" style="311" customWidth="1"/>
    <col min="2" max="2" width="51" style="100" customWidth="1"/>
    <col min="3" max="3" width="7.5546875" style="21" customWidth="1"/>
    <col min="4" max="4" width="8.88671875" style="101" customWidth="1"/>
    <col min="5" max="5" width="13.33203125" style="121" customWidth="1"/>
    <col min="6" max="6" width="15.33203125" style="101" customWidth="1"/>
    <col min="7" max="11" width="9.109375" style="100"/>
    <col min="12" max="16384" width="9.109375" style="208"/>
  </cols>
  <sheetData>
    <row r="1" spans="1:11" ht="13.8">
      <c r="A1" s="648" t="s">
        <v>701</v>
      </c>
    </row>
    <row r="4" spans="1:11" ht="13.8" thickBot="1">
      <c r="A4" s="309" t="s">
        <v>753</v>
      </c>
      <c r="B4" s="103" t="s">
        <v>250</v>
      </c>
    </row>
    <row r="5" spans="1:11" s="651" customFormat="1">
      <c r="A5" s="632" t="s">
        <v>702</v>
      </c>
      <c r="B5" s="633" t="s">
        <v>703</v>
      </c>
      <c r="C5" s="634" t="s">
        <v>704</v>
      </c>
      <c r="D5" s="635" t="s">
        <v>604</v>
      </c>
      <c r="E5" s="867" t="s">
        <v>705</v>
      </c>
      <c r="F5" s="634" t="s">
        <v>706</v>
      </c>
      <c r="G5" s="420"/>
      <c r="H5" s="420"/>
      <c r="I5" s="420"/>
      <c r="J5" s="420"/>
      <c r="K5" s="420"/>
    </row>
    <row r="6" spans="1:11" ht="26.4">
      <c r="A6" s="311">
        <v>1</v>
      </c>
      <c r="B6" s="307" t="s">
        <v>816</v>
      </c>
      <c r="C6" s="21" t="s">
        <v>759</v>
      </c>
      <c r="D6" s="101">
        <v>1</v>
      </c>
      <c r="F6" s="101">
        <f>D6*E6</f>
        <v>0</v>
      </c>
    </row>
    <row r="7" spans="1:11">
      <c r="B7" s="307"/>
    </row>
    <row r="8" spans="1:11">
      <c r="A8" s="311">
        <v>2</v>
      </c>
      <c r="B8" s="307" t="s">
        <v>725</v>
      </c>
      <c r="C8" s="21" t="s">
        <v>185</v>
      </c>
      <c r="D8" s="101">
        <v>60</v>
      </c>
      <c r="F8" s="101">
        <f t="shared" ref="F8:F26" si="0">D8*E8</f>
        <v>0</v>
      </c>
    </row>
    <row r="10" spans="1:11" ht="39.6">
      <c r="A10" s="311">
        <v>3</v>
      </c>
      <c r="B10" s="307" t="s">
        <v>620</v>
      </c>
      <c r="C10" s="21" t="s">
        <v>758</v>
      </c>
      <c r="D10" s="101">
        <v>60</v>
      </c>
      <c r="F10" s="101">
        <f t="shared" si="0"/>
        <v>0</v>
      </c>
    </row>
    <row r="11" spans="1:11">
      <c r="B11" s="307"/>
    </row>
    <row r="12" spans="1:11" ht="52.8">
      <c r="A12" s="311">
        <v>4</v>
      </c>
      <c r="B12" s="307" t="s">
        <v>621</v>
      </c>
      <c r="C12" s="21" t="s">
        <v>758</v>
      </c>
      <c r="D12" s="101">
        <v>10</v>
      </c>
      <c r="F12" s="101">
        <f t="shared" si="0"/>
        <v>0</v>
      </c>
    </row>
    <row r="14" spans="1:11" ht="105.6">
      <c r="A14" s="311">
        <v>5</v>
      </c>
      <c r="B14" s="307" t="s">
        <v>622</v>
      </c>
      <c r="C14" s="21" t="s">
        <v>758</v>
      </c>
      <c r="D14" s="101">
        <v>60</v>
      </c>
      <c r="F14" s="101">
        <f t="shared" si="0"/>
        <v>0</v>
      </c>
      <c r="G14" s="308"/>
    </row>
    <row r="16" spans="1:11" ht="105.6">
      <c r="A16" s="311">
        <v>6</v>
      </c>
      <c r="B16" s="307" t="s">
        <v>623</v>
      </c>
      <c r="C16" s="21" t="s">
        <v>758</v>
      </c>
      <c r="D16" s="101">
        <v>10</v>
      </c>
      <c r="F16" s="101">
        <f t="shared" si="0"/>
        <v>0</v>
      </c>
    </row>
    <row r="18" spans="1:11" ht="92.4">
      <c r="A18" s="311">
        <v>7</v>
      </c>
      <c r="B18" s="307" t="s">
        <v>624</v>
      </c>
      <c r="C18" s="21" t="s">
        <v>759</v>
      </c>
      <c r="D18" s="101">
        <v>4</v>
      </c>
      <c r="F18" s="101">
        <f t="shared" si="0"/>
        <v>0</v>
      </c>
      <c r="G18" s="308"/>
    </row>
    <row r="20" spans="1:11">
      <c r="A20" s="311">
        <v>8</v>
      </c>
      <c r="B20" s="307" t="s">
        <v>618</v>
      </c>
      <c r="C20" s="21" t="s">
        <v>12</v>
      </c>
      <c r="D20" s="101">
        <v>42</v>
      </c>
      <c r="F20" s="101">
        <f t="shared" si="0"/>
        <v>0</v>
      </c>
    </row>
    <row r="22" spans="1:11">
      <c r="A22" s="311">
        <v>9</v>
      </c>
      <c r="B22" s="307" t="s">
        <v>233</v>
      </c>
      <c r="C22" s="21" t="s">
        <v>773</v>
      </c>
      <c r="D22" s="101">
        <v>4</v>
      </c>
      <c r="F22" s="101">
        <f t="shared" si="0"/>
        <v>0</v>
      </c>
    </row>
    <row r="23" spans="1:11">
      <c r="B23" s="307"/>
    </row>
    <row r="24" spans="1:11">
      <c r="A24" s="311">
        <v>10</v>
      </c>
      <c r="B24" s="307" t="s">
        <v>619</v>
      </c>
      <c r="C24" s="21" t="s">
        <v>773</v>
      </c>
      <c r="D24" s="101">
        <v>4</v>
      </c>
      <c r="F24" s="101">
        <f t="shared" si="0"/>
        <v>0</v>
      </c>
    </row>
    <row r="25" spans="1:11">
      <c r="B25" s="307"/>
    </row>
    <row r="26" spans="1:11" ht="39.6">
      <c r="A26" s="311">
        <v>11</v>
      </c>
      <c r="B26" s="307" t="s">
        <v>380</v>
      </c>
      <c r="C26" s="21" t="s">
        <v>758</v>
      </c>
      <c r="D26" s="101">
        <v>60</v>
      </c>
      <c r="F26" s="101">
        <f t="shared" si="0"/>
        <v>0</v>
      </c>
    </row>
    <row r="28" spans="1:11">
      <c r="A28" s="639"/>
      <c r="B28" s="640" t="s">
        <v>627</v>
      </c>
      <c r="C28" s="584"/>
      <c r="D28" s="705"/>
      <c r="E28" s="642"/>
      <c r="F28" s="643">
        <f>SUM(F6:F27)</f>
        <v>0</v>
      </c>
    </row>
    <row r="30" spans="1:11" ht="13.8" thickBot="1">
      <c r="A30" s="309" t="s">
        <v>755</v>
      </c>
      <c r="B30" s="103" t="s">
        <v>633</v>
      </c>
    </row>
    <row r="31" spans="1:11" s="651" customFormat="1">
      <c r="A31" s="632" t="s">
        <v>702</v>
      </c>
      <c r="B31" s="633" t="s">
        <v>703</v>
      </c>
      <c r="C31" s="634" t="s">
        <v>704</v>
      </c>
      <c r="D31" s="635" t="s">
        <v>604</v>
      </c>
      <c r="E31" s="867" t="s">
        <v>705</v>
      </c>
      <c r="F31" s="634" t="s">
        <v>706</v>
      </c>
      <c r="G31" s="420"/>
      <c r="H31" s="420"/>
      <c r="I31" s="420"/>
      <c r="J31" s="420"/>
      <c r="K31" s="420"/>
    </row>
    <row r="32" spans="1:11" ht="39.6">
      <c r="A32" s="311">
        <v>1</v>
      </c>
      <c r="B32" s="307" t="s">
        <v>721</v>
      </c>
      <c r="C32" s="21" t="s">
        <v>256</v>
      </c>
      <c r="D32" s="101">
        <v>1</v>
      </c>
      <c r="F32" s="101">
        <f>D32*E32</f>
        <v>0</v>
      </c>
    </row>
    <row r="34" spans="1:6" ht="26.4">
      <c r="A34" s="639"/>
      <c r="B34" s="640" t="s">
        <v>389</v>
      </c>
      <c r="C34" s="584"/>
      <c r="D34" s="705"/>
      <c r="E34" s="642"/>
      <c r="F34" s="643">
        <f>SUM(F32:F33)</f>
        <v>0</v>
      </c>
    </row>
  </sheetData>
  <sheetProtection password="CAFB" sheet="1" objects="1" scenarios="1"/>
  <phoneticPr fontId="79" type="noConversion"/>
  <pageMargins left="0.98425196850393704" right="0.74803149606299213" top="0.98425196850393704" bottom="0.98425196850393704" header="0" footer="0"/>
  <pageSetup paperSize="9" scale="80" orientation="portrait" r:id="rId1"/>
  <headerFooter alignWithMargins="0">
    <oddFooter>&amp;LRazpisna dokumentacija: Ureditev mestnega središča v Šempetru pri Gorici - 3. faza&amp;R&amp;P</oddFooter>
  </headerFooter>
  <colBreaks count="1" manualBreakCount="1">
    <brk id="16" min="3" max="104" man="1"/>
  </colBreaks>
</worksheet>
</file>

<file path=xl/worksheets/sheet2.xml><?xml version="1.0" encoding="utf-8"?>
<worksheet xmlns="http://schemas.openxmlformats.org/spreadsheetml/2006/main" xmlns:r="http://schemas.openxmlformats.org/officeDocument/2006/relationships">
  <sheetPr>
    <tabColor rgb="FF00B050"/>
  </sheetPr>
  <dimension ref="A1:J643"/>
  <sheetViews>
    <sheetView tabSelected="1" topLeftCell="A7" zoomScaleNormal="100" zoomScaleSheetLayoutView="85" workbookViewId="0">
      <selection activeCell="H28" sqref="H28"/>
    </sheetView>
  </sheetViews>
  <sheetFormatPr defaultColWidth="9.109375" defaultRowHeight="13.2"/>
  <cols>
    <col min="1" max="1" width="7" style="41" customWidth="1"/>
    <col min="2" max="2" width="51.88671875" style="42" customWidth="1"/>
    <col min="3" max="3" width="7.33203125" style="2" customWidth="1"/>
    <col min="4" max="4" width="9.5546875" style="15" bestFit="1" customWidth="1"/>
    <col min="5" max="5" width="10.6640625" style="762" customWidth="1"/>
    <col min="6" max="6" width="14.6640625" style="15" bestFit="1" customWidth="1"/>
    <col min="7" max="9" width="9.109375" style="12"/>
    <col min="10" max="10" width="9.6640625" style="12" bestFit="1" customWidth="1"/>
    <col min="11" max="16384" width="9.109375" style="12"/>
  </cols>
  <sheetData>
    <row r="1" spans="1:7" ht="13.8">
      <c r="A1" s="432" t="s">
        <v>701</v>
      </c>
    </row>
    <row r="2" spans="1:7" ht="13.8">
      <c r="A2" s="432"/>
    </row>
    <row r="4" spans="1:7" s="7" customFormat="1" ht="15">
      <c r="A4" s="433" t="s">
        <v>746</v>
      </c>
      <c r="B4" s="432" t="s">
        <v>747</v>
      </c>
      <c r="C4" s="5"/>
      <c r="D4" s="6"/>
      <c r="E4" s="763"/>
      <c r="F4" s="6"/>
    </row>
    <row r="5" spans="1:7" s="7" customFormat="1" ht="15">
      <c r="A5" s="433"/>
      <c r="B5" s="432"/>
      <c r="C5" s="5"/>
      <c r="D5" s="6"/>
      <c r="E5" s="763"/>
      <c r="F5" s="6"/>
    </row>
    <row r="6" spans="1:7" s="7" customFormat="1" ht="15">
      <c r="A6" s="434" t="s">
        <v>708</v>
      </c>
      <c r="B6" s="432"/>
      <c r="C6" s="5"/>
      <c r="D6" s="6"/>
      <c r="E6" s="763"/>
      <c r="F6" s="6"/>
    </row>
    <row r="7" spans="1:7" s="7" customFormat="1" ht="15">
      <c r="A7" s="434"/>
      <c r="B7" s="432"/>
      <c r="C7" s="5"/>
      <c r="D7" s="6"/>
      <c r="E7" s="763"/>
      <c r="F7" s="6"/>
    </row>
    <row r="8" spans="1:7" ht="26.4">
      <c r="A8" s="406" t="s">
        <v>702</v>
      </c>
      <c r="B8" s="666" t="s">
        <v>605</v>
      </c>
      <c r="C8" s="667"/>
      <c r="D8" s="668"/>
      <c r="E8" s="764"/>
      <c r="F8" s="545" t="s">
        <v>387</v>
      </c>
    </row>
    <row r="9" spans="1:7">
      <c r="A9" s="545" t="s">
        <v>748</v>
      </c>
      <c r="B9" s="673" t="s">
        <v>421</v>
      </c>
      <c r="C9" s="437"/>
      <c r="D9" s="438"/>
      <c r="E9" s="765"/>
      <c r="F9" s="669">
        <f>F177</f>
        <v>0</v>
      </c>
    </row>
    <row r="10" spans="1:7">
      <c r="A10" s="545" t="s">
        <v>749</v>
      </c>
      <c r="B10" s="439" t="s">
        <v>750</v>
      </c>
      <c r="C10" s="440"/>
      <c r="D10" s="441"/>
      <c r="E10" s="764"/>
      <c r="F10" s="670">
        <f>+F241</f>
        <v>0</v>
      </c>
    </row>
    <row r="11" spans="1:7">
      <c r="A11" s="545" t="s">
        <v>751</v>
      </c>
      <c r="B11" s="439" t="s">
        <v>752</v>
      </c>
      <c r="C11" s="442"/>
      <c r="D11" s="443"/>
      <c r="E11" s="765"/>
      <c r="F11" s="671">
        <f>+F418</f>
        <v>0</v>
      </c>
    </row>
    <row r="12" spans="1:7">
      <c r="A12" s="545" t="s">
        <v>753</v>
      </c>
      <c r="B12" s="439" t="s">
        <v>754</v>
      </c>
      <c r="C12" s="442"/>
      <c r="D12" s="443"/>
      <c r="E12" s="765"/>
      <c r="F12" s="671">
        <f>+F471</f>
        <v>0</v>
      </c>
      <c r="G12" s="305"/>
    </row>
    <row r="13" spans="1:7">
      <c r="A13" s="545" t="s">
        <v>755</v>
      </c>
      <c r="B13" s="439" t="s">
        <v>250</v>
      </c>
      <c r="C13" s="439"/>
      <c r="D13" s="438"/>
      <c r="E13" s="766"/>
      <c r="F13" s="669">
        <f>F498</f>
        <v>0</v>
      </c>
      <c r="G13" s="305"/>
    </row>
    <row r="14" spans="1:7">
      <c r="A14" s="545" t="s">
        <v>249</v>
      </c>
      <c r="B14" s="439" t="str">
        <f>B501</f>
        <v>TUJE STORITVE - PROJEKTNA DOKUMENTACIJA</v>
      </c>
      <c r="C14" s="439"/>
      <c r="D14" s="438"/>
      <c r="E14" s="766"/>
      <c r="F14" s="669">
        <f>F505</f>
        <v>0</v>
      </c>
      <c r="G14" s="305"/>
    </row>
    <row r="15" spans="1:7" ht="26.4">
      <c r="A15" s="545" t="s">
        <v>251</v>
      </c>
      <c r="B15" s="439" t="s">
        <v>808</v>
      </c>
      <c r="C15" s="439"/>
      <c r="D15" s="438"/>
      <c r="E15" s="766"/>
      <c r="F15" s="669">
        <f>SUM(F9:F14)*0.05</f>
        <v>0</v>
      </c>
      <c r="G15" s="305"/>
    </row>
    <row r="16" spans="1:7" s="20" customFormat="1" ht="13.8">
      <c r="A16" s="675"/>
      <c r="B16" s="674" t="s">
        <v>709</v>
      </c>
      <c r="C16" s="444"/>
      <c r="D16" s="445"/>
      <c r="E16" s="767"/>
      <c r="F16" s="672">
        <f>SUM(F9:F15)</f>
        <v>0</v>
      </c>
      <c r="G16" s="12"/>
    </row>
    <row r="17" spans="1:10">
      <c r="J17" s="170"/>
    </row>
    <row r="18" spans="1:10" ht="15.6">
      <c r="A18" s="22"/>
      <c r="B18" s="37"/>
      <c r="C18" s="38"/>
      <c r="D18" s="39"/>
      <c r="E18" s="768"/>
      <c r="F18" s="40"/>
    </row>
    <row r="19" spans="1:10" ht="15.6">
      <c r="A19" s="8" t="s">
        <v>748</v>
      </c>
      <c r="B19" s="3" t="s">
        <v>421</v>
      </c>
      <c r="C19" s="38"/>
      <c r="D19" s="39"/>
      <c r="E19" s="768"/>
      <c r="F19" s="40"/>
    </row>
    <row r="20" spans="1:10" ht="13.8" thickBot="1">
      <c r="A20" s="217"/>
      <c r="B20" s="217" t="s">
        <v>422</v>
      </c>
      <c r="C20" s="218"/>
      <c r="D20" s="251"/>
      <c r="E20" s="769"/>
      <c r="F20" s="220"/>
    </row>
    <row r="21" spans="1:10">
      <c r="A21" s="428" t="s">
        <v>702</v>
      </c>
      <c r="B21" s="429" t="s">
        <v>703</v>
      </c>
      <c r="C21" s="430" t="s">
        <v>704</v>
      </c>
      <c r="D21" s="431" t="s">
        <v>604</v>
      </c>
      <c r="E21" s="770" t="s">
        <v>705</v>
      </c>
      <c r="F21" s="430" t="s">
        <v>706</v>
      </c>
    </row>
    <row r="22" spans="1:10">
      <c r="A22" s="182"/>
      <c r="B22" s="182"/>
      <c r="C22" s="176"/>
      <c r="D22" s="200"/>
      <c r="E22" s="771"/>
      <c r="F22" s="183"/>
    </row>
    <row r="23" spans="1:10">
      <c r="A23" s="446" t="s">
        <v>423</v>
      </c>
      <c r="B23" s="222" t="s">
        <v>424</v>
      </c>
      <c r="C23" s="171" t="s">
        <v>758</v>
      </c>
      <c r="D23" s="185">
        <v>174</v>
      </c>
      <c r="E23" s="772"/>
      <c r="F23" s="24">
        <f>D23*E23</f>
        <v>0</v>
      </c>
      <c r="G23" s="171"/>
      <c r="H23" s="172"/>
    </row>
    <row r="24" spans="1:10">
      <c r="A24" s="446"/>
      <c r="B24" s="222"/>
      <c r="C24" s="171"/>
      <c r="D24" s="185"/>
      <c r="E24" s="772"/>
      <c r="F24" s="224"/>
      <c r="G24" s="171"/>
      <c r="H24" s="172"/>
    </row>
    <row r="25" spans="1:10">
      <c r="A25" s="446" t="s">
        <v>425</v>
      </c>
      <c r="B25" s="222" t="s">
        <v>426</v>
      </c>
      <c r="C25" s="171" t="s">
        <v>758</v>
      </c>
      <c r="D25" s="185">
        <v>79.5</v>
      </c>
      <c r="E25" s="772"/>
      <c r="F25" s="24">
        <f t="shared" ref="F25:F39" si="0">D25*E25</f>
        <v>0</v>
      </c>
      <c r="G25" s="171"/>
      <c r="H25" s="172"/>
    </row>
    <row r="26" spans="1:10">
      <c r="A26" s="446"/>
      <c r="B26" s="222"/>
      <c r="C26" s="171"/>
      <c r="D26" s="185"/>
      <c r="E26" s="772"/>
      <c r="F26" s="224"/>
      <c r="G26" s="171"/>
      <c r="H26" s="172"/>
    </row>
    <row r="27" spans="1:10" ht="26.4">
      <c r="A27" s="446" t="s">
        <v>427</v>
      </c>
      <c r="B27" s="222" t="s">
        <v>428</v>
      </c>
      <c r="C27" s="171" t="s">
        <v>759</v>
      </c>
      <c r="D27" s="185">
        <v>9</v>
      </c>
      <c r="E27" s="772"/>
      <c r="F27" s="24">
        <f t="shared" si="0"/>
        <v>0</v>
      </c>
      <c r="G27" s="171"/>
      <c r="H27" s="172"/>
    </row>
    <row r="28" spans="1:10">
      <c r="A28" s="446"/>
      <c r="B28" s="225"/>
      <c r="C28" s="171"/>
      <c r="D28" s="223"/>
      <c r="E28" s="772"/>
      <c r="F28" s="224"/>
      <c r="G28" s="171"/>
      <c r="H28" s="172"/>
    </row>
    <row r="29" spans="1:10" ht="39.6">
      <c r="A29" s="446" t="s">
        <v>429</v>
      </c>
      <c r="B29" s="226" t="s">
        <v>430</v>
      </c>
      <c r="C29" s="171" t="s">
        <v>758</v>
      </c>
      <c r="D29" s="223">
        <v>220</v>
      </c>
      <c r="E29" s="772"/>
      <c r="F29" s="24">
        <f t="shared" si="0"/>
        <v>0</v>
      </c>
      <c r="G29" s="171"/>
      <c r="H29" s="172"/>
    </row>
    <row r="30" spans="1:10">
      <c r="A30" s="446"/>
      <c r="B30" s="227"/>
      <c r="C30" s="171"/>
      <c r="D30" s="490"/>
      <c r="E30" s="773"/>
      <c r="F30" s="224"/>
      <c r="G30" s="171"/>
      <c r="H30" s="202"/>
    </row>
    <row r="31" spans="1:10" ht="26.4">
      <c r="A31" s="446" t="s">
        <v>431</v>
      </c>
      <c r="B31" s="228" t="s">
        <v>432</v>
      </c>
      <c r="C31" s="171" t="s">
        <v>759</v>
      </c>
      <c r="D31" s="491">
        <v>8</v>
      </c>
      <c r="E31" s="774"/>
      <c r="F31" s="24">
        <f t="shared" si="0"/>
        <v>0</v>
      </c>
      <c r="G31" s="171"/>
      <c r="H31" s="26"/>
    </row>
    <row r="32" spans="1:10">
      <c r="A32" s="446"/>
      <c r="B32" s="228"/>
      <c r="C32" s="171"/>
      <c r="D32" s="491"/>
      <c r="E32" s="774"/>
      <c r="F32" s="224"/>
      <c r="G32" s="171"/>
      <c r="H32" s="26"/>
    </row>
    <row r="33" spans="1:8">
      <c r="A33" s="446" t="s">
        <v>433</v>
      </c>
      <c r="B33" s="229" t="s">
        <v>434</v>
      </c>
      <c r="C33" s="230" t="s">
        <v>758</v>
      </c>
      <c r="D33" s="492">
        <v>354</v>
      </c>
      <c r="E33" s="775"/>
      <c r="F33" s="24">
        <f t="shared" si="0"/>
        <v>0</v>
      </c>
      <c r="G33" s="187"/>
      <c r="H33" s="192"/>
    </row>
    <row r="34" spans="1:8">
      <c r="A34" s="446"/>
      <c r="B34" s="228"/>
      <c r="C34" s="171"/>
      <c r="D34" s="491"/>
      <c r="E34" s="774"/>
      <c r="F34" s="224"/>
      <c r="G34" s="171"/>
      <c r="H34" s="26"/>
    </row>
    <row r="35" spans="1:8">
      <c r="A35" s="446" t="s">
        <v>435</v>
      </c>
      <c r="B35" s="229" t="s">
        <v>436</v>
      </c>
      <c r="C35" s="230" t="s">
        <v>758</v>
      </c>
      <c r="D35" s="492">
        <v>160</v>
      </c>
      <c r="E35" s="775"/>
      <c r="F35" s="24">
        <f t="shared" si="0"/>
        <v>0</v>
      </c>
      <c r="G35" s="187"/>
      <c r="H35" s="192"/>
    </row>
    <row r="36" spans="1:8">
      <c r="A36" s="446"/>
      <c r="B36" s="228"/>
      <c r="C36" s="171"/>
      <c r="D36" s="491"/>
      <c r="E36" s="774"/>
      <c r="F36" s="224"/>
      <c r="G36" s="171"/>
      <c r="H36" s="26"/>
    </row>
    <row r="37" spans="1:8" ht="26.4">
      <c r="A37" s="446" t="s">
        <v>437</v>
      </c>
      <c r="B37" s="226" t="s">
        <v>438</v>
      </c>
      <c r="C37" s="171" t="s">
        <v>12</v>
      </c>
      <c r="D37" s="486">
        <v>522</v>
      </c>
      <c r="E37" s="776"/>
      <c r="F37" s="24">
        <f t="shared" si="0"/>
        <v>0</v>
      </c>
      <c r="G37" s="171"/>
      <c r="H37" s="174"/>
    </row>
    <row r="38" spans="1:8">
      <c r="A38" s="446"/>
      <c r="B38" s="226"/>
      <c r="C38" s="171"/>
      <c r="D38" s="486"/>
      <c r="E38" s="776"/>
      <c r="F38" s="224"/>
      <c r="G38" s="171"/>
      <c r="H38" s="174"/>
    </row>
    <row r="39" spans="1:8" ht="26.4">
      <c r="A39" s="446" t="s">
        <v>439</v>
      </c>
      <c r="B39" s="226" t="s">
        <v>440</v>
      </c>
      <c r="C39" s="171" t="s">
        <v>12</v>
      </c>
      <c r="D39" s="486">
        <v>120</v>
      </c>
      <c r="E39" s="776"/>
      <c r="F39" s="24">
        <f t="shared" si="0"/>
        <v>0</v>
      </c>
      <c r="G39" s="171"/>
      <c r="H39" s="174"/>
    </row>
    <row r="40" spans="1:8">
      <c r="A40" s="264"/>
      <c r="B40" s="233"/>
      <c r="C40" s="171"/>
      <c r="D40" s="184"/>
      <c r="E40" s="772"/>
      <c r="F40" s="234"/>
      <c r="G40" s="171"/>
      <c r="H40" s="175"/>
    </row>
    <row r="41" spans="1:8" ht="13.8" thickBot="1">
      <c r="A41" s="447"/>
      <c r="B41" s="235" t="s">
        <v>762</v>
      </c>
      <c r="C41" s="314"/>
      <c r="D41" s="316"/>
      <c r="E41" s="777"/>
      <c r="F41" s="485">
        <f>SUM(F23:F40)</f>
        <v>0</v>
      </c>
      <c r="G41" s="176"/>
      <c r="H41" s="177"/>
    </row>
    <row r="42" spans="1:8">
      <c r="A42" s="249"/>
      <c r="B42" s="182"/>
      <c r="C42" s="176"/>
      <c r="D42" s="200"/>
      <c r="E42" s="771"/>
      <c r="F42" s="484"/>
      <c r="G42" s="176"/>
      <c r="H42" s="177"/>
    </row>
    <row r="43" spans="1:8">
      <c r="A43" s="448"/>
      <c r="B43" s="217" t="s">
        <v>441</v>
      </c>
      <c r="C43" s="218"/>
      <c r="D43" s="251"/>
      <c r="E43" s="769"/>
      <c r="F43" s="220"/>
      <c r="G43" s="176"/>
      <c r="H43" s="177"/>
    </row>
    <row r="44" spans="1:8" ht="42">
      <c r="A44" s="446" t="s">
        <v>442</v>
      </c>
      <c r="B44" s="222" t="s">
        <v>443</v>
      </c>
      <c r="C44" s="171" t="s">
        <v>14</v>
      </c>
      <c r="D44" s="185">
        <v>798.1</v>
      </c>
      <c r="E44" s="772"/>
      <c r="F44" s="24">
        <f>D44*E44</f>
        <v>0</v>
      </c>
      <c r="G44" s="171"/>
      <c r="H44" s="172"/>
    </row>
    <row r="45" spans="1:8">
      <c r="A45" s="249"/>
      <c r="B45" s="222"/>
      <c r="C45" s="171"/>
      <c r="D45" s="185"/>
      <c r="E45" s="772"/>
      <c r="F45" s="224"/>
      <c r="G45" s="171"/>
      <c r="H45" s="172"/>
    </row>
    <row r="46" spans="1:8" ht="42">
      <c r="A46" s="446" t="s">
        <v>444</v>
      </c>
      <c r="B46" s="236" t="s">
        <v>445</v>
      </c>
      <c r="C46" s="171" t="s">
        <v>14</v>
      </c>
      <c r="D46" s="185">
        <v>224.8</v>
      </c>
      <c r="E46" s="772"/>
      <c r="F46" s="24">
        <f t="shared" ref="F46:F62" si="1">D46*E46</f>
        <v>0</v>
      </c>
      <c r="G46" s="171"/>
      <c r="H46" s="172"/>
    </row>
    <row r="47" spans="1:8">
      <c r="A47" s="249"/>
      <c r="B47" s="222"/>
      <c r="C47" s="171"/>
      <c r="D47" s="185"/>
      <c r="E47" s="772"/>
      <c r="F47" s="24"/>
      <c r="G47" s="171"/>
      <c r="H47" s="172"/>
    </row>
    <row r="48" spans="1:8" ht="39.6">
      <c r="A48" s="446" t="s">
        <v>446</v>
      </c>
      <c r="B48" s="236" t="s">
        <v>447</v>
      </c>
      <c r="C48" s="178" t="s">
        <v>14</v>
      </c>
      <c r="D48" s="30">
        <v>52</v>
      </c>
      <c r="E48" s="778"/>
      <c r="F48" s="24">
        <f t="shared" si="1"/>
        <v>0</v>
      </c>
      <c r="G48" s="178"/>
      <c r="H48" s="29"/>
    </row>
    <row r="49" spans="1:8">
      <c r="A49" s="249"/>
      <c r="B49" s="222"/>
      <c r="C49" s="171"/>
      <c r="D49" s="185"/>
      <c r="E49" s="772"/>
      <c r="F49" s="24"/>
      <c r="G49" s="171"/>
      <c r="H49" s="172"/>
    </row>
    <row r="50" spans="1:8" ht="26.4">
      <c r="A50" s="446" t="s">
        <v>448</v>
      </c>
      <c r="B50" s="222" t="s">
        <v>766</v>
      </c>
      <c r="C50" s="171" t="s">
        <v>12</v>
      </c>
      <c r="D50" s="185">
        <v>139.19999999999999</v>
      </c>
      <c r="E50" s="772"/>
      <c r="F50" s="24">
        <f t="shared" si="1"/>
        <v>0</v>
      </c>
      <c r="G50" s="171"/>
      <c r="H50" s="172"/>
    </row>
    <row r="51" spans="1:8">
      <c r="A51" s="249"/>
      <c r="B51" s="222"/>
      <c r="C51" s="171"/>
      <c r="D51" s="185"/>
      <c r="E51" s="772"/>
      <c r="F51" s="24"/>
      <c r="G51" s="171"/>
      <c r="H51" s="172"/>
    </row>
    <row r="52" spans="1:8" ht="26.4">
      <c r="A52" s="446" t="s">
        <v>449</v>
      </c>
      <c r="B52" s="237" t="s">
        <v>450</v>
      </c>
      <c r="C52" s="173" t="s">
        <v>12</v>
      </c>
      <c r="D52" s="487">
        <v>56</v>
      </c>
      <c r="E52" s="779"/>
      <c r="F52" s="24">
        <f t="shared" si="1"/>
        <v>0</v>
      </c>
      <c r="G52" s="173"/>
      <c r="H52" s="174"/>
    </row>
    <row r="53" spans="1:8">
      <c r="A53" s="249"/>
      <c r="B53" s="238"/>
      <c r="C53" s="171"/>
      <c r="D53" s="185"/>
      <c r="E53" s="772"/>
      <c r="F53" s="24"/>
      <c r="G53" s="171"/>
      <c r="H53" s="172"/>
    </row>
    <row r="54" spans="1:8" ht="26.4">
      <c r="A54" s="446" t="s">
        <v>451</v>
      </c>
      <c r="B54" s="222" t="s">
        <v>452</v>
      </c>
      <c r="C54" s="171" t="s">
        <v>14</v>
      </c>
      <c r="D54" s="185">
        <v>125.3</v>
      </c>
      <c r="E54" s="772"/>
      <c r="F54" s="24">
        <f t="shared" si="1"/>
        <v>0</v>
      </c>
      <c r="G54" s="171"/>
      <c r="H54" s="172"/>
    </row>
    <row r="55" spans="1:8">
      <c r="A55" s="249"/>
      <c r="B55" s="222"/>
      <c r="C55" s="171"/>
      <c r="D55" s="185"/>
      <c r="E55" s="772"/>
      <c r="F55" s="24"/>
      <c r="G55" s="171"/>
      <c r="H55" s="172"/>
    </row>
    <row r="56" spans="1:8" ht="26.4">
      <c r="A56" s="446" t="s">
        <v>453</v>
      </c>
      <c r="B56" s="239" t="s">
        <v>454</v>
      </c>
      <c r="C56" s="173" t="s">
        <v>14</v>
      </c>
      <c r="D56" s="487">
        <v>57.6</v>
      </c>
      <c r="E56" s="779"/>
      <c r="F56" s="24">
        <f t="shared" si="1"/>
        <v>0</v>
      </c>
      <c r="G56" s="173"/>
      <c r="H56" s="174"/>
    </row>
    <row r="57" spans="1:8">
      <c r="A57" s="249"/>
      <c r="B57" s="239"/>
      <c r="C57" s="173"/>
      <c r="D57" s="487"/>
      <c r="E57" s="779"/>
      <c r="F57" s="24"/>
      <c r="G57" s="173"/>
      <c r="H57" s="174"/>
    </row>
    <row r="58" spans="1:8" ht="39.6">
      <c r="A58" s="446" t="s">
        <v>455</v>
      </c>
      <c r="B58" s="240" t="s">
        <v>456</v>
      </c>
      <c r="C58" s="171" t="s">
        <v>14</v>
      </c>
      <c r="D58" s="185">
        <v>481</v>
      </c>
      <c r="E58" s="772"/>
      <c r="F58" s="24">
        <f t="shared" si="1"/>
        <v>0</v>
      </c>
      <c r="G58" s="171"/>
      <c r="H58" s="172"/>
    </row>
    <row r="59" spans="1:8">
      <c r="A59" s="249"/>
      <c r="B59" s="240"/>
      <c r="C59" s="171"/>
      <c r="D59" s="185"/>
      <c r="E59" s="772"/>
      <c r="F59" s="24"/>
      <c r="G59" s="171"/>
      <c r="H59" s="172"/>
    </row>
    <row r="60" spans="1:8" ht="39.6">
      <c r="A60" s="446" t="s">
        <v>457</v>
      </c>
      <c r="B60" s="241" t="s">
        <v>458</v>
      </c>
      <c r="C60" s="242" t="s">
        <v>14</v>
      </c>
      <c r="D60" s="490">
        <v>166.8</v>
      </c>
      <c r="E60" s="780"/>
      <c r="F60" s="24">
        <f t="shared" si="1"/>
        <v>0</v>
      </c>
      <c r="G60" s="173"/>
      <c r="H60" s="202"/>
    </row>
    <row r="61" spans="1:8">
      <c r="A61" s="249"/>
      <c r="B61" s="240"/>
      <c r="C61" s="171"/>
      <c r="D61" s="185"/>
      <c r="E61" s="772"/>
      <c r="F61" s="24"/>
      <c r="G61" s="171"/>
      <c r="H61" s="172"/>
    </row>
    <row r="62" spans="1:8" ht="108">
      <c r="A62" s="446" t="s">
        <v>459</v>
      </c>
      <c r="B62" s="243" t="s">
        <v>460</v>
      </c>
      <c r="C62" s="179" t="s">
        <v>14</v>
      </c>
      <c r="D62" s="493">
        <v>156.6</v>
      </c>
      <c r="E62" s="781"/>
      <c r="F62" s="24">
        <f t="shared" si="1"/>
        <v>0</v>
      </c>
      <c r="G62" s="179"/>
      <c r="H62" s="199"/>
    </row>
    <row r="63" spans="1:8">
      <c r="A63" s="264"/>
      <c r="B63" s="233" t="s">
        <v>327</v>
      </c>
      <c r="C63" s="181"/>
      <c r="D63" s="184"/>
      <c r="E63" s="772"/>
      <c r="F63" s="24"/>
      <c r="G63" s="181"/>
      <c r="H63" s="175"/>
    </row>
    <row r="64" spans="1:8" ht="13.8" thickBot="1">
      <c r="A64" s="447"/>
      <c r="B64" s="235" t="s">
        <v>769</v>
      </c>
      <c r="C64" s="314"/>
      <c r="D64" s="316"/>
      <c r="E64" s="777"/>
      <c r="F64" s="485">
        <f>SUM(F44:F63)</f>
        <v>0</v>
      </c>
      <c r="G64" s="176"/>
      <c r="H64" s="177"/>
    </row>
    <row r="65" spans="1:8">
      <c r="A65" s="449"/>
      <c r="B65" s="245"/>
      <c r="C65" s="246"/>
      <c r="D65" s="494"/>
      <c r="E65" s="772"/>
      <c r="F65" s="223"/>
      <c r="G65" s="181"/>
      <c r="H65" s="175"/>
    </row>
    <row r="66" spans="1:8">
      <c r="A66" s="448"/>
      <c r="B66" s="217" t="s">
        <v>461</v>
      </c>
      <c r="C66" s="218"/>
      <c r="D66" s="251"/>
      <c r="E66" s="769"/>
      <c r="F66" s="483"/>
      <c r="G66" s="176"/>
      <c r="H66" s="177"/>
    </row>
    <row r="67" spans="1:8" ht="66">
      <c r="A67" s="446" t="s">
        <v>462</v>
      </c>
      <c r="B67" s="247" t="s">
        <v>463</v>
      </c>
      <c r="C67" s="248" t="s">
        <v>759</v>
      </c>
      <c r="D67" s="223">
        <v>1</v>
      </c>
      <c r="E67" s="772"/>
      <c r="F67" s="24">
        <f>D67*E67</f>
        <v>0</v>
      </c>
      <c r="G67" s="171"/>
      <c r="H67" s="172"/>
    </row>
    <row r="68" spans="1:8">
      <c r="A68" s="446"/>
      <c r="B68" s="247"/>
      <c r="C68" s="248"/>
      <c r="D68" s="223"/>
      <c r="E68" s="772"/>
      <c r="F68" s="24"/>
      <c r="G68" s="171"/>
      <c r="H68" s="172"/>
    </row>
    <row r="69" spans="1:8" ht="66">
      <c r="A69" s="446" t="s">
        <v>464</v>
      </c>
      <c r="B69" s="247" t="s">
        <v>465</v>
      </c>
      <c r="C69" s="248" t="s">
        <v>759</v>
      </c>
      <c r="D69" s="223">
        <v>3</v>
      </c>
      <c r="E69" s="772"/>
      <c r="F69" s="24">
        <f>D69*E69</f>
        <v>0</v>
      </c>
      <c r="G69" s="171"/>
      <c r="H69" s="172"/>
    </row>
    <row r="70" spans="1:8">
      <c r="A70" s="249"/>
      <c r="B70" s="233"/>
      <c r="C70" s="171"/>
      <c r="D70" s="185"/>
      <c r="E70" s="772"/>
      <c r="F70" s="24"/>
      <c r="G70" s="171"/>
      <c r="H70" s="172"/>
    </row>
    <row r="71" spans="1:8" ht="13.8" thickBot="1">
      <c r="A71" s="447"/>
      <c r="B71" s="235" t="s">
        <v>775</v>
      </c>
      <c r="C71" s="314"/>
      <c r="D71" s="316"/>
      <c r="E71" s="777"/>
      <c r="F71" s="485">
        <f>SUM(F67:F70)</f>
        <v>0</v>
      </c>
      <c r="G71" s="176"/>
      <c r="H71" s="177"/>
    </row>
    <row r="72" spans="1:8">
      <c r="A72" s="249"/>
      <c r="B72" s="249"/>
      <c r="C72" s="181"/>
      <c r="D72" s="184"/>
      <c r="E72" s="782"/>
      <c r="F72" s="185"/>
    </row>
    <row r="73" spans="1:8">
      <c r="A73" s="448"/>
      <c r="B73" s="217" t="s">
        <v>466</v>
      </c>
      <c r="C73" s="218"/>
      <c r="D73" s="251"/>
      <c r="E73" s="769"/>
      <c r="F73" s="483"/>
    </row>
    <row r="74" spans="1:8">
      <c r="A74" s="249"/>
      <c r="B74" s="252" t="s">
        <v>467</v>
      </c>
      <c r="C74" s="181"/>
      <c r="D74" s="184"/>
      <c r="E74" s="783"/>
      <c r="F74" s="24"/>
    </row>
    <row r="75" spans="1:8">
      <c r="A75" s="249"/>
      <c r="B75" s="4" t="s">
        <v>468</v>
      </c>
      <c r="C75" s="253"/>
      <c r="D75" s="254"/>
      <c r="E75" s="783"/>
      <c r="F75" s="24"/>
    </row>
    <row r="76" spans="1:8" ht="79.2" customHeight="1">
      <c r="A76" s="249"/>
      <c r="B76" s="756" t="s">
        <v>799</v>
      </c>
      <c r="C76" s="756"/>
      <c r="D76" s="756"/>
      <c r="E76" s="783"/>
      <c r="F76" s="24"/>
    </row>
    <row r="77" spans="1:8">
      <c r="A77" s="249"/>
      <c r="B77" s="4" t="s">
        <v>469</v>
      </c>
      <c r="C77" s="253"/>
      <c r="D77" s="254"/>
      <c r="E77" s="783"/>
      <c r="F77" s="24"/>
    </row>
    <row r="78" spans="1:8" ht="39.6" customHeight="1">
      <c r="A78" s="249"/>
      <c r="B78" s="749" t="s">
        <v>470</v>
      </c>
      <c r="C78" s="749"/>
      <c r="D78" s="749"/>
      <c r="E78" s="783"/>
      <c r="F78" s="24"/>
    </row>
    <row r="79" spans="1:8">
      <c r="A79" s="249"/>
      <c r="B79" s="749" t="s">
        <v>471</v>
      </c>
      <c r="C79" s="749"/>
      <c r="D79" s="749"/>
      <c r="E79" s="783"/>
      <c r="F79" s="250"/>
    </row>
    <row r="80" spans="1:8" ht="26.4" customHeight="1">
      <c r="A80" s="249"/>
      <c r="B80" s="749" t="s">
        <v>710</v>
      </c>
      <c r="C80" s="749"/>
      <c r="D80" s="749"/>
      <c r="E80" s="783"/>
      <c r="F80" s="250"/>
    </row>
    <row r="81" spans="1:6" ht="37.200000000000003" customHeight="1">
      <c r="A81" s="249"/>
      <c r="B81" s="749" t="s">
        <v>472</v>
      </c>
      <c r="C81" s="749"/>
      <c r="D81" s="749"/>
      <c r="E81" s="783"/>
      <c r="F81" s="250"/>
    </row>
    <row r="82" spans="1:6">
      <c r="A82" s="249"/>
      <c r="B82" s="4" t="s">
        <v>473</v>
      </c>
      <c r="C82" s="253"/>
      <c r="D82" s="254"/>
      <c r="E82" s="783"/>
      <c r="F82" s="250"/>
    </row>
    <row r="83" spans="1:6" ht="39.6" customHeight="1">
      <c r="A83" s="249"/>
      <c r="B83" s="749" t="s">
        <v>474</v>
      </c>
      <c r="C83" s="749"/>
      <c r="D83" s="749"/>
      <c r="E83" s="783"/>
      <c r="F83" s="250"/>
    </row>
    <row r="84" spans="1:6">
      <c r="A84" s="249"/>
      <c r="B84" s="255" t="s">
        <v>475</v>
      </c>
      <c r="C84" s="253"/>
      <c r="D84" s="254"/>
      <c r="E84" s="783"/>
      <c r="F84" s="250"/>
    </row>
    <row r="85" spans="1:6" ht="73.95" customHeight="1">
      <c r="A85" s="249"/>
      <c r="B85" s="749" t="s">
        <v>476</v>
      </c>
      <c r="C85" s="749"/>
      <c r="D85" s="749"/>
      <c r="E85" s="783"/>
      <c r="F85" s="250"/>
    </row>
    <row r="86" spans="1:6">
      <c r="A86" s="249"/>
      <c r="B86" s="755" t="s">
        <v>477</v>
      </c>
      <c r="C86" s="755"/>
      <c r="D86" s="755"/>
      <c r="E86" s="783"/>
      <c r="F86" s="250"/>
    </row>
    <row r="87" spans="1:6" ht="51" customHeight="1">
      <c r="A87" s="249"/>
      <c r="B87" s="749" t="s">
        <v>478</v>
      </c>
      <c r="C87" s="749"/>
      <c r="D87" s="749"/>
      <c r="E87" s="783"/>
      <c r="F87" s="250"/>
    </row>
    <row r="88" spans="1:6">
      <c r="A88" s="249"/>
      <c r="B88" s="754" t="s">
        <v>479</v>
      </c>
      <c r="C88" s="754"/>
      <c r="D88" s="754"/>
      <c r="E88" s="783"/>
      <c r="F88" s="250"/>
    </row>
    <row r="89" spans="1:6" ht="40.200000000000003" customHeight="1">
      <c r="A89" s="249"/>
      <c r="B89" s="749" t="s">
        <v>480</v>
      </c>
      <c r="C89" s="749"/>
      <c r="D89" s="749"/>
      <c r="E89" s="783"/>
      <c r="F89" s="250"/>
    </row>
    <row r="90" spans="1:6">
      <c r="A90" s="249"/>
      <c r="B90" s="753" t="s">
        <v>481</v>
      </c>
      <c r="C90" s="753"/>
      <c r="D90" s="753"/>
      <c r="E90" s="783"/>
      <c r="F90" s="250"/>
    </row>
    <row r="91" spans="1:6" ht="30" customHeight="1">
      <c r="A91" s="249"/>
      <c r="B91" s="749" t="s">
        <v>482</v>
      </c>
      <c r="C91" s="749"/>
      <c r="D91" s="749"/>
      <c r="E91" s="783"/>
      <c r="F91" s="250"/>
    </row>
    <row r="92" spans="1:6">
      <c r="A92" s="249"/>
      <c r="B92" s="752" t="s">
        <v>483</v>
      </c>
      <c r="C92" s="752"/>
      <c r="D92" s="752"/>
      <c r="E92" s="783"/>
      <c r="F92" s="250"/>
    </row>
    <row r="93" spans="1:6" ht="49.2" customHeight="1">
      <c r="A93" s="249"/>
      <c r="B93" s="749" t="s">
        <v>484</v>
      </c>
      <c r="C93" s="749"/>
      <c r="D93" s="749"/>
      <c r="E93" s="783"/>
      <c r="F93" s="250"/>
    </row>
    <row r="94" spans="1:6">
      <c r="A94" s="249"/>
      <c r="B94" s="752" t="s">
        <v>485</v>
      </c>
      <c r="C94" s="752"/>
      <c r="D94" s="752"/>
      <c r="E94" s="783"/>
      <c r="F94" s="250"/>
    </row>
    <row r="95" spans="1:6" ht="79.2" customHeight="1">
      <c r="A95" s="249"/>
      <c r="B95" s="749" t="s">
        <v>711</v>
      </c>
      <c r="C95" s="749"/>
      <c r="D95" s="749"/>
      <c r="E95" s="783"/>
      <c r="F95" s="250"/>
    </row>
    <row r="96" spans="1:6">
      <c r="A96" s="249"/>
      <c r="B96" s="256"/>
      <c r="C96" s="257"/>
      <c r="D96" s="495"/>
      <c r="E96" s="783"/>
      <c r="F96" s="250"/>
    </row>
    <row r="97" spans="1:6">
      <c r="A97" s="249"/>
      <c r="B97" s="753" t="s">
        <v>723</v>
      </c>
      <c r="C97" s="753"/>
      <c r="D97" s="753"/>
      <c r="E97" s="783"/>
      <c r="F97" s="250"/>
    </row>
    <row r="98" spans="1:6" ht="61.95" customHeight="1">
      <c r="A98" s="249"/>
      <c r="B98" s="749" t="s">
        <v>486</v>
      </c>
      <c r="C98" s="749"/>
      <c r="D98" s="749"/>
      <c r="E98" s="783"/>
      <c r="F98" s="250"/>
    </row>
    <row r="99" spans="1:6">
      <c r="A99" s="249"/>
      <c r="B99" s="753" t="s">
        <v>487</v>
      </c>
      <c r="C99" s="753"/>
      <c r="D99" s="753"/>
      <c r="E99" s="783"/>
      <c r="F99" s="250"/>
    </row>
    <row r="100" spans="1:6">
      <c r="A100" s="249"/>
      <c r="B100" s="750" t="s">
        <v>488</v>
      </c>
      <c r="C100" s="750"/>
      <c r="D100" s="750"/>
      <c r="E100" s="783"/>
      <c r="F100" s="250"/>
    </row>
    <row r="101" spans="1:6" ht="54.6" customHeight="1">
      <c r="A101" s="249"/>
      <c r="B101" s="749" t="s">
        <v>470</v>
      </c>
      <c r="C101" s="749"/>
      <c r="D101" s="749"/>
      <c r="E101" s="783"/>
      <c r="F101" s="250"/>
    </row>
    <row r="102" spans="1:6">
      <c r="A102" s="249"/>
      <c r="B102" s="751" t="s">
        <v>489</v>
      </c>
      <c r="C102" s="751"/>
      <c r="D102" s="751"/>
      <c r="E102" s="783"/>
      <c r="F102" s="250"/>
    </row>
    <row r="103" spans="1:6" ht="27" customHeight="1">
      <c r="A103" s="249"/>
      <c r="B103" s="749" t="s">
        <v>490</v>
      </c>
      <c r="C103" s="749"/>
      <c r="D103" s="749"/>
      <c r="E103" s="783"/>
      <c r="F103" s="250"/>
    </row>
    <row r="104" spans="1:6">
      <c r="A104" s="249"/>
      <c r="B104" s="233"/>
      <c r="C104" s="181"/>
      <c r="D104" s="184"/>
      <c r="E104" s="783"/>
      <c r="F104" s="250"/>
    </row>
    <row r="105" spans="1:6" ht="52.8">
      <c r="A105" s="446" t="s">
        <v>491</v>
      </c>
      <c r="B105" s="222" t="s">
        <v>492</v>
      </c>
      <c r="C105" s="171" t="s">
        <v>758</v>
      </c>
      <c r="D105" s="185">
        <v>174</v>
      </c>
      <c r="E105" s="782"/>
      <c r="F105" s="24">
        <f>D105*E105</f>
        <v>0</v>
      </c>
    </row>
    <row r="106" spans="1:6">
      <c r="A106" s="249"/>
      <c r="B106" s="233"/>
      <c r="C106" s="181"/>
      <c r="D106" s="184"/>
      <c r="E106" s="783"/>
      <c r="F106" s="24"/>
    </row>
    <row r="107" spans="1:6" ht="52.8">
      <c r="A107" s="446" t="s">
        <v>493</v>
      </c>
      <c r="B107" s="222" t="s">
        <v>494</v>
      </c>
      <c r="C107" s="171" t="s">
        <v>758</v>
      </c>
      <c r="D107" s="185">
        <v>8</v>
      </c>
      <c r="E107" s="782"/>
      <c r="F107" s="24">
        <f t="shared" ref="F107:F158" si="2">D107*E107</f>
        <v>0</v>
      </c>
    </row>
    <row r="108" spans="1:6">
      <c r="A108" s="249"/>
      <c r="B108" s="233"/>
      <c r="C108" s="181"/>
      <c r="D108" s="184"/>
      <c r="E108" s="783"/>
      <c r="F108" s="24"/>
    </row>
    <row r="109" spans="1:6" ht="52.8">
      <c r="A109" s="446" t="s">
        <v>495</v>
      </c>
      <c r="B109" s="222" t="s">
        <v>496</v>
      </c>
      <c r="C109" s="171" t="s">
        <v>758</v>
      </c>
      <c r="D109" s="185">
        <v>7</v>
      </c>
      <c r="E109" s="782"/>
      <c r="F109" s="24">
        <f t="shared" si="2"/>
        <v>0</v>
      </c>
    </row>
    <row r="110" spans="1:6">
      <c r="A110" s="249"/>
      <c r="B110" s="233"/>
      <c r="C110" s="181"/>
      <c r="D110" s="184"/>
      <c r="E110" s="783"/>
      <c r="F110" s="24"/>
    </row>
    <row r="111" spans="1:6" ht="52.8">
      <c r="A111" s="446" t="s">
        <v>497</v>
      </c>
      <c r="B111" s="222" t="s">
        <v>498</v>
      </c>
      <c r="C111" s="171" t="s">
        <v>758</v>
      </c>
      <c r="D111" s="185">
        <v>9</v>
      </c>
      <c r="E111" s="782"/>
      <c r="F111" s="24">
        <f t="shared" si="2"/>
        <v>0</v>
      </c>
    </row>
    <row r="112" spans="1:6">
      <c r="A112" s="249"/>
      <c r="B112" s="222"/>
      <c r="C112" s="171"/>
      <c r="D112" s="185"/>
      <c r="E112" s="782"/>
      <c r="F112" s="24"/>
    </row>
    <row r="113" spans="1:6" ht="52.8">
      <c r="A113" s="446" t="s">
        <v>499</v>
      </c>
      <c r="B113" s="222" t="s">
        <v>500</v>
      </c>
      <c r="C113" s="171" t="s">
        <v>758</v>
      </c>
      <c r="D113" s="185">
        <v>9</v>
      </c>
      <c r="E113" s="782"/>
      <c r="F113" s="24">
        <f t="shared" si="2"/>
        <v>0</v>
      </c>
    </row>
    <row r="114" spans="1:6">
      <c r="A114" s="249"/>
      <c r="B114" s="222"/>
      <c r="C114" s="171"/>
      <c r="D114" s="185"/>
      <c r="E114" s="782"/>
      <c r="F114" s="24"/>
    </row>
    <row r="115" spans="1:6" ht="39.6">
      <c r="A115" s="446" t="s">
        <v>501</v>
      </c>
      <c r="B115" s="222" t="s">
        <v>502</v>
      </c>
      <c r="C115" s="248" t="s">
        <v>758</v>
      </c>
      <c r="D115" s="223">
        <v>17</v>
      </c>
      <c r="E115" s="782"/>
      <c r="F115" s="24">
        <f t="shared" si="2"/>
        <v>0</v>
      </c>
    </row>
    <row r="116" spans="1:6">
      <c r="A116" s="249"/>
      <c r="B116" s="222"/>
      <c r="C116" s="171"/>
      <c r="D116" s="185"/>
      <c r="E116" s="782"/>
      <c r="F116" s="24"/>
    </row>
    <row r="117" spans="1:6" ht="39.6">
      <c r="A117" s="446" t="s">
        <v>503</v>
      </c>
      <c r="B117" s="222" t="s">
        <v>504</v>
      </c>
      <c r="C117" s="248" t="s">
        <v>758</v>
      </c>
      <c r="D117" s="223">
        <v>29.5</v>
      </c>
      <c r="E117" s="782"/>
      <c r="F117" s="24">
        <f t="shared" si="2"/>
        <v>0</v>
      </c>
    </row>
    <row r="118" spans="1:6">
      <c r="A118" s="249"/>
      <c r="B118" s="258"/>
      <c r="C118" s="248"/>
      <c r="D118" s="223"/>
      <c r="E118" s="782"/>
      <c r="F118" s="24"/>
    </row>
    <row r="119" spans="1:6">
      <c r="A119" s="446" t="s">
        <v>505</v>
      </c>
      <c r="B119" s="222" t="s">
        <v>781</v>
      </c>
      <c r="C119" s="171"/>
      <c r="D119" s="185"/>
      <c r="E119" s="782"/>
      <c r="F119" s="24"/>
    </row>
    <row r="120" spans="1:6">
      <c r="A120" s="264"/>
      <c r="B120" s="222"/>
      <c r="C120" s="171"/>
      <c r="D120" s="223"/>
      <c r="E120" s="772"/>
      <c r="F120" s="24"/>
    </row>
    <row r="121" spans="1:6">
      <c r="A121" s="264"/>
      <c r="B121" s="259" t="s">
        <v>782</v>
      </c>
      <c r="C121" s="171" t="s">
        <v>759</v>
      </c>
      <c r="D121" s="223">
        <v>8</v>
      </c>
      <c r="E121" s="772"/>
      <c r="F121" s="24">
        <f t="shared" si="2"/>
        <v>0</v>
      </c>
    </row>
    <row r="122" spans="1:6">
      <c r="A122" s="264"/>
      <c r="B122" s="259" t="s">
        <v>506</v>
      </c>
      <c r="C122" s="171" t="s">
        <v>759</v>
      </c>
      <c r="D122" s="223">
        <v>1</v>
      </c>
      <c r="E122" s="772"/>
      <c r="F122" s="24">
        <f t="shared" si="2"/>
        <v>0</v>
      </c>
    </row>
    <row r="123" spans="1:6">
      <c r="A123" s="264"/>
      <c r="B123" s="259" t="s">
        <v>783</v>
      </c>
      <c r="C123" s="171" t="s">
        <v>759</v>
      </c>
      <c r="D123" s="223">
        <v>2</v>
      </c>
      <c r="E123" s="772"/>
      <c r="F123" s="24">
        <f t="shared" si="2"/>
        <v>0</v>
      </c>
    </row>
    <row r="124" spans="1:6">
      <c r="A124" s="264"/>
      <c r="B124" s="259" t="s">
        <v>507</v>
      </c>
      <c r="C124" s="171" t="s">
        <v>759</v>
      </c>
      <c r="D124" s="223">
        <v>2</v>
      </c>
      <c r="E124" s="772"/>
      <c r="F124" s="24">
        <f t="shared" si="2"/>
        <v>0</v>
      </c>
    </row>
    <row r="125" spans="1:6">
      <c r="A125" s="264"/>
      <c r="B125" s="259" t="s">
        <v>784</v>
      </c>
      <c r="C125" s="171" t="s">
        <v>759</v>
      </c>
      <c r="D125" s="223">
        <v>1</v>
      </c>
      <c r="E125" s="772"/>
      <c r="F125" s="24">
        <f t="shared" si="2"/>
        <v>0</v>
      </c>
    </row>
    <row r="126" spans="1:6">
      <c r="A126" s="264"/>
      <c r="B126" s="259" t="s">
        <v>508</v>
      </c>
      <c r="C126" s="171" t="s">
        <v>759</v>
      </c>
      <c r="D126" s="223">
        <v>8</v>
      </c>
      <c r="E126" s="772"/>
      <c r="F126" s="24">
        <f t="shared" si="2"/>
        <v>0</v>
      </c>
    </row>
    <row r="127" spans="1:6">
      <c r="A127" s="264"/>
      <c r="B127" s="259" t="s">
        <v>509</v>
      </c>
      <c r="C127" s="171" t="s">
        <v>759</v>
      </c>
      <c r="D127" s="223">
        <v>1</v>
      </c>
      <c r="E127" s="772"/>
      <c r="F127" s="24">
        <f t="shared" si="2"/>
        <v>0</v>
      </c>
    </row>
    <row r="128" spans="1:6">
      <c r="A128" s="264"/>
      <c r="B128" s="259" t="s">
        <v>510</v>
      </c>
      <c r="C128" s="171" t="s">
        <v>759</v>
      </c>
      <c r="D128" s="223">
        <v>3</v>
      </c>
      <c r="E128" s="772"/>
      <c r="F128" s="24">
        <f t="shared" si="2"/>
        <v>0</v>
      </c>
    </row>
    <row r="129" spans="1:6">
      <c r="A129" s="260"/>
      <c r="B129" s="261" t="s">
        <v>511</v>
      </c>
      <c r="C129" s="171" t="s">
        <v>759</v>
      </c>
      <c r="D129" s="223">
        <v>1</v>
      </c>
      <c r="E129" s="772"/>
      <c r="F129" s="24">
        <f t="shared" si="2"/>
        <v>0</v>
      </c>
    </row>
    <row r="130" spans="1:6">
      <c r="A130" s="260"/>
      <c r="B130" s="261" t="s">
        <v>512</v>
      </c>
      <c r="C130" s="171" t="s">
        <v>759</v>
      </c>
      <c r="D130" s="223">
        <v>1</v>
      </c>
      <c r="E130" s="772"/>
      <c r="F130" s="24">
        <f t="shared" si="2"/>
        <v>0</v>
      </c>
    </row>
    <row r="131" spans="1:6">
      <c r="A131" s="260"/>
      <c r="B131" s="261" t="s">
        <v>513</v>
      </c>
      <c r="C131" s="171" t="s">
        <v>759</v>
      </c>
      <c r="D131" s="223">
        <v>3</v>
      </c>
      <c r="E131" s="772"/>
      <c r="F131" s="24">
        <f t="shared" si="2"/>
        <v>0</v>
      </c>
    </row>
    <row r="132" spans="1:6">
      <c r="A132" s="264"/>
      <c r="B132" s="262" t="s">
        <v>514</v>
      </c>
      <c r="C132" s="171" t="s">
        <v>759</v>
      </c>
      <c r="D132" s="223">
        <v>4</v>
      </c>
      <c r="E132" s="772"/>
      <c r="F132" s="24">
        <f t="shared" si="2"/>
        <v>0</v>
      </c>
    </row>
    <row r="133" spans="1:6">
      <c r="A133" s="264"/>
      <c r="B133" s="263" t="s">
        <v>515</v>
      </c>
      <c r="C133" s="171" t="s">
        <v>759</v>
      </c>
      <c r="D133" s="223">
        <v>1</v>
      </c>
      <c r="E133" s="772"/>
      <c r="F133" s="24">
        <f t="shared" si="2"/>
        <v>0</v>
      </c>
    </row>
    <row r="134" spans="1:6">
      <c r="A134" s="264"/>
      <c r="B134" s="263" t="s">
        <v>516</v>
      </c>
      <c r="C134" s="171" t="s">
        <v>759</v>
      </c>
      <c r="D134" s="223">
        <v>3</v>
      </c>
      <c r="E134" s="772"/>
      <c r="F134" s="24">
        <f t="shared" si="2"/>
        <v>0</v>
      </c>
    </row>
    <row r="135" spans="1:6" ht="15.6">
      <c r="A135" s="264"/>
      <c r="B135" s="263" t="s">
        <v>517</v>
      </c>
      <c r="C135" s="171" t="s">
        <v>759</v>
      </c>
      <c r="D135" s="223">
        <v>1</v>
      </c>
      <c r="E135" s="772"/>
      <c r="F135" s="24">
        <f t="shared" si="2"/>
        <v>0</v>
      </c>
    </row>
    <row r="136" spans="1:6">
      <c r="A136" s="264"/>
      <c r="B136" s="263" t="s">
        <v>518</v>
      </c>
      <c r="C136" s="171" t="s">
        <v>759</v>
      </c>
      <c r="D136" s="223">
        <v>1</v>
      </c>
      <c r="E136" s="772"/>
      <c r="F136" s="24">
        <f t="shared" si="2"/>
        <v>0</v>
      </c>
    </row>
    <row r="137" spans="1:6">
      <c r="A137" s="264"/>
      <c r="B137" s="263" t="s">
        <v>785</v>
      </c>
      <c r="C137" s="171" t="s">
        <v>759</v>
      </c>
      <c r="D137" s="223">
        <v>2</v>
      </c>
      <c r="E137" s="772"/>
      <c r="F137" s="24">
        <f t="shared" si="2"/>
        <v>0</v>
      </c>
    </row>
    <row r="138" spans="1:6">
      <c r="A138" s="264"/>
      <c r="B138" s="263" t="s">
        <v>519</v>
      </c>
      <c r="C138" s="171" t="s">
        <v>759</v>
      </c>
      <c r="D138" s="223">
        <v>1</v>
      </c>
      <c r="E138" s="772"/>
      <c r="F138" s="24">
        <f t="shared" si="2"/>
        <v>0</v>
      </c>
    </row>
    <row r="139" spans="1:6">
      <c r="A139" s="264"/>
      <c r="B139" s="263" t="s">
        <v>520</v>
      </c>
      <c r="C139" s="171" t="s">
        <v>759</v>
      </c>
      <c r="D139" s="223">
        <v>2</v>
      </c>
      <c r="E139" s="772"/>
      <c r="F139" s="24">
        <f t="shared" si="2"/>
        <v>0</v>
      </c>
    </row>
    <row r="140" spans="1:6" ht="15.6">
      <c r="A140" s="264"/>
      <c r="B140" s="259" t="s">
        <v>521</v>
      </c>
      <c r="C140" s="171" t="s">
        <v>759</v>
      </c>
      <c r="D140" s="223">
        <v>1</v>
      </c>
      <c r="E140" s="772"/>
      <c r="F140" s="24">
        <f t="shared" si="2"/>
        <v>0</v>
      </c>
    </row>
    <row r="141" spans="1:6" ht="15.6">
      <c r="A141" s="264"/>
      <c r="B141" s="259" t="s">
        <v>522</v>
      </c>
      <c r="C141" s="171" t="s">
        <v>759</v>
      </c>
      <c r="D141" s="223">
        <v>1</v>
      </c>
      <c r="E141" s="772"/>
      <c r="F141" s="24">
        <f t="shared" si="2"/>
        <v>0</v>
      </c>
    </row>
    <row r="142" spans="1:6">
      <c r="A142" s="264"/>
      <c r="B142" s="261" t="s">
        <v>523</v>
      </c>
      <c r="C142" s="171" t="s">
        <v>759</v>
      </c>
      <c r="D142" s="223">
        <v>2</v>
      </c>
      <c r="E142" s="772"/>
      <c r="F142" s="24">
        <f t="shared" si="2"/>
        <v>0</v>
      </c>
    </row>
    <row r="143" spans="1:6">
      <c r="A143" s="264"/>
      <c r="B143" s="265" t="s">
        <v>524</v>
      </c>
      <c r="C143" s="171" t="s">
        <v>759</v>
      </c>
      <c r="D143" s="223">
        <v>2</v>
      </c>
      <c r="E143" s="772"/>
      <c r="F143" s="24">
        <f t="shared" si="2"/>
        <v>0</v>
      </c>
    </row>
    <row r="144" spans="1:6" ht="26.4">
      <c r="A144" s="264"/>
      <c r="B144" s="261" t="s">
        <v>525</v>
      </c>
      <c r="C144" s="173" t="s">
        <v>759</v>
      </c>
      <c r="D144" s="486">
        <v>2</v>
      </c>
      <c r="E144" s="784"/>
      <c r="F144" s="24">
        <f t="shared" si="2"/>
        <v>0</v>
      </c>
    </row>
    <row r="145" spans="1:6" ht="39.6">
      <c r="A145" s="264"/>
      <c r="B145" s="222" t="s">
        <v>526</v>
      </c>
      <c r="C145" s="171" t="s">
        <v>759</v>
      </c>
      <c r="D145" s="223">
        <v>2</v>
      </c>
      <c r="E145" s="772"/>
      <c r="F145" s="24">
        <f t="shared" si="2"/>
        <v>0</v>
      </c>
    </row>
    <row r="146" spans="1:6" ht="39.6">
      <c r="A146" s="264"/>
      <c r="B146" s="222" t="s">
        <v>527</v>
      </c>
      <c r="C146" s="171" t="s">
        <v>759</v>
      </c>
      <c r="D146" s="223">
        <v>6</v>
      </c>
      <c r="E146" s="772"/>
      <c r="F146" s="24">
        <f t="shared" si="2"/>
        <v>0</v>
      </c>
    </row>
    <row r="147" spans="1:6">
      <c r="A147" s="264"/>
      <c r="B147" s="222"/>
      <c r="C147" s="171"/>
      <c r="D147" s="223"/>
      <c r="E147" s="772"/>
      <c r="F147" s="24"/>
    </row>
    <row r="148" spans="1:6">
      <c r="A148" s="446" t="s">
        <v>528</v>
      </c>
      <c r="B148" s="222" t="s">
        <v>529</v>
      </c>
      <c r="C148" s="171" t="s">
        <v>759</v>
      </c>
      <c r="D148" s="185">
        <v>2</v>
      </c>
      <c r="E148" s="782"/>
      <c r="F148" s="24">
        <f t="shared" si="2"/>
        <v>0</v>
      </c>
    </row>
    <row r="149" spans="1:6">
      <c r="A149" s="264"/>
      <c r="B149" s="222"/>
      <c r="C149" s="171"/>
      <c r="D149" s="223"/>
      <c r="E149" s="772"/>
      <c r="F149" s="24"/>
    </row>
    <row r="150" spans="1:6">
      <c r="A150" s="446" t="s">
        <v>530</v>
      </c>
      <c r="B150" s="222" t="s">
        <v>531</v>
      </c>
      <c r="C150" s="171" t="s">
        <v>759</v>
      </c>
      <c r="D150" s="185">
        <v>2</v>
      </c>
      <c r="E150" s="782"/>
      <c r="F150" s="24">
        <f t="shared" si="2"/>
        <v>0</v>
      </c>
    </row>
    <row r="151" spans="1:6">
      <c r="A151" s="264"/>
      <c r="B151" s="222"/>
      <c r="C151" s="171"/>
      <c r="D151" s="223"/>
      <c r="E151" s="772"/>
      <c r="F151" s="24"/>
    </row>
    <row r="152" spans="1:6" ht="52.8">
      <c r="A152" s="446" t="s">
        <v>532</v>
      </c>
      <c r="B152" s="266" t="s">
        <v>533</v>
      </c>
      <c r="C152" s="171" t="s">
        <v>759</v>
      </c>
      <c r="D152" s="223">
        <v>4</v>
      </c>
      <c r="E152" s="772"/>
      <c r="F152" s="24">
        <f t="shared" si="2"/>
        <v>0</v>
      </c>
    </row>
    <row r="153" spans="1:6">
      <c r="A153" s="264"/>
      <c r="B153" s="247"/>
      <c r="C153" s="248"/>
      <c r="D153" s="185"/>
      <c r="E153" s="782"/>
      <c r="F153" s="24"/>
    </row>
    <row r="154" spans="1:6" ht="26.4">
      <c r="A154" s="446" t="s">
        <v>534</v>
      </c>
      <c r="B154" s="266" t="s">
        <v>535</v>
      </c>
      <c r="C154" s="171" t="s">
        <v>759</v>
      </c>
      <c r="D154" s="185">
        <v>1</v>
      </c>
      <c r="E154" s="782"/>
      <c r="F154" s="24">
        <f t="shared" si="2"/>
        <v>0</v>
      </c>
    </row>
    <row r="155" spans="1:6">
      <c r="A155" s="264"/>
      <c r="B155" s="222"/>
      <c r="C155" s="171"/>
      <c r="D155" s="185"/>
      <c r="E155" s="782"/>
      <c r="F155" s="24"/>
    </row>
    <row r="156" spans="1:6" ht="26.4">
      <c r="A156" s="446" t="s">
        <v>536</v>
      </c>
      <c r="B156" s="222" t="s">
        <v>537</v>
      </c>
      <c r="C156" s="171" t="s">
        <v>758</v>
      </c>
      <c r="D156" s="185">
        <v>174</v>
      </c>
      <c r="E156" s="782"/>
      <c r="F156" s="24">
        <f t="shared" si="2"/>
        <v>0</v>
      </c>
    </row>
    <row r="157" spans="1:6">
      <c r="A157" s="264"/>
      <c r="B157" s="222"/>
      <c r="C157" s="171"/>
      <c r="D157" s="185"/>
      <c r="E157" s="782"/>
      <c r="F157" s="24"/>
    </row>
    <row r="158" spans="1:6" ht="52.8">
      <c r="A158" s="446" t="s">
        <v>538</v>
      </c>
      <c r="B158" s="266" t="s">
        <v>539</v>
      </c>
      <c r="C158" s="171" t="s">
        <v>758</v>
      </c>
      <c r="D158" s="185">
        <v>174</v>
      </c>
      <c r="E158" s="782"/>
      <c r="F158" s="24">
        <f t="shared" si="2"/>
        <v>0</v>
      </c>
    </row>
    <row r="159" spans="1:6">
      <c r="A159" s="446"/>
      <c r="B159" s="266"/>
      <c r="C159" s="171"/>
      <c r="D159" s="185"/>
      <c r="E159" s="782"/>
      <c r="F159" s="24"/>
    </row>
    <row r="160" spans="1:6" ht="13.8" thickBot="1">
      <c r="A160" s="447"/>
      <c r="B160" s="235" t="s">
        <v>792</v>
      </c>
      <c r="C160" s="314"/>
      <c r="D160" s="316"/>
      <c r="E160" s="777"/>
      <c r="F160" s="485">
        <f>SUM(F74:F159)</f>
        <v>0</v>
      </c>
    </row>
    <row r="161" spans="1:6">
      <c r="A161" s="268"/>
      <c r="B161" s="268"/>
      <c r="C161" s="269"/>
      <c r="D161" s="270"/>
      <c r="E161" s="785"/>
      <c r="F161" s="488"/>
    </row>
    <row r="162" spans="1:6">
      <c r="A162" s="448"/>
      <c r="B162" s="217" t="s">
        <v>540</v>
      </c>
      <c r="C162" s="218"/>
      <c r="D162" s="251"/>
      <c r="E162" s="769"/>
      <c r="F162" s="483"/>
    </row>
    <row r="163" spans="1:6" ht="26.4">
      <c r="A163" s="446" t="s">
        <v>541</v>
      </c>
      <c r="B163" s="222" t="s">
        <v>795</v>
      </c>
      <c r="C163" s="271" t="s">
        <v>12</v>
      </c>
      <c r="D163" s="490">
        <v>642</v>
      </c>
      <c r="E163" s="776"/>
      <c r="F163" s="24">
        <f>D163*E163</f>
        <v>0</v>
      </c>
    </row>
    <row r="164" spans="1:6">
      <c r="A164" s="249"/>
      <c r="B164" s="222"/>
      <c r="C164" s="173"/>
      <c r="D164" s="487"/>
      <c r="E164" s="776"/>
      <c r="F164" s="224"/>
    </row>
    <row r="165" spans="1:6" ht="26.4">
      <c r="A165" s="446" t="s">
        <v>542</v>
      </c>
      <c r="B165" s="272" t="s">
        <v>543</v>
      </c>
      <c r="C165" s="186" t="s">
        <v>12</v>
      </c>
      <c r="D165" s="496">
        <v>642</v>
      </c>
      <c r="E165" s="786"/>
      <c r="F165" s="24">
        <f t="shared" ref="F165:F173" si="3">D165*E165</f>
        <v>0</v>
      </c>
    </row>
    <row r="166" spans="1:6">
      <c r="A166" s="249"/>
      <c r="B166" s="272"/>
      <c r="C166" s="274"/>
      <c r="D166" s="496"/>
      <c r="E166" s="786"/>
      <c r="F166" s="224"/>
    </row>
    <row r="167" spans="1:6" ht="26.4">
      <c r="A167" s="446" t="s">
        <v>544</v>
      </c>
      <c r="B167" s="272" t="s">
        <v>545</v>
      </c>
      <c r="C167" s="186" t="s">
        <v>12</v>
      </c>
      <c r="D167" s="496">
        <v>642</v>
      </c>
      <c r="E167" s="786"/>
      <c r="F167" s="24">
        <f t="shared" si="3"/>
        <v>0</v>
      </c>
    </row>
    <row r="168" spans="1:6">
      <c r="A168" s="249"/>
      <c r="B168" s="222"/>
      <c r="C168" s="274"/>
      <c r="D168" s="496"/>
      <c r="E168" s="786"/>
      <c r="F168" s="224"/>
    </row>
    <row r="169" spans="1:6" ht="39.6">
      <c r="A169" s="446" t="s">
        <v>546</v>
      </c>
      <c r="B169" s="222" t="s">
        <v>547</v>
      </c>
      <c r="C169" s="173" t="s">
        <v>758</v>
      </c>
      <c r="D169" s="487">
        <v>253.5</v>
      </c>
      <c r="E169" s="779"/>
      <c r="F169" s="24">
        <f t="shared" si="3"/>
        <v>0</v>
      </c>
    </row>
    <row r="170" spans="1:6">
      <c r="A170" s="249"/>
      <c r="B170" s="222"/>
      <c r="C170" s="173"/>
      <c r="D170" s="487"/>
      <c r="E170" s="779"/>
      <c r="F170" s="224"/>
    </row>
    <row r="171" spans="1:6">
      <c r="A171" s="446" t="s">
        <v>548</v>
      </c>
      <c r="B171" s="222" t="s">
        <v>29</v>
      </c>
      <c r="C171" s="173" t="s">
        <v>773</v>
      </c>
      <c r="D171" s="487">
        <v>16</v>
      </c>
      <c r="E171" s="779"/>
      <c r="F171" s="24">
        <f t="shared" si="3"/>
        <v>0</v>
      </c>
    </row>
    <row r="172" spans="1:6">
      <c r="A172" s="249"/>
      <c r="B172" s="222"/>
      <c r="C172" s="173"/>
      <c r="D172" s="487"/>
      <c r="E172" s="779"/>
      <c r="F172" s="224"/>
    </row>
    <row r="173" spans="1:6">
      <c r="A173" s="446" t="s">
        <v>549</v>
      </c>
      <c r="B173" s="222" t="s">
        <v>551</v>
      </c>
      <c r="C173" s="173" t="s">
        <v>773</v>
      </c>
      <c r="D173" s="487">
        <v>16</v>
      </c>
      <c r="E173" s="779"/>
      <c r="F173" s="24">
        <f t="shared" si="3"/>
        <v>0</v>
      </c>
    </row>
    <row r="174" spans="1:6">
      <c r="A174" s="264"/>
      <c r="B174" s="233"/>
      <c r="C174" s="181"/>
      <c r="D174" s="184"/>
      <c r="E174" s="783"/>
      <c r="F174" s="250"/>
    </row>
    <row r="175" spans="1:6" ht="13.8" thickBot="1">
      <c r="A175" s="447"/>
      <c r="B175" s="235" t="s">
        <v>797</v>
      </c>
      <c r="C175" s="314"/>
      <c r="D175" s="316"/>
      <c r="E175" s="777"/>
      <c r="F175" s="485">
        <f>SUM(F163:F174)</f>
        <v>0</v>
      </c>
    </row>
    <row r="176" spans="1:6">
      <c r="A176" s="249"/>
      <c r="B176" s="182"/>
      <c r="C176" s="176"/>
      <c r="D176" s="200"/>
      <c r="E176" s="771"/>
      <c r="F176" s="484"/>
    </row>
    <row r="177" spans="1:6" ht="27.6">
      <c r="A177" s="458"/>
      <c r="B177" s="459" t="s">
        <v>552</v>
      </c>
      <c r="C177" s="460"/>
      <c r="D177" s="461"/>
      <c r="E177" s="787"/>
      <c r="F177" s="436">
        <f>+F175+F160+F71+F64+F41</f>
        <v>0</v>
      </c>
    </row>
    <row r="178" spans="1:6">
      <c r="A178" s="51"/>
    </row>
    <row r="179" spans="1:6" ht="13.8">
      <c r="A179" s="463" t="s">
        <v>749</v>
      </c>
      <c r="B179" s="18" t="s">
        <v>726</v>
      </c>
      <c r="C179" s="21"/>
      <c r="D179" s="24"/>
      <c r="E179" s="121"/>
      <c r="F179" s="24"/>
    </row>
    <row r="180" spans="1:6">
      <c r="A180" s="22"/>
      <c r="B180" s="23"/>
      <c r="C180" s="21"/>
      <c r="D180" s="24"/>
      <c r="E180" s="121"/>
      <c r="F180" s="24"/>
    </row>
    <row r="181" spans="1:6">
      <c r="A181" s="22" t="s">
        <v>746</v>
      </c>
      <c r="B181" s="25" t="s">
        <v>757</v>
      </c>
      <c r="C181" s="21"/>
      <c r="D181" s="24"/>
      <c r="E181" s="121"/>
      <c r="F181" s="24"/>
    </row>
    <row r="182" spans="1:6">
      <c r="A182" s="22"/>
      <c r="B182" s="27"/>
      <c r="C182" s="21"/>
      <c r="D182" s="24"/>
      <c r="E182" s="121"/>
      <c r="F182" s="24"/>
    </row>
    <row r="183" spans="1:6">
      <c r="A183" s="22" t="s">
        <v>778</v>
      </c>
      <c r="B183" s="27" t="s">
        <v>7</v>
      </c>
      <c r="C183" s="21" t="s">
        <v>758</v>
      </c>
      <c r="D183" s="24">
        <v>170</v>
      </c>
      <c r="E183" s="121"/>
      <c r="F183" s="24">
        <f t="shared" ref="F183:F193" si="4">+E183*D183</f>
        <v>0</v>
      </c>
    </row>
    <row r="184" spans="1:6">
      <c r="A184" s="22"/>
      <c r="B184" s="27"/>
      <c r="C184" s="21"/>
      <c r="D184" s="24"/>
      <c r="E184" s="121"/>
      <c r="F184" s="24"/>
    </row>
    <row r="185" spans="1:6" ht="26.4">
      <c r="A185" s="22" t="s">
        <v>771</v>
      </c>
      <c r="B185" s="27" t="s">
        <v>8</v>
      </c>
      <c r="C185" s="21" t="s">
        <v>759</v>
      </c>
      <c r="D185" s="24">
        <v>25</v>
      </c>
      <c r="E185" s="121"/>
      <c r="F185" s="24">
        <f t="shared" si="4"/>
        <v>0</v>
      </c>
    </row>
    <row r="186" spans="1:6">
      <c r="A186" s="22"/>
      <c r="B186" s="27"/>
      <c r="C186" s="21"/>
      <c r="D186" s="24"/>
      <c r="E186" s="121"/>
      <c r="F186" s="24"/>
    </row>
    <row r="187" spans="1:6" ht="39.6">
      <c r="A187" s="22" t="s">
        <v>772</v>
      </c>
      <c r="B187" s="31" t="s">
        <v>9</v>
      </c>
      <c r="C187" s="21" t="s">
        <v>759</v>
      </c>
      <c r="D187" s="24">
        <v>25</v>
      </c>
      <c r="E187" s="121"/>
      <c r="F187" s="24">
        <f t="shared" si="4"/>
        <v>0</v>
      </c>
    </row>
    <row r="188" spans="1:6">
      <c r="A188" s="22"/>
      <c r="B188" s="27"/>
      <c r="C188" s="21"/>
      <c r="D188" s="24"/>
      <c r="E188" s="121"/>
      <c r="F188" s="24"/>
    </row>
    <row r="189" spans="1:6">
      <c r="A189" s="22" t="s">
        <v>774</v>
      </c>
      <c r="B189" s="23" t="s">
        <v>10</v>
      </c>
      <c r="C189" s="21" t="s">
        <v>758</v>
      </c>
      <c r="D189" s="24">
        <v>170</v>
      </c>
      <c r="E189" s="121"/>
      <c r="F189" s="24">
        <f t="shared" si="4"/>
        <v>0</v>
      </c>
    </row>
    <row r="190" spans="1:6">
      <c r="A190" s="22"/>
      <c r="B190" s="23"/>
      <c r="C190" s="21"/>
      <c r="D190" s="24"/>
      <c r="E190" s="121"/>
      <c r="F190" s="24"/>
    </row>
    <row r="191" spans="1:6" ht="39.6">
      <c r="A191" s="22" t="s">
        <v>779</v>
      </c>
      <c r="B191" s="23" t="s">
        <v>11</v>
      </c>
      <c r="C191" s="21" t="s">
        <v>12</v>
      </c>
      <c r="D191" s="24">
        <v>170</v>
      </c>
      <c r="E191" s="121"/>
      <c r="F191" s="24">
        <f t="shared" si="4"/>
        <v>0</v>
      </c>
    </row>
    <row r="192" spans="1:6">
      <c r="A192" s="22"/>
      <c r="B192" s="23"/>
      <c r="C192" s="21"/>
      <c r="D192" s="24"/>
      <c r="E192" s="121"/>
      <c r="F192" s="24"/>
    </row>
    <row r="193" spans="1:6" ht="52.8">
      <c r="A193" s="22" t="s">
        <v>780</v>
      </c>
      <c r="B193" s="23" t="s">
        <v>13</v>
      </c>
      <c r="C193" s="21" t="s">
        <v>758</v>
      </c>
      <c r="D193" s="24">
        <v>20</v>
      </c>
      <c r="E193" s="121"/>
      <c r="F193" s="24">
        <f t="shared" si="4"/>
        <v>0</v>
      </c>
    </row>
    <row r="194" spans="1:6">
      <c r="A194" s="33"/>
      <c r="B194" s="34"/>
      <c r="C194" s="35"/>
      <c r="D194" s="36"/>
      <c r="E194" s="646"/>
      <c r="F194" s="36"/>
    </row>
    <row r="195" spans="1:6">
      <c r="A195" s="22"/>
      <c r="B195" s="3" t="s">
        <v>762</v>
      </c>
      <c r="C195" s="28"/>
      <c r="D195" s="14"/>
      <c r="F195" s="14">
        <f>SUM(F182:F194)</f>
        <v>0</v>
      </c>
    </row>
    <row r="196" spans="1:6">
      <c r="A196" s="22"/>
      <c r="B196" s="23"/>
      <c r="C196" s="21"/>
      <c r="D196" s="24"/>
      <c r="E196" s="121"/>
      <c r="F196" s="24"/>
    </row>
    <row r="197" spans="1:6">
      <c r="A197" s="22" t="s">
        <v>763</v>
      </c>
      <c r="B197" s="25" t="s">
        <v>764</v>
      </c>
      <c r="C197" s="21"/>
      <c r="D197" s="24"/>
      <c r="E197" s="121"/>
      <c r="F197" s="24"/>
    </row>
    <row r="198" spans="1:6" ht="52.8">
      <c r="A198" s="22" t="s">
        <v>778</v>
      </c>
      <c r="B198" s="23" t="s">
        <v>712</v>
      </c>
      <c r="C198" s="21" t="s">
        <v>14</v>
      </c>
      <c r="D198" s="24">
        <v>135</v>
      </c>
      <c r="E198" s="121"/>
      <c r="F198" s="24">
        <f t="shared" ref="F198:F208" si="5">+E198*D198</f>
        <v>0</v>
      </c>
    </row>
    <row r="199" spans="1:6">
      <c r="A199" s="22"/>
      <c r="B199" s="23"/>
      <c r="C199" s="21"/>
      <c r="D199" s="24"/>
      <c r="E199" s="121"/>
      <c r="F199" s="313"/>
    </row>
    <row r="200" spans="1:6" ht="52.8">
      <c r="A200" s="22" t="s">
        <v>771</v>
      </c>
      <c r="B200" s="23" t="s">
        <v>713</v>
      </c>
      <c r="C200" s="21" t="s">
        <v>14</v>
      </c>
      <c r="D200" s="24">
        <v>38</v>
      </c>
      <c r="E200" s="121"/>
      <c r="F200" s="24">
        <f t="shared" si="5"/>
        <v>0</v>
      </c>
    </row>
    <row r="201" spans="1:6">
      <c r="A201" s="22"/>
      <c r="B201" s="23"/>
      <c r="C201" s="21"/>
      <c r="D201" s="24"/>
      <c r="E201" s="121"/>
      <c r="F201" s="313"/>
    </row>
    <row r="202" spans="1:6">
      <c r="A202" s="22" t="s">
        <v>772</v>
      </c>
      <c r="B202" s="23" t="s">
        <v>15</v>
      </c>
      <c r="C202" s="21" t="s">
        <v>14</v>
      </c>
      <c r="D202" s="24">
        <v>25</v>
      </c>
      <c r="E202" s="121"/>
      <c r="F202" s="24">
        <f t="shared" si="5"/>
        <v>0</v>
      </c>
    </row>
    <row r="203" spans="1:6">
      <c r="A203" s="22"/>
      <c r="B203" s="23"/>
      <c r="C203" s="21"/>
      <c r="D203" s="24"/>
      <c r="E203" s="121"/>
      <c r="F203" s="313"/>
    </row>
    <row r="204" spans="1:6" ht="26.4">
      <c r="A204" s="22" t="s">
        <v>774</v>
      </c>
      <c r="B204" s="27" t="s">
        <v>16</v>
      </c>
      <c r="C204" s="21" t="s">
        <v>758</v>
      </c>
      <c r="D204" s="24">
        <v>135</v>
      </c>
      <c r="E204" s="121"/>
      <c r="F204" s="24">
        <f t="shared" si="5"/>
        <v>0</v>
      </c>
    </row>
    <row r="205" spans="1:6">
      <c r="A205" s="22"/>
      <c r="B205" s="23"/>
      <c r="C205" s="21"/>
      <c r="D205" s="24"/>
      <c r="E205" s="121"/>
      <c r="F205" s="313"/>
    </row>
    <row r="206" spans="1:6" ht="52.8">
      <c r="A206" s="22" t="s">
        <v>779</v>
      </c>
      <c r="B206" s="23" t="s">
        <v>767</v>
      </c>
      <c r="C206" s="21" t="s">
        <v>14</v>
      </c>
      <c r="D206" s="24">
        <v>43</v>
      </c>
      <c r="E206" s="121"/>
      <c r="F206" s="24">
        <f t="shared" si="5"/>
        <v>0</v>
      </c>
    </row>
    <row r="207" spans="1:6">
      <c r="A207" s="22"/>
      <c r="B207" s="23"/>
      <c r="C207" s="21"/>
      <c r="D207" s="24"/>
      <c r="E207" s="121"/>
      <c r="F207" s="313"/>
    </row>
    <row r="208" spans="1:6" ht="39.6">
      <c r="A208" s="22" t="s">
        <v>780</v>
      </c>
      <c r="B208" s="32" t="s">
        <v>17</v>
      </c>
      <c r="C208" s="21" t="s">
        <v>14</v>
      </c>
      <c r="D208" s="24">
        <v>62</v>
      </c>
      <c r="E208" s="121"/>
      <c r="F208" s="24">
        <f t="shared" si="5"/>
        <v>0</v>
      </c>
    </row>
    <row r="209" spans="1:10">
      <c r="A209" s="33"/>
      <c r="B209" s="34"/>
      <c r="C209" s="35"/>
      <c r="D209" s="36"/>
      <c r="E209" s="646"/>
      <c r="F209" s="36"/>
    </row>
    <row r="210" spans="1:10">
      <c r="A210" s="22"/>
      <c r="B210" s="3" t="s">
        <v>769</v>
      </c>
      <c r="C210" s="28"/>
      <c r="D210" s="14"/>
      <c r="F210" s="14">
        <f>SUM(F198:F209)</f>
        <v>0</v>
      </c>
    </row>
    <row r="211" spans="1:10">
      <c r="A211" s="22"/>
      <c r="B211" s="23"/>
      <c r="C211" s="21"/>
      <c r="D211" s="24"/>
      <c r="E211" s="121"/>
      <c r="F211" s="24"/>
    </row>
    <row r="212" spans="1:10">
      <c r="A212" s="22" t="s">
        <v>770</v>
      </c>
      <c r="B212" s="25" t="s">
        <v>18</v>
      </c>
      <c r="C212" s="21"/>
      <c r="D212" s="24"/>
      <c r="E212" s="121"/>
      <c r="F212" s="24"/>
    </row>
    <row r="213" spans="1:10">
      <c r="A213" s="22"/>
      <c r="B213" s="27"/>
      <c r="C213" s="24"/>
      <c r="D213" s="24"/>
      <c r="E213" s="121"/>
      <c r="F213" s="24"/>
    </row>
    <row r="214" spans="1:10" ht="26.4">
      <c r="A214" s="22" t="s">
        <v>778</v>
      </c>
      <c r="B214" s="27" t="s">
        <v>19</v>
      </c>
      <c r="C214" s="21" t="s">
        <v>758</v>
      </c>
      <c r="D214" s="24">
        <v>30</v>
      </c>
      <c r="E214" s="121"/>
      <c r="F214" s="24">
        <f t="shared" ref="F214:F224" si="6">+E214*D214</f>
        <v>0</v>
      </c>
    </row>
    <row r="215" spans="1:10">
      <c r="A215" s="51"/>
      <c r="B215" s="27"/>
      <c r="C215" s="21"/>
      <c r="D215" s="24"/>
      <c r="E215" s="121"/>
      <c r="F215" s="24"/>
    </row>
    <row r="216" spans="1:10" ht="26.4">
      <c r="A216" s="22" t="s">
        <v>771</v>
      </c>
      <c r="B216" s="27" t="s">
        <v>20</v>
      </c>
      <c r="C216" s="21" t="s">
        <v>758</v>
      </c>
      <c r="D216" s="24">
        <v>85</v>
      </c>
      <c r="E216" s="121"/>
      <c r="F216" s="24">
        <f>+E216*D216</f>
        <v>0</v>
      </c>
    </row>
    <row r="217" spans="1:10">
      <c r="A217" s="22"/>
      <c r="B217" s="27"/>
      <c r="C217" s="24"/>
      <c r="D217" s="24"/>
      <c r="E217" s="121"/>
      <c r="F217" s="24"/>
    </row>
    <row r="218" spans="1:10" ht="26.4">
      <c r="A218" s="22" t="s">
        <v>772</v>
      </c>
      <c r="B218" s="27" t="s">
        <v>21</v>
      </c>
      <c r="C218" s="21" t="s">
        <v>758</v>
      </c>
      <c r="D218" s="24">
        <v>65</v>
      </c>
      <c r="E218" s="121"/>
      <c r="F218" s="24">
        <f t="shared" si="6"/>
        <v>0</v>
      </c>
      <c r="G218" s="304"/>
    </row>
    <row r="219" spans="1:10">
      <c r="A219" s="22"/>
      <c r="B219" s="27"/>
      <c r="C219" s="21"/>
      <c r="D219" s="24"/>
      <c r="E219" s="121"/>
      <c r="F219" s="24"/>
    </row>
    <row r="220" spans="1:10" ht="39.6">
      <c r="A220" s="22" t="s">
        <v>774</v>
      </c>
      <c r="B220" s="23" t="s">
        <v>22</v>
      </c>
      <c r="C220" s="21" t="s">
        <v>759</v>
      </c>
      <c r="D220" s="43">
        <v>6</v>
      </c>
      <c r="E220" s="788"/>
      <c r="F220" s="24">
        <f t="shared" si="6"/>
        <v>0</v>
      </c>
    </row>
    <row r="221" spans="1:10">
      <c r="A221" s="22"/>
      <c r="B221" s="27"/>
      <c r="C221" s="21"/>
      <c r="D221" s="24"/>
      <c r="E221" s="121"/>
      <c r="F221" s="24">
        <f t="shared" si="6"/>
        <v>0</v>
      </c>
    </row>
    <row r="222" spans="1:10" ht="26.4">
      <c r="A222" s="22" t="s">
        <v>779</v>
      </c>
      <c r="B222" s="23" t="s">
        <v>23</v>
      </c>
      <c r="C222" s="21" t="s">
        <v>759</v>
      </c>
      <c r="D222" s="24">
        <v>9</v>
      </c>
      <c r="E222" s="121"/>
      <c r="F222" s="24">
        <f>+E222*D222</f>
        <v>0</v>
      </c>
    </row>
    <row r="223" spans="1:10">
      <c r="A223" s="304"/>
      <c r="B223" s="23"/>
      <c r="C223" s="21"/>
      <c r="D223" s="24"/>
      <c r="E223" s="121"/>
      <c r="F223" s="24">
        <f t="shared" si="6"/>
        <v>0</v>
      </c>
    </row>
    <row r="224" spans="1:10" ht="39.6">
      <c r="A224" s="22" t="s">
        <v>780</v>
      </c>
      <c r="B224" s="23" t="s">
        <v>24</v>
      </c>
      <c r="C224" s="21" t="s">
        <v>759</v>
      </c>
      <c r="D224" s="24">
        <v>9</v>
      </c>
      <c r="E224" s="121"/>
      <c r="F224" s="24">
        <f t="shared" si="6"/>
        <v>0</v>
      </c>
      <c r="G224" s="44"/>
      <c r="H224" s="45"/>
      <c r="I224" s="46"/>
      <c r="J224" s="47"/>
    </row>
    <row r="225" spans="1:6">
      <c r="A225" s="33"/>
      <c r="B225" s="48"/>
      <c r="C225" s="35"/>
      <c r="D225" s="36"/>
      <c r="E225" s="646"/>
      <c r="F225" s="36"/>
    </row>
    <row r="226" spans="1:6">
      <c r="A226" s="22"/>
      <c r="B226" s="3" t="s">
        <v>25</v>
      </c>
      <c r="C226" s="28"/>
      <c r="D226" s="14"/>
      <c r="F226" s="14">
        <f>SUM(F213:F225)</f>
        <v>0</v>
      </c>
    </row>
    <row r="227" spans="1:6">
      <c r="A227" s="22"/>
      <c r="B227" s="23"/>
      <c r="C227" s="21"/>
      <c r="D227" s="24"/>
      <c r="E227" s="121"/>
      <c r="F227" s="24"/>
    </row>
    <row r="228" spans="1:6">
      <c r="A228" s="22" t="s">
        <v>776</v>
      </c>
      <c r="B228" s="25" t="s">
        <v>794</v>
      </c>
      <c r="C228" s="21"/>
      <c r="D228" s="24"/>
      <c r="E228" s="121"/>
      <c r="F228" s="24"/>
    </row>
    <row r="229" spans="1:6">
      <c r="A229" s="22"/>
      <c r="B229" s="27"/>
      <c r="C229" s="21"/>
      <c r="D229" s="24"/>
      <c r="E229" s="121"/>
      <c r="F229" s="24"/>
    </row>
    <row r="230" spans="1:6">
      <c r="A230" s="22" t="s">
        <v>778</v>
      </c>
      <c r="B230" s="23" t="s">
        <v>26</v>
      </c>
      <c r="C230" s="21" t="s">
        <v>758</v>
      </c>
      <c r="D230" s="24">
        <v>180</v>
      </c>
      <c r="E230" s="121"/>
      <c r="F230" s="24">
        <f t="shared" ref="F230:F238" si="7">+E230*D230</f>
        <v>0</v>
      </c>
    </row>
    <row r="231" spans="1:6">
      <c r="A231" s="22"/>
      <c r="B231" s="23"/>
      <c r="C231" s="21"/>
      <c r="D231" s="24"/>
      <c r="E231" s="121"/>
      <c r="F231" s="24"/>
    </row>
    <row r="232" spans="1:6" ht="52.8">
      <c r="A232" s="22" t="s">
        <v>771</v>
      </c>
      <c r="B232" s="23" t="s">
        <v>27</v>
      </c>
      <c r="C232" s="21" t="s">
        <v>759</v>
      </c>
      <c r="D232" s="24">
        <v>15</v>
      </c>
      <c r="E232" s="121"/>
      <c r="F232" s="24">
        <f t="shared" si="7"/>
        <v>0</v>
      </c>
    </row>
    <row r="233" spans="1:6">
      <c r="A233" s="22"/>
      <c r="B233" s="23"/>
      <c r="C233" s="21"/>
      <c r="D233" s="24"/>
      <c r="E233" s="121"/>
      <c r="F233" s="24"/>
    </row>
    <row r="234" spans="1:6" ht="26.4">
      <c r="A234" s="22" t="s">
        <v>772</v>
      </c>
      <c r="B234" s="23" t="s">
        <v>796</v>
      </c>
      <c r="C234" s="21" t="s">
        <v>759</v>
      </c>
      <c r="D234" s="24">
        <v>1</v>
      </c>
      <c r="E234" s="121"/>
      <c r="F234" s="24">
        <f t="shared" si="7"/>
        <v>0</v>
      </c>
    </row>
    <row r="235" spans="1:6">
      <c r="A235" s="22"/>
      <c r="B235" s="27"/>
      <c r="C235" s="21"/>
      <c r="D235" s="24"/>
      <c r="E235" s="121"/>
      <c r="F235" s="24"/>
    </row>
    <row r="236" spans="1:6">
      <c r="A236" s="22" t="s">
        <v>774</v>
      </c>
      <c r="B236" s="27" t="s">
        <v>28</v>
      </c>
      <c r="C236" s="21" t="s">
        <v>759</v>
      </c>
      <c r="D236" s="24">
        <v>1</v>
      </c>
      <c r="E236" s="121"/>
      <c r="F236" s="24">
        <f t="shared" si="7"/>
        <v>0</v>
      </c>
    </row>
    <row r="237" spans="1:6">
      <c r="A237" s="22"/>
      <c r="B237" s="27"/>
      <c r="C237" s="21"/>
      <c r="D237" s="24"/>
      <c r="E237" s="121"/>
      <c r="F237" s="24"/>
    </row>
    <row r="238" spans="1:6">
      <c r="A238" s="22" t="s">
        <v>779</v>
      </c>
      <c r="B238" s="27" t="s">
        <v>29</v>
      </c>
      <c r="C238" s="21" t="s">
        <v>773</v>
      </c>
      <c r="D238" s="24">
        <v>5</v>
      </c>
      <c r="E238" s="121"/>
      <c r="F238" s="24">
        <f t="shared" si="7"/>
        <v>0</v>
      </c>
    </row>
    <row r="239" spans="1:6">
      <c r="A239" s="33"/>
      <c r="B239" s="34"/>
      <c r="C239" s="35"/>
      <c r="D239" s="36"/>
      <c r="E239" s="646"/>
      <c r="F239" s="36"/>
    </row>
    <row r="240" spans="1:6" ht="13.8" thickBot="1">
      <c r="A240" s="49"/>
      <c r="B240" s="317" t="s">
        <v>797</v>
      </c>
      <c r="C240" s="318"/>
      <c r="D240" s="319"/>
      <c r="E240" s="789"/>
      <c r="F240" s="319">
        <f>SUM(F229:F239)</f>
        <v>0</v>
      </c>
    </row>
    <row r="241" spans="1:6" ht="13.8">
      <c r="A241" s="458"/>
      <c r="B241" s="459" t="s">
        <v>30</v>
      </c>
      <c r="C241" s="460"/>
      <c r="D241" s="461"/>
      <c r="E241" s="787"/>
      <c r="F241" s="462">
        <f>+F240+F226+F210+F195</f>
        <v>0</v>
      </c>
    </row>
    <row r="242" spans="1:6">
      <c r="A242" s="51"/>
    </row>
    <row r="243" spans="1:6" ht="15">
      <c r="A243" s="463" t="s">
        <v>751</v>
      </c>
      <c r="B243" s="748" t="s">
        <v>727</v>
      </c>
      <c r="C243" s="748"/>
      <c r="D243" s="748"/>
      <c r="E243" s="790"/>
      <c r="F243" s="50"/>
    </row>
    <row r="244" spans="1:6">
      <c r="A244" s="51"/>
      <c r="B244" s="3"/>
      <c r="C244" s="28"/>
      <c r="D244" s="63"/>
      <c r="E244" s="791"/>
      <c r="F244" s="53"/>
    </row>
    <row r="245" spans="1:6">
      <c r="A245" s="51" t="s">
        <v>31</v>
      </c>
      <c r="B245" s="3" t="s">
        <v>757</v>
      </c>
      <c r="C245" s="54"/>
      <c r="D245" s="53"/>
      <c r="E245" s="791"/>
      <c r="F245" s="53"/>
    </row>
    <row r="246" spans="1:6">
      <c r="A246" s="51"/>
      <c r="B246" s="3"/>
      <c r="C246" s="54"/>
      <c r="D246" s="53"/>
      <c r="E246" s="791"/>
      <c r="F246" s="53"/>
    </row>
    <row r="247" spans="1:6">
      <c r="A247" s="450">
        <v>1</v>
      </c>
      <c r="B247" s="42" t="s">
        <v>32</v>
      </c>
      <c r="C247" s="54" t="s">
        <v>758</v>
      </c>
      <c r="D247" s="53">
        <v>205</v>
      </c>
      <c r="E247" s="791"/>
      <c r="F247" s="53">
        <f>+E247*D247</f>
        <v>0</v>
      </c>
    </row>
    <row r="248" spans="1:6">
      <c r="A248" s="450"/>
      <c r="C248" s="54"/>
      <c r="D248" s="53"/>
      <c r="E248" s="791"/>
      <c r="F248" s="53"/>
    </row>
    <row r="249" spans="1:6">
      <c r="A249" s="450">
        <v>2</v>
      </c>
      <c r="B249" s="42" t="s">
        <v>33</v>
      </c>
      <c r="C249" s="54" t="s">
        <v>758</v>
      </c>
      <c r="D249" s="53">
        <v>420</v>
      </c>
      <c r="E249" s="791"/>
      <c r="F249" s="53">
        <f t="shared" ref="F249:F261" si="8">+E249*D249</f>
        <v>0</v>
      </c>
    </row>
    <row r="250" spans="1:6">
      <c r="A250" s="450"/>
      <c r="C250" s="54"/>
      <c r="D250" s="53"/>
      <c r="E250" s="791"/>
      <c r="F250" s="53"/>
    </row>
    <row r="251" spans="1:6">
      <c r="A251" s="51">
        <v>3</v>
      </c>
      <c r="B251" s="42" t="s">
        <v>34</v>
      </c>
      <c r="C251" s="54" t="s">
        <v>759</v>
      </c>
      <c r="D251" s="53">
        <v>13</v>
      </c>
      <c r="E251" s="791"/>
      <c r="F251" s="53">
        <f t="shared" si="8"/>
        <v>0</v>
      </c>
    </row>
    <row r="252" spans="1:6">
      <c r="A252" s="51"/>
      <c r="B252" s="57"/>
      <c r="C252" s="58"/>
      <c r="D252" s="59"/>
      <c r="E252" s="792"/>
      <c r="F252" s="53"/>
    </row>
    <row r="253" spans="1:6" ht="26.4">
      <c r="A253" s="51" t="s">
        <v>774</v>
      </c>
      <c r="B253" s="42" t="s">
        <v>35</v>
      </c>
      <c r="C253" s="60" t="s">
        <v>759</v>
      </c>
      <c r="D253" s="62">
        <v>9</v>
      </c>
      <c r="E253" s="793"/>
      <c r="F253" s="53">
        <f t="shared" si="8"/>
        <v>0</v>
      </c>
    </row>
    <row r="254" spans="1:6">
      <c r="A254" s="51"/>
      <c r="C254" s="60"/>
      <c r="D254" s="62"/>
      <c r="E254" s="793"/>
      <c r="F254" s="53"/>
    </row>
    <row r="255" spans="1:6" ht="26.4">
      <c r="A255" s="51">
        <v>5</v>
      </c>
      <c r="B255" s="57" t="s">
        <v>36</v>
      </c>
      <c r="C255" s="54" t="s">
        <v>12</v>
      </c>
      <c r="D255" s="53">
        <v>820</v>
      </c>
      <c r="E255" s="791"/>
      <c r="F255" s="53">
        <f t="shared" si="8"/>
        <v>0</v>
      </c>
    </row>
    <row r="256" spans="1:6">
      <c r="A256" s="51"/>
      <c r="C256" s="54"/>
      <c r="D256" s="53"/>
      <c r="E256" s="791"/>
      <c r="F256" s="53"/>
    </row>
    <row r="257" spans="1:6" ht="26.4">
      <c r="A257" s="51">
        <v>6</v>
      </c>
      <c r="B257" s="57" t="s">
        <v>714</v>
      </c>
      <c r="C257" s="54" t="s">
        <v>12</v>
      </c>
      <c r="D257" s="53">
        <v>1075</v>
      </c>
      <c r="E257" s="791"/>
      <c r="F257" s="53">
        <f t="shared" si="8"/>
        <v>0</v>
      </c>
    </row>
    <row r="258" spans="1:6">
      <c r="A258" s="51"/>
      <c r="C258" s="54"/>
      <c r="D258" s="53"/>
      <c r="E258" s="791"/>
      <c r="F258" s="53"/>
    </row>
    <row r="259" spans="1:6" ht="26.4">
      <c r="A259" s="51" t="s">
        <v>786</v>
      </c>
      <c r="B259" s="57" t="s">
        <v>715</v>
      </c>
      <c r="C259" s="54" t="s">
        <v>758</v>
      </c>
      <c r="D259" s="53">
        <v>480</v>
      </c>
      <c r="E259" s="791"/>
      <c r="F259" s="53">
        <f t="shared" si="8"/>
        <v>0</v>
      </c>
    </row>
    <row r="260" spans="1:6">
      <c r="A260" s="51"/>
      <c r="C260" s="54"/>
      <c r="D260" s="53"/>
      <c r="E260" s="791"/>
      <c r="F260" s="53"/>
    </row>
    <row r="261" spans="1:6">
      <c r="A261" s="51" t="s">
        <v>787</v>
      </c>
      <c r="B261" s="42" t="s">
        <v>39</v>
      </c>
      <c r="C261" s="60" t="s">
        <v>40</v>
      </c>
      <c r="D261" s="62">
        <v>28</v>
      </c>
      <c r="E261" s="793"/>
      <c r="F261" s="53">
        <f t="shared" si="8"/>
        <v>0</v>
      </c>
    </row>
    <row r="262" spans="1:6">
      <c r="A262" s="51"/>
      <c r="C262" s="60"/>
      <c r="D262" s="62"/>
      <c r="E262" s="793"/>
      <c r="F262" s="53"/>
    </row>
    <row r="263" spans="1:6">
      <c r="A263" s="726"/>
      <c r="B263" s="727" t="s">
        <v>762</v>
      </c>
      <c r="C263" s="558"/>
      <c r="D263" s="728"/>
      <c r="E263" s="794"/>
      <c r="F263" s="728">
        <f>SUM(F247:F262)</f>
        <v>0</v>
      </c>
    </row>
    <row r="264" spans="1:6">
      <c r="A264" s="51"/>
      <c r="C264" s="54"/>
      <c r="D264" s="53"/>
      <c r="E264" s="791"/>
      <c r="F264" s="53"/>
    </row>
    <row r="265" spans="1:6">
      <c r="A265" s="8" t="s">
        <v>41</v>
      </c>
      <c r="B265" s="3" t="s">
        <v>764</v>
      </c>
      <c r="C265" s="54"/>
      <c r="D265" s="53"/>
      <c r="E265" s="791"/>
      <c r="F265" s="53"/>
    </row>
    <row r="266" spans="1:6">
      <c r="A266" s="51"/>
      <c r="C266" s="54"/>
      <c r="D266" s="53"/>
      <c r="E266" s="791"/>
      <c r="F266" s="53"/>
    </row>
    <row r="267" spans="1:6">
      <c r="A267" s="51" t="s">
        <v>42</v>
      </c>
      <c r="B267" s="3" t="s">
        <v>43</v>
      </c>
      <c r="C267" s="54"/>
      <c r="D267" s="53"/>
      <c r="E267" s="791"/>
      <c r="F267" s="53"/>
    </row>
    <row r="268" spans="1:6">
      <c r="A268" s="51"/>
      <c r="C268" s="54"/>
      <c r="D268" s="53"/>
      <c r="E268" s="791"/>
      <c r="F268" s="53"/>
    </row>
    <row r="269" spans="1:6" ht="39.6">
      <c r="A269" s="450" t="s">
        <v>778</v>
      </c>
      <c r="B269" s="57" t="s">
        <v>716</v>
      </c>
      <c r="C269" s="54" t="s">
        <v>14</v>
      </c>
      <c r="D269" s="53">
        <v>1035</v>
      </c>
      <c r="E269" s="791"/>
      <c r="F269" s="53">
        <f>+E269*D269</f>
        <v>0</v>
      </c>
    </row>
    <row r="270" spans="1:6">
      <c r="A270" s="450"/>
      <c r="C270" s="54"/>
      <c r="D270" s="53"/>
      <c r="E270" s="791"/>
      <c r="F270" s="53"/>
    </row>
    <row r="271" spans="1:6" ht="26.4">
      <c r="A271" s="450" t="s">
        <v>771</v>
      </c>
      <c r="B271" s="42" t="s">
        <v>44</v>
      </c>
      <c r="C271" s="54" t="s">
        <v>14</v>
      </c>
      <c r="D271" s="53">
        <v>14</v>
      </c>
      <c r="E271" s="791"/>
      <c r="F271" s="53">
        <f>+E271*D271</f>
        <v>0</v>
      </c>
    </row>
    <row r="272" spans="1:6">
      <c r="A272" s="51"/>
      <c r="C272" s="54"/>
      <c r="D272" s="53"/>
      <c r="E272" s="791"/>
      <c r="F272" s="53"/>
    </row>
    <row r="273" spans="1:6">
      <c r="A273" s="51" t="s">
        <v>45</v>
      </c>
      <c r="B273" s="3" t="s">
        <v>46</v>
      </c>
      <c r="C273" s="54"/>
      <c r="D273" s="53"/>
      <c r="E273" s="791"/>
      <c r="F273" s="53"/>
    </row>
    <row r="274" spans="1:6">
      <c r="A274" s="51"/>
      <c r="B274" s="3"/>
      <c r="C274" s="54"/>
      <c r="D274" s="53"/>
      <c r="E274" s="791"/>
      <c r="F274" s="53"/>
    </row>
    <row r="275" spans="1:6">
      <c r="A275" s="450">
        <v>1</v>
      </c>
      <c r="B275" s="42" t="s">
        <v>47</v>
      </c>
      <c r="C275" s="54" t="s">
        <v>12</v>
      </c>
      <c r="D275" s="53">
        <v>3100</v>
      </c>
      <c r="E275" s="791"/>
      <c r="F275" s="53">
        <f>+E275*D275</f>
        <v>0</v>
      </c>
    </row>
    <row r="276" spans="1:6">
      <c r="A276" s="51"/>
      <c r="C276" s="54"/>
      <c r="D276" s="53"/>
      <c r="E276" s="791"/>
      <c r="F276" s="53"/>
    </row>
    <row r="277" spans="1:6">
      <c r="A277" s="51" t="s">
        <v>48</v>
      </c>
      <c r="B277" s="3" t="s">
        <v>49</v>
      </c>
      <c r="C277" s="54"/>
      <c r="D277" s="53"/>
      <c r="E277" s="791"/>
      <c r="F277" s="53"/>
    </row>
    <row r="278" spans="1:6">
      <c r="A278" s="51"/>
      <c r="C278" s="54"/>
      <c r="D278" s="53"/>
      <c r="E278" s="791"/>
      <c r="F278" s="53"/>
    </row>
    <row r="279" spans="1:6" ht="26.4">
      <c r="A279" s="51" t="s">
        <v>778</v>
      </c>
      <c r="B279" s="42" t="s">
        <v>50</v>
      </c>
      <c r="C279" s="54" t="s">
        <v>14</v>
      </c>
      <c r="D279" s="53">
        <v>378</v>
      </c>
      <c r="E279" s="791"/>
      <c r="F279" s="53">
        <f>+E279*D279</f>
        <v>0</v>
      </c>
    </row>
    <row r="280" spans="1:6">
      <c r="A280" s="51"/>
      <c r="C280" s="54"/>
      <c r="D280" s="53"/>
      <c r="E280" s="791"/>
      <c r="F280" s="53"/>
    </row>
    <row r="281" spans="1:6" s="68" customFormat="1" ht="13.8">
      <c r="A281" s="51" t="s">
        <v>51</v>
      </c>
      <c r="B281" s="64" t="s">
        <v>52</v>
      </c>
      <c r="C281" s="65"/>
      <c r="D281" s="66"/>
      <c r="E281" s="489"/>
      <c r="F281" s="67"/>
    </row>
    <row r="282" spans="1:6" s="68" customFormat="1" ht="13.8">
      <c r="A282" s="451"/>
      <c r="B282" s="64"/>
      <c r="C282" s="65"/>
      <c r="D282" s="66"/>
      <c r="E282" s="489"/>
      <c r="F282" s="67"/>
    </row>
    <row r="283" spans="1:6" s="68" customFormat="1" ht="26.4">
      <c r="A283" s="51">
        <v>1</v>
      </c>
      <c r="B283" s="27" t="s">
        <v>53</v>
      </c>
      <c r="C283" s="54" t="s">
        <v>759</v>
      </c>
      <c r="D283" s="53">
        <v>6</v>
      </c>
      <c r="E283" s="791"/>
      <c r="F283" s="53">
        <f>+D283*E283</f>
        <v>0</v>
      </c>
    </row>
    <row r="284" spans="1:6" s="73" customFormat="1" ht="13.8" thickBot="1">
      <c r="A284" s="69"/>
      <c r="B284" s="70"/>
      <c r="C284" s="71"/>
      <c r="D284" s="497"/>
      <c r="E284" s="795"/>
      <c r="F284" s="72"/>
    </row>
    <row r="285" spans="1:6">
      <c r="A285" s="51"/>
      <c r="B285" s="3" t="s">
        <v>769</v>
      </c>
      <c r="C285" s="28"/>
      <c r="D285" s="63"/>
      <c r="E285" s="791"/>
      <c r="F285" s="63">
        <f>SUM(F268:F283)</f>
        <v>0</v>
      </c>
    </row>
    <row r="286" spans="1:6">
      <c r="A286" s="51"/>
      <c r="B286" s="3"/>
      <c r="C286" s="54"/>
      <c r="D286" s="53"/>
      <c r="E286" s="791"/>
      <c r="F286" s="53"/>
    </row>
    <row r="287" spans="1:6">
      <c r="A287" s="51" t="s">
        <v>54</v>
      </c>
      <c r="B287" s="3" t="s">
        <v>55</v>
      </c>
      <c r="C287" s="54"/>
      <c r="D287" s="53"/>
      <c r="E287" s="791"/>
      <c r="F287" s="53"/>
    </row>
    <row r="288" spans="1:6">
      <c r="A288" s="51"/>
      <c r="B288" s="3"/>
      <c r="C288" s="54"/>
      <c r="D288" s="62"/>
      <c r="E288" s="793"/>
      <c r="F288" s="62"/>
    </row>
    <row r="289" spans="1:6">
      <c r="A289" s="51" t="s">
        <v>56</v>
      </c>
      <c r="B289" s="3" t="s">
        <v>57</v>
      </c>
      <c r="C289" s="54"/>
      <c r="D289" s="53"/>
      <c r="E289" s="791"/>
      <c r="F289" s="53"/>
    </row>
    <row r="290" spans="1:6">
      <c r="A290" s="51"/>
      <c r="B290" s="3"/>
      <c r="C290" s="54"/>
      <c r="D290" s="62"/>
      <c r="E290" s="793"/>
      <c r="F290" s="62"/>
    </row>
    <row r="291" spans="1:6">
      <c r="A291" s="51" t="s">
        <v>58</v>
      </c>
      <c r="B291" s="3" t="s">
        <v>59</v>
      </c>
      <c r="C291" s="54"/>
      <c r="D291" s="53"/>
      <c r="E291" s="791"/>
      <c r="F291" s="53"/>
    </row>
    <row r="292" spans="1:6">
      <c r="A292" s="51"/>
      <c r="C292" s="54"/>
      <c r="D292" s="53"/>
      <c r="E292" s="791"/>
      <c r="F292" s="53"/>
    </row>
    <row r="293" spans="1:6" ht="26.4">
      <c r="A293" s="450">
        <v>1</v>
      </c>
      <c r="B293" s="42" t="s">
        <v>60</v>
      </c>
      <c r="C293" s="54" t="s">
        <v>14</v>
      </c>
      <c r="D293" s="53">
        <v>262</v>
      </c>
      <c r="E293" s="791"/>
      <c r="F293" s="53">
        <f>+E293*D293</f>
        <v>0</v>
      </c>
    </row>
    <row r="294" spans="1:6">
      <c r="A294" s="51"/>
      <c r="C294" s="54"/>
      <c r="D294" s="53"/>
      <c r="E294" s="791"/>
      <c r="F294" s="53"/>
    </row>
    <row r="295" spans="1:6" ht="26.4">
      <c r="A295" s="51">
        <v>2</v>
      </c>
      <c r="B295" s="42" t="s">
        <v>61</v>
      </c>
      <c r="C295" s="54" t="s">
        <v>14</v>
      </c>
      <c r="D295" s="53">
        <v>233</v>
      </c>
      <c r="E295" s="791"/>
      <c r="F295" s="53">
        <f>+E295*D295</f>
        <v>0</v>
      </c>
    </row>
    <row r="296" spans="1:6">
      <c r="A296" s="51"/>
      <c r="C296" s="54"/>
      <c r="D296" s="53"/>
      <c r="E296" s="791"/>
      <c r="F296" s="53"/>
    </row>
    <row r="297" spans="1:6" ht="26.4">
      <c r="A297" s="450">
        <v>3</v>
      </c>
      <c r="B297" s="42" t="s">
        <v>62</v>
      </c>
      <c r="C297" s="54" t="s">
        <v>12</v>
      </c>
      <c r="D297" s="53">
        <v>1570</v>
      </c>
      <c r="E297" s="791"/>
      <c r="F297" s="53">
        <f>+E297*D297</f>
        <v>0</v>
      </c>
    </row>
    <row r="298" spans="1:6">
      <c r="A298" s="450"/>
      <c r="C298" s="54"/>
      <c r="D298" s="53"/>
      <c r="E298" s="791"/>
      <c r="F298" s="53"/>
    </row>
    <row r="299" spans="1:6" ht="26.4">
      <c r="A299" s="450">
        <v>4</v>
      </c>
      <c r="B299" s="42" t="s">
        <v>63</v>
      </c>
      <c r="C299" s="54" t="s">
        <v>12</v>
      </c>
      <c r="D299" s="53">
        <v>1250</v>
      </c>
      <c r="E299" s="791"/>
      <c r="F299" s="53">
        <f>+E299*D299</f>
        <v>0</v>
      </c>
    </row>
    <row r="300" spans="1:6">
      <c r="A300" s="51"/>
      <c r="C300" s="54"/>
      <c r="D300" s="53"/>
      <c r="E300" s="791"/>
      <c r="F300" s="53"/>
    </row>
    <row r="301" spans="1:6">
      <c r="A301" s="51"/>
      <c r="C301" s="54"/>
      <c r="D301" s="53"/>
      <c r="E301" s="791"/>
      <c r="F301" s="53"/>
    </row>
    <row r="302" spans="1:6">
      <c r="A302" s="51" t="s">
        <v>64</v>
      </c>
      <c r="B302" s="3" t="s">
        <v>65</v>
      </c>
      <c r="C302" s="54"/>
      <c r="D302" s="53"/>
      <c r="E302" s="791"/>
      <c r="F302" s="53"/>
    </row>
    <row r="303" spans="1:6">
      <c r="A303" s="51"/>
      <c r="C303" s="54"/>
      <c r="D303" s="53"/>
      <c r="E303" s="791"/>
      <c r="F303" s="53"/>
    </row>
    <row r="304" spans="1:6" ht="26.4">
      <c r="A304" s="51" t="s">
        <v>778</v>
      </c>
      <c r="B304" s="42" t="s">
        <v>66</v>
      </c>
      <c r="C304" s="54" t="s">
        <v>12</v>
      </c>
      <c r="D304" s="53">
        <v>1670</v>
      </c>
      <c r="E304" s="791"/>
      <c r="F304" s="53">
        <f>+E304*D304</f>
        <v>0</v>
      </c>
    </row>
    <row r="305" spans="1:6">
      <c r="A305" s="51"/>
      <c r="C305" s="54"/>
      <c r="D305" s="53"/>
      <c r="E305" s="791"/>
      <c r="F305" s="53"/>
    </row>
    <row r="306" spans="1:6">
      <c r="A306" s="51" t="s">
        <v>67</v>
      </c>
      <c r="B306" s="3" t="s">
        <v>68</v>
      </c>
      <c r="C306" s="54"/>
      <c r="D306" s="53"/>
      <c r="E306" s="791"/>
      <c r="F306" s="53"/>
    </row>
    <row r="307" spans="1:6">
      <c r="A307" s="51"/>
      <c r="C307" s="54"/>
      <c r="D307" s="53"/>
      <c r="E307" s="791"/>
      <c r="F307" s="53"/>
    </row>
    <row r="308" spans="1:6" ht="26.4">
      <c r="A308" s="51" t="s">
        <v>69</v>
      </c>
      <c r="B308" s="3" t="s">
        <v>70</v>
      </c>
      <c r="C308" s="54"/>
      <c r="D308" s="53"/>
      <c r="E308" s="791"/>
      <c r="F308" s="53"/>
    </row>
    <row r="309" spans="1:6">
      <c r="A309" s="51"/>
      <c r="C309" s="54"/>
      <c r="D309" s="53"/>
      <c r="E309" s="791"/>
      <c r="F309" s="53"/>
    </row>
    <row r="310" spans="1:6" ht="26.4">
      <c r="A310" s="450">
        <v>1</v>
      </c>
      <c r="B310" s="42" t="s">
        <v>71</v>
      </c>
      <c r="C310" s="54" t="s">
        <v>12</v>
      </c>
      <c r="D310" s="53">
        <v>905</v>
      </c>
      <c r="E310" s="791"/>
      <c r="F310" s="53">
        <f>+E310*D310</f>
        <v>0</v>
      </c>
    </row>
    <row r="311" spans="1:6">
      <c r="A311" s="51"/>
      <c r="C311" s="54"/>
      <c r="D311" s="53"/>
      <c r="E311" s="791"/>
      <c r="F311" s="53"/>
    </row>
    <row r="312" spans="1:6" ht="52.8">
      <c r="A312" s="450" t="s">
        <v>771</v>
      </c>
      <c r="B312" s="42" t="s">
        <v>72</v>
      </c>
      <c r="C312" s="54" t="s">
        <v>12</v>
      </c>
      <c r="D312" s="53">
        <v>1670</v>
      </c>
      <c r="E312" s="791"/>
      <c r="F312" s="53">
        <f>+E312*D312</f>
        <v>0</v>
      </c>
    </row>
    <row r="313" spans="1:6">
      <c r="A313" s="450"/>
      <c r="C313" s="54"/>
      <c r="D313" s="53"/>
      <c r="E313" s="791"/>
      <c r="F313" s="53"/>
    </row>
    <row r="314" spans="1:6">
      <c r="A314" s="452" t="s">
        <v>73</v>
      </c>
      <c r="B314" s="3" t="s">
        <v>74</v>
      </c>
      <c r="C314" s="54"/>
      <c r="D314" s="53"/>
      <c r="E314" s="791"/>
      <c r="F314" s="53"/>
    </row>
    <row r="315" spans="1:6">
      <c r="A315" s="51"/>
      <c r="C315" s="54"/>
      <c r="D315" s="53"/>
      <c r="E315" s="791"/>
      <c r="F315" s="53"/>
    </row>
    <row r="316" spans="1:6" ht="79.2">
      <c r="A316" s="450">
        <v>1</v>
      </c>
      <c r="B316" s="42" t="s">
        <v>75</v>
      </c>
      <c r="C316" s="54" t="s">
        <v>12</v>
      </c>
      <c r="D316" s="53">
        <v>245</v>
      </c>
      <c r="E316" s="791"/>
      <c r="F316" s="53">
        <f>+E316*D316</f>
        <v>0</v>
      </c>
    </row>
    <row r="317" spans="1:6">
      <c r="A317" s="75"/>
      <c r="B317" s="76"/>
      <c r="C317" s="77"/>
      <c r="D317" s="79"/>
      <c r="E317" s="796"/>
      <c r="F317" s="53"/>
    </row>
    <row r="318" spans="1:6" ht="39.6">
      <c r="A318" s="450" t="s">
        <v>771</v>
      </c>
      <c r="B318" s="42" t="s">
        <v>76</v>
      </c>
      <c r="C318" s="54" t="s">
        <v>12</v>
      </c>
      <c r="D318" s="53">
        <v>60</v>
      </c>
      <c r="E318" s="791"/>
      <c r="F318" s="53">
        <f>+E318*D318</f>
        <v>0</v>
      </c>
    </row>
    <row r="319" spans="1:6">
      <c r="A319" s="51"/>
      <c r="C319" s="77"/>
      <c r="D319" s="79"/>
      <c r="E319" s="796"/>
      <c r="F319" s="53"/>
    </row>
    <row r="320" spans="1:6">
      <c r="A320" s="51" t="s">
        <v>77</v>
      </c>
      <c r="B320" s="3" t="s">
        <v>78</v>
      </c>
      <c r="C320" s="54"/>
      <c r="D320" s="53"/>
      <c r="E320" s="791"/>
      <c r="F320" s="53"/>
    </row>
    <row r="321" spans="1:6">
      <c r="A321" s="51"/>
      <c r="C321" s="54"/>
      <c r="D321" s="53"/>
      <c r="E321" s="791"/>
      <c r="F321" s="53"/>
    </row>
    <row r="322" spans="1:6" ht="26.4">
      <c r="A322" s="51">
        <v>1</v>
      </c>
      <c r="B322" s="42" t="s">
        <v>79</v>
      </c>
      <c r="C322" s="54" t="s">
        <v>40</v>
      </c>
      <c r="D322" s="53">
        <v>98</v>
      </c>
      <c r="E322" s="791"/>
      <c r="F322" s="53">
        <f>+E322*D322</f>
        <v>0</v>
      </c>
    </row>
    <row r="323" spans="1:6">
      <c r="A323" s="51"/>
    </row>
    <row r="324" spans="1:6" ht="26.4">
      <c r="A324" s="51" t="s">
        <v>771</v>
      </c>
      <c r="B324" s="42" t="s">
        <v>80</v>
      </c>
      <c r="C324" s="54" t="s">
        <v>40</v>
      </c>
      <c r="D324" s="53">
        <v>297</v>
      </c>
      <c r="E324" s="791"/>
      <c r="F324" s="53">
        <f>+E324*D324</f>
        <v>0</v>
      </c>
    </row>
    <row r="325" spans="1:6">
      <c r="A325" s="75"/>
      <c r="B325" s="76"/>
      <c r="C325" s="77"/>
      <c r="D325" s="79"/>
      <c r="E325" s="796"/>
      <c r="F325" s="53"/>
    </row>
    <row r="326" spans="1:6" ht="39.6">
      <c r="A326" s="51" t="s">
        <v>772</v>
      </c>
      <c r="B326" s="42" t="s">
        <v>81</v>
      </c>
      <c r="C326" s="54" t="s">
        <v>40</v>
      </c>
      <c r="D326" s="53">
        <v>55</v>
      </c>
      <c r="E326" s="791"/>
      <c r="F326" s="53">
        <f>+E326*D326</f>
        <v>0</v>
      </c>
    </row>
    <row r="327" spans="1:6" ht="13.8" thickBot="1">
      <c r="A327" s="453"/>
      <c r="B327" s="80"/>
      <c r="C327" s="81"/>
      <c r="D327" s="72"/>
      <c r="E327" s="795"/>
      <c r="F327" s="72"/>
    </row>
    <row r="328" spans="1:6">
      <c r="A328" s="51"/>
      <c r="B328" s="3" t="s">
        <v>82</v>
      </c>
      <c r="C328" s="58"/>
      <c r="D328" s="63"/>
      <c r="E328" s="791"/>
      <c r="F328" s="63">
        <f>SUM(F293:F327)</f>
        <v>0</v>
      </c>
    </row>
    <row r="329" spans="1:6">
      <c r="A329" s="51"/>
      <c r="B329" s="57"/>
      <c r="C329" s="58"/>
      <c r="D329" s="63"/>
      <c r="E329" s="791"/>
      <c r="F329" s="53"/>
    </row>
    <row r="330" spans="1:6">
      <c r="A330" s="51" t="s">
        <v>83</v>
      </c>
      <c r="B330" s="3" t="s">
        <v>84</v>
      </c>
      <c r="C330" s="58"/>
      <c r="D330" s="82"/>
      <c r="E330" s="797"/>
      <c r="F330" s="82"/>
    </row>
    <row r="331" spans="1:6">
      <c r="A331" s="51"/>
      <c r="B331" s="57"/>
      <c r="C331" s="58"/>
      <c r="D331" s="82"/>
      <c r="E331" s="797"/>
      <c r="F331" s="82"/>
    </row>
    <row r="332" spans="1:6">
      <c r="A332" s="51" t="s">
        <v>85</v>
      </c>
      <c r="B332" s="3" t="s">
        <v>86</v>
      </c>
      <c r="C332" s="54"/>
      <c r="D332" s="53"/>
      <c r="E332" s="791"/>
      <c r="F332" s="53"/>
    </row>
    <row r="333" spans="1:6">
      <c r="A333" s="51"/>
      <c r="B333" s="3"/>
      <c r="C333" s="54"/>
      <c r="D333" s="53"/>
      <c r="E333" s="791"/>
      <c r="F333" s="53"/>
    </row>
    <row r="334" spans="1:6">
      <c r="A334" s="51">
        <v>1</v>
      </c>
      <c r="B334" s="42" t="s">
        <v>87</v>
      </c>
      <c r="C334" s="54" t="s">
        <v>12</v>
      </c>
      <c r="D334" s="53">
        <v>10.5</v>
      </c>
      <c r="E334" s="791"/>
      <c r="F334" s="53">
        <f>+E334*D334</f>
        <v>0</v>
      </c>
    </row>
    <row r="335" spans="1:6">
      <c r="A335" s="51"/>
      <c r="C335" s="54"/>
      <c r="D335" s="53"/>
      <c r="E335" s="791"/>
      <c r="F335" s="53"/>
    </row>
    <row r="336" spans="1:6" ht="26.4">
      <c r="A336" s="51">
        <v>2</v>
      </c>
      <c r="B336" s="42" t="s">
        <v>88</v>
      </c>
      <c r="C336" s="54" t="s">
        <v>12</v>
      </c>
      <c r="D336" s="53">
        <v>16</v>
      </c>
      <c r="E336" s="791"/>
      <c r="F336" s="53">
        <f>+E336*D336</f>
        <v>0</v>
      </c>
    </row>
    <row r="337" spans="1:6">
      <c r="A337" s="51"/>
      <c r="C337" s="54"/>
      <c r="D337" s="53"/>
      <c r="E337" s="791"/>
      <c r="F337" s="53"/>
    </row>
    <row r="338" spans="1:6" ht="26.4">
      <c r="A338" s="51" t="s">
        <v>772</v>
      </c>
      <c r="B338" s="42" t="s">
        <v>89</v>
      </c>
      <c r="C338" s="54" t="s">
        <v>758</v>
      </c>
      <c r="D338" s="53">
        <v>65</v>
      </c>
      <c r="E338" s="791"/>
      <c r="F338" s="53">
        <f>+E338*D338</f>
        <v>0</v>
      </c>
    </row>
    <row r="339" spans="1:6">
      <c r="A339" s="51"/>
      <c r="C339" s="54"/>
      <c r="D339" s="53"/>
      <c r="E339" s="791"/>
      <c r="F339" s="53"/>
    </row>
    <row r="340" spans="1:6">
      <c r="A340" s="51" t="s">
        <v>90</v>
      </c>
      <c r="B340" s="3" t="s">
        <v>91</v>
      </c>
      <c r="C340" s="54"/>
      <c r="D340" s="53"/>
      <c r="E340" s="791"/>
      <c r="F340" s="53"/>
    </row>
    <row r="341" spans="1:6">
      <c r="A341" s="51"/>
      <c r="C341" s="54"/>
      <c r="D341" s="53"/>
      <c r="E341" s="791"/>
      <c r="F341" s="53"/>
    </row>
    <row r="342" spans="1:6" ht="39.6">
      <c r="A342" s="51">
        <v>1</v>
      </c>
      <c r="B342" s="42" t="s">
        <v>92</v>
      </c>
      <c r="C342" s="54" t="s">
        <v>93</v>
      </c>
      <c r="D342" s="53">
        <v>125</v>
      </c>
      <c r="E342" s="791"/>
      <c r="F342" s="53">
        <f>+E342*D342</f>
        <v>0</v>
      </c>
    </row>
    <row r="343" spans="1:6">
      <c r="A343" s="51"/>
      <c r="C343" s="54"/>
      <c r="D343" s="53"/>
      <c r="E343" s="791"/>
      <c r="F343" s="53"/>
    </row>
    <row r="344" spans="1:6" ht="39.6">
      <c r="A344" s="51">
        <v>2</v>
      </c>
      <c r="B344" s="42" t="s">
        <v>94</v>
      </c>
      <c r="C344" s="54" t="s">
        <v>93</v>
      </c>
      <c r="D344" s="53">
        <v>45</v>
      </c>
      <c r="E344" s="791"/>
      <c r="F344" s="53">
        <f>+E344*D344</f>
        <v>0</v>
      </c>
    </row>
    <row r="345" spans="1:6">
      <c r="A345" s="51"/>
      <c r="C345" s="54"/>
      <c r="D345" s="53"/>
      <c r="E345" s="791"/>
      <c r="F345" s="53"/>
    </row>
    <row r="346" spans="1:6">
      <c r="A346" s="51" t="s">
        <v>772</v>
      </c>
      <c r="B346" s="42" t="s">
        <v>95</v>
      </c>
      <c r="C346" s="54" t="s">
        <v>93</v>
      </c>
      <c r="D346" s="53">
        <v>1950</v>
      </c>
      <c r="E346" s="791"/>
      <c r="F346" s="53">
        <f>+E346*D346</f>
        <v>0</v>
      </c>
    </row>
    <row r="347" spans="1:6">
      <c r="A347" s="51"/>
      <c r="C347" s="54"/>
      <c r="D347" s="53"/>
      <c r="E347" s="791"/>
      <c r="F347" s="53"/>
    </row>
    <row r="348" spans="1:6">
      <c r="A348" s="51" t="s">
        <v>96</v>
      </c>
      <c r="B348" s="3" t="s">
        <v>97</v>
      </c>
      <c r="C348" s="54"/>
      <c r="D348" s="53"/>
      <c r="E348" s="791"/>
      <c r="F348" s="53"/>
    </row>
    <row r="349" spans="1:6">
      <c r="A349" s="51"/>
      <c r="C349" s="54"/>
      <c r="D349" s="53"/>
      <c r="E349" s="791"/>
      <c r="F349" s="53"/>
    </row>
    <row r="350" spans="1:6" ht="26.4">
      <c r="A350" s="51">
        <v>1</v>
      </c>
      <c r="B350" s="42" t="s">
        <v>98</v>
      </c>
      <c r="C350" s="54" t="s">
        <v>14</v>
      </c>
      <c r="D350" s="53">
        <v>1.1000000000000001</v>
      </c>
      <c r="E350" s="791"/>
      <c r="F350" s="53">
        <f>+E350*D350</f>
        <v>0</v>
      </c>
    </row>
    <row r="351" spans="1:6">
      <c r="A351" s="51"/>
      <c r="C351" s="54"/>
      <c r="D351" s="53"/>
      <c r="E351" s="791"/>
      <c r="F351" s="53"/>
    </row>
    <row r="352" spans="1:6" ht="26.4">
      <c r="A352" s="51">
        <v>2</v>
      </c>
      <c r="B352" s="42" t="s">
        <v>99</v>
      </c>
      <c r="C352" s="54" t="s">
        <v>14</v>
      </c>
      <c r="D352" s="53">
        <v>2.4</v>
      </c>
      <c r="E352" s="791"/>
      <c r="F352" s="53">
        <f>+E352*D352</f>
        <v>0</v>
      </c>
    </row>
    <row r="353" spans="1:6">
      <c r="A353" s="51"/>
      <c r="C353" s="54"/>
      <c r="D353" s="53"/>
      <c r="E353" s="791"/>
      <c r="F353" s="53"/>
    </row>
    <row r="354" spans="1:6" ht="26.4">
      <c r="A354" s="51" t="s">
        <v>772</v>
      </c>
      <c r="B354" s="57" t="s">
        <v>717</v>
      </c>
      <c r="C354" s="54" t="s">
        <v>759</v>
      </c>
      <c r="D354" s="53">
        <v>6</v>
      </c>
      <c r="E354" s="791"/>
      <c r="F354" s="53">
        <f>+E354*D354</f>
        <v>0</v>
      </c>
    </row>
    <row r="355" spans="1:6">
      <c r="A355" s="51"/>
      <c r="C355" s="54"/>
      <c r="D355" s="53"/>
      <c r="E355" s="791"/>
      <c r="F355" s="53"/>
    </row>
    <row r="356" spans="1:6" ht="26.4">
      <c r="A356" s="51" t="s">
        <v>774</v>
      </c>
      <c r="B356" s="42" t="s">
        <v>100</v>
      </c>
      <c r="C356" s="54" t="s">
        <v>14</v>
      </c>
      <c r="D356" s="53">
        <v>37.5</v>
      </c>
      <c r="E356" s="791"/>
      <c r="F356" s="53">
        <f>+E356*D356</f>
        <v>0</v>
      </c>
    </row>
    <row r="357" spans="1:6">
      <c r="A357" s="51"/>
      <c r="C357" s="54"/>
      <c r="D357" s="53"/>
      <c r="E357" s="791"/>
      <c r="F357" s="53"/>
    </row>
    <row r="358" spans="1:6">
      <c r="A358" s="51" t="s">
        <v>101</v>
      </c>
      <c r="B358" s="3" t="s">
        <v>102</v>
      </c>
      <c r="C358" s="54"/>
      <c r="D358" s="53"/>
      <c r="E358" s="791"/>
      <c r="F358" s="53"/>
    </row>
    <row r="359" spans="1:6">
      <c r="A359" s="51"/>
      <c r="C359" s="54"/>
      <c r="D359" s="53"/>
      <c r="E359" s="791"/>
      <c r="F359" s="53"/>
    </row>
    <row r="360" spans="1:6" ht="26.4">
      <c r="A360" s="51">
        <v>1</v>
      </c>
      <c r="B360" s="42" t="s">
        <v>103</v>
      </c>
      <c r="C360" s="54" t="s">
        <v>759</v>
      </c>
      <c r="D360" s="53">
        <v>6</v>
      </c>
      <c r="E360" s="791"/>
      <c r="F360" s="53">
        <f>+E360*D360</f>
        <v>0</v>
      </c>
    </row>
    <row r="361" spans="1:6" ht="13.8" thickBot="1">
      <c r="A361" s="453"/>
      <c r="B361" s="70"/>
      <c r="C361" s="81"/>
      <c r="D361" s="72"/>
      <c r="E361" s="795"/>
      <c r="F361" s="72"/>
    </row>
    <row r="362" spans="1:6">
      <c r="A362" s="51"/>
      <c r="B362" s="3" t="s">
        <v>104</v>
      </c>
      <c r="C362" s="28"/>
      <c r="D362" s="63"/>
      <c r="E362" s="791"/>
      <c r="F362" s="63">
        <f>SUM(F334:F361)</f>
        <v>0</v>
      </c>
    </row>
    <row r="363" spans="1:6">
      <c r="A363" s="51"/>
      <c r="B363" s="57"/>
      <c r="C363" s="58"/>
      <c r="D363" s="63"/>
      <c r="E363" s="791"/>
      <c r="F363" s="53"/>
    </row>
    <row r="364" spans="1:6">
      <c r="A364" s="51" t="s">
        <v>105</v>
      </c>
      <c r="B364" s="3" t="s">
        <v>106</v>
      </c>
      <c r="C364" s="58"/>
      <c r="D364" s="63"/>
      <c r="E364" s="791"/>
      <c r="F364" s="53"/>
    </row>
    <row r="365" spans="1:6">
      <c r="A365" s="51"/>
      <c r="B365" s="57"/>
      <c r="C365" s="58"/>
      <c r="D365" s="63"/>
      <c r="E365" s="791"/>
      <c r="F365" s="53"/>
    </row>
    <row r="366" spans="1:6">
      <c r="A366" s="51" t="s">
        <v>107</v>
      </c>
      <c r="B366" s="3" t="s">
        <v>108</v>
      </c>
      <c r="C366" s="58"/>
      <c r="D366" s="63"/>
      <c r="E366" s="791"/>
      <c r="F366" s="53"/>
    </row>
    <row r="367" spans="1:6">
      <c r="A367" s="51"/>
      <c r="B367" s="57"/>
      <c r="C367" s="58"/>
      <c r="D367" s="63"/>
      <c r="E367" s="791"/>
      <c r="F367" s="53"/>
    </row>
    <row r="368" spans="1:6" ht="26.4">
      <c r="A368" s="51">
        <v>1</v>
      </c>
      <c r="B368" s="42" t="s">
        <v>109</v>
      </c>
      <c r="C368" s="54" t="s">
        <v>759</v>
      </c>
      <c r="D368" s="53">
        <v>18</v>
      </c>
      <c r="E368" s="791"/>
      <c r="F368" s="53">
        <f>+E368*D368</f>
        <v>0</v>
      </c>
    </row>
    <row r="369" spans="1:6">
      <c r="A369" s="51"/>
      <c r="B369" s="57"/>
      <c r="C369" s="58"/>
      <c r="D369" s="63"/>
      <c r="E369" s="791"/>
      <c r="F369" s="53"/>
    </row>
    <row r="370" spans="1:6" ht="26.4">
      <c r="A370" s="51">
        <v>2</v>
      </c>
      <c r="B370" s="42" t="s">
        <v>110</v>
      </c>
      <c r="C370" s="54" t="s">
        <v>759</v>
      </c>
      <c r="D370" s="53">
        <v>3</v>
      </c>
      <c r="E370" s="791"/>
      <c r="F370" s="53">
        <f t="shared" ref="F370:F408" si="9">+E370*D370</f>
        <v>0</v>
      </c>
    </row>
    <row r="371" spans="1:6">
      <c r="A371" s="51"/>
      <c r="B371" s="57"/>
      <c r="C371" s="58"/>
      <c r="D371" s="63"/>
      <c r="E371" s="791"/>
      <c r="F371" s="53"/>
    </row>
    <row r="372" spans="1:6" ht="26.4">
      <c r="A372" s="51">
        <v>3</v>
      </c>
      <c r="B372" s="42" t="s">
        <v>111</v>
      </c>
      <c r="C372" s="54" t="s">
        <v>759</v>
      </c>
      <c r="D372" s="53">
        <v>6</v>
      </c>
      <c r="E372" s="791"/>
      <c r="F372" s="53">
        <f t="shared" si="9"/>
        <v>0</v>
      </c>
    </row>
    <row r="373" spans="1:6">
      <c r="A373" s="51"/>
      <c r="B373" s="57"/>
      <c r="C373" s="58"/>
      <c r="D373" s="63"/>
      <c r="E373" s="791"/>
      <c r="F373" s="53"/>
    </row>
    <row r="374" spans="1:6" ht="26.4">
      <c r="A374" s="51">
        <v>4</v>
      </c>
      <c r="B374" s="42" t="s">
        <v>112</v>
      </c>
      <c r="C374" s="54" t="s">
        <v>759</v>
      </c>
      <c r="D374" s="53">
        <v>4</v>
      </c>
      <c r="E374" s="791"/>
      <c r="F374" s="53">
        <f t="shared" si="9"/>
        <v>0</v>
      </c>
    </row>
    <row r="375" spans="1:6">
      <c r="A375" s="51"/>
      <c r="B375" s="57"/>
      <c r="C375" s="58"/>
      <c r="D375" s="63"/>
      <c r="E375" s="791"/>
      <c r="F375" s="53"/>
    </row>
    <row r="376" spans="1:6" ht="26.4">
      <c r="A376" s="51">
        <v>5</v>
      </c>
      <c r="B376" s="42" t="s">
        <v>113</v>
      </c>
      <c r="C376" s="54" t="s">
        <v>759</v>
      </c>
      <c r="D376" s="53">
        <v>5</v>
      </c>
      <c r="E376" s="791"/>
      <c r="F376" s="53">
        <f t="shared" si="9"/>
        <v>0</v>
      </c>
    </row>
    <row r="377" spans="1:6">
      <c r="A377" s="51"/>
      <c r="B377" s="57"/>
      <c r="C377" s="58"/>
      <c r="D377" s="63"/>
      <c r="E377" s="791"/>
      <c r="F377" s="53"/>
    </row>
    <row r="378" spans="1:6" ht="39.6">
      <c r="A378" s="51">
        <v>6</v>
      </c>
      <c r="B378" s="42" t="s">
        <v>114</v>
      </c>
      <c r="C378" s="54" t="s">
        <v>759</v>
      </c>
      <c r="D378" s="53">
        <v>1</v>
      </c>
      <c r="E378" s="791"/>
      <c r="F378" s="53">
        <f t="shared" si="9"/>
        <v>0</v>
      </c>
    </row>
    <row r="379" spans="1:6">
      <c r="A379" s="51"/>
      <c r="B379" s="57"/>
      <c r="C379" s="58"/>
      <c r="D379" s="63"/>
      <c r="E379" s="791"/>
      <c r="F379" s="53"/>
    </row>
    <row r="380" spans="1:6" ht="39.6">
      <c r="A380" s="51">
        <v>7</v>
      </c>
      <c r="B380" s="42" t="s">
        <v>115</v>
      </c>
      <c r="C380" s="54" t="s">
        <v>759</v>
      </c>
      <c r="D380" s="53">
        <v>1</v>
      </c>
      <c r="E380" s="791"/>
      <c r="F380" s="53">
        <f t="shared" si="9"/>
        <v>0</v>
      </c>
    </row>
    <row r="381" spans="1:6">
      <c r="A381" s="51"/>
      <c r="B381" s="57"/>
      <c r="C381" s="58"/>
      <c r="D381" s="63"/>
      <c r="E381" s="791"/>
      <c r="F381" s="53"/>
    </row>
    <row r="382" spans="1:6" ht="39.6">
      <c r="A382" s="51">
        <v>8</v>
      </c>
      <c r="B382" s="42" t="s">
        <v>116</v>
      </c>
      <c r="C382" s="54" t="s">
        <v>759</v>
      </c>
      <c r="D382" s="53">
        <v>4</v>
      </c>
      <c r="E382" s="791"/>
      <c r="F382" s="53">
        <f t="shared" si="9"/>
        <v>0</v>
      </c>
    </row>
    <row r="383" spans="1:6">
      <c r="A383" s="51"/>
      <c r="B383" s="57"/>
      <c r="C383" s="58"/>
      <c r="D383" s="63"/>
      <c r="E383" s="791"/>
      <c r="F383" s="53"/>
    </row>
    <row r="384" spans="1:6" ht="26.4">
      <c r="A384" s="51">
        <v>9</v>
      </c>
      <c r="B384" s="42" t="s">
        <v>117</v>
      </c>
      <c r="C384" s="54" t="s">
        <v>759</v>
      </c>
      <c r="D384" s="53">
        <v>16</v>
      </c>
      <c r="E384" s="791"/>
      <c r="F384" s="53">
        <f t="shared" si="9"/>
        <v>0</v>
      </c>
    </row>
    <row r="385" spans="1:6">
      <c r="A385" s="51"/>
      <c r="C385" s="54"/>
      <c r="D385" s="53"/>
      <c r="E385" s="791"/>
      <c r="F385" s="53"/>
    </row>
    <row r="386" spans="1:6">
      <c r="A386" s="454" t="s">
        <v>118</v>
      </c>
      <c r="B386" s="84" t="s">
        <v>119</v>
      </c>
      <c r="C386" s="85"/>
      <c r="D386" s="102"/>
      <c r="E386" s="791"/>
      <c r="F386" s="53"/>
    </row>
    <row r="387" spans="1:6">
      <c r="A387" s="455"/>
      <c r="B387" s="88"/>
      <c r="C387" s="85"/>
      <c r="D387" s="102"/>
      <c r="E387" s="791"/>
      <c r="F387" s="53"/>
    </row>
    <row r="388" spans="1:6" ht="39.6">
      <c r="A388" s="450">
        <v>1</v>
      </c>
      <c r="B388" s="42" t="s">
        <v>120</v>
      </c>
      <c r="C388" s="54" t="s">
        <v>40</v>
      </c>
      <c r="D388" s="53">
        <v>24</v>
      </c>
      <c r="E388" s="791"/>
      <c r="F388" s="53">
        <f t="shared" si="9"/>
        <v>0</v>
      </c>
    </row>
    <row r="389" spans="1:6">
      <c r="A389" s="51"/>
      <c r="C389" s="85"/>
      <c r="D389" s="102"/>
      <c r="E389" s="791"/>
      <c r="F389" s="53"/>
    </row>
    <row r="390" spans="1:6" ht="39.6">
      <c r="A390" s="450" t="s">
        <v>771</v>
      </c>
      <c r="B390" s="42" t="s">
        <v>121</v>
      </c>
      <c r="C390" s="54" t="s">
        <v>40</v>
      </c>
      <c r="D390" s="53">
        <v>181</v>
      </c>
      <c r="E390" s="791"/>
      <c r="F390" s="53">
        <f t="shared" si="9"/>
        <v>0</v>
      </c>
    </row>
    <row r="391" spans="1:6">
      <c r="A391" s="51"/>
      <c r="C391" s="54"/>
      <c r="D391" s="53"/>
      <c r="E391" s="791"/>
      <c r="F391" s="53"/>
    </row>
    <row r="392" spans="1:6" ht="39.6">
      <c r="A392" s="450" t="s">
        <v>772</v>
      </c>
      <c r="B392" s="42" t="s">
        <v>122</v>
      </c>
      <c r="C392" s="54" t="s">
        <v>40</v>
      </c>
      <c r="D392" s="53">
        <v>7</v>
      </c>
      <c r="E392" s="791"/>
      <c r="F392" s="53">
        <f t="shared" si="9"/>
        <v>0</v>
      </c>
    </row>
    <row r="393" spans="1:6">
      <c r="A393" s="51"/>
      <c r="C393" s="54"/>
      <c r="D393" s="53"/>
      <c r="E393" s="791"/>
      <c r="F393" s="53"/>
    </row>
    <row r="394" spans="1:6" ht="39.6">
      <c r="A394" s="450" t="s">
        <v>774</v>
      </c>
      <c r="B394" s="42" t="s">
        <v>123</v>
      </c>
      <c r="C394" s="54" t="s">
        <v>40</v>
      </c>
      <c r="D394" s="53">
        <v>7</v>
      </c>
      <c r="E394" s="791"/>
      <c r="F394" s="53">
        <f t="shared" si="9"/>
        <v>0</v>
      </c>
    </row>
    <row r="395" spans="1:6">
      <c r="A395" s="51"/>
      <c r="C395" s="54"/>
      <c r="D395" s="53"/>
      <c r="E395" s="791"/>
      <c r="F395" s="53"/>
    </row>
    <row r="396" spans="1:6" ht="39.6">
      <c r="A396" s="450" t="s">
        <v>779</v>
      </c>
      <c r="B396" s="42" t="s">
        <v>124</v>
      </c>
      <c r="C396" s="54" t="s">
        <v>40</v>
      </c>
      <c r="D396" s="53">
        <v>66</v>
      </c>
      <c r="E396" s="791"/>
      <c r="F396" s="53">
        <f t="shared" si="9"/>
        <v>0</v>
      </c>
    </row>
    <row r="397" spans="1:6">
      <c r="A397" s="51"/>
      <c r="C397" s="85"/>
      <c r="D397" s="102"/>
      <c r="E397" s="791"/>
      <c r="F397" s="53"/>
    </row>
    <row r="398" spans="1:6" ht="39.6">
      <c r="A398" s="450" t="s">
        <v>780</v>
      </c>
      <c r="B398" s="42" t="s">
        <v>125</v>
      </c>
      <c r="C398" s="54" t="s">
        <v>40</v>
      </c>
      <c r="D398" s="53">
        <v>24</v>
      </c>
      <c r="E398" s="791"/>
      <c r="F398" s="53">
        <f t="shared" si="9"/>
        <v>0</v>
      </c>
    </row>
    <row r="399" spans="1:6">
      <c r="A399" s="51"/>
      <c r="C399" s="85"/>
      <c r="D399" s="102"/>
      <c r="E399" s="791"/>
      <c r="F399" s="53"/>
    </row>
    <row r="400" spans="1:6" ht="26.4">
      <c r="A400" s="450" t="s">
        <v>786</v>
      </c>
      <c r="B400" s="42" t="s">
        <v>126</v>
      </c>
      <c r="C400" s="54" t="s">
        <v>40</v>
      </c>
      <c r="D400" s="53">
        <v>7</v>
      </c>
      <c r="E400" s="791"/>
      <c r="F400" s="53">
        <f t="shared" si="9"/>
        <v>0</v>
      </c>
    </row>
    <row r="401" spans="1:6">
      <c r="A401" s="51"/>
      <c r="C401" s="85"/>
      <c r="D401" s="102"/>
      <c r="E401" s="791"/>
      <c r="F401" s="53"/>
    </row>
    <row r="402" spans="1:6" ht="26.4">
      <c r="A402" s="450" t="s">
        <v>787</v>
      </c>
      <c r="B402" s="42" t="s">
        <v>127</v>
      </c>
      <c r="C402" s="54" t="s">
        <v>40</v>
      </c>
      <c r="D402" s="53">
        <v>7</v>
      </c>
      <c r="E402" s="791"/>
      <c r="F402" s="53">
        <f t="shared" si="9"/>
        <v>0</v>
      </c>
    </row>
    <row r="403" spans="1:6">
      <c r="A403" s="51"/>
      <c r="C403" s="85"/>
      <c r="D403" s="102"/>
      <c r="E403" s="791"/>
      <c r="F403" s="53"/>
    </row>
    <row r="404" spans="1:6">
      <c r="A404" s="450" t="s">
        <v>788</v>
      </c>
      <c r="B404" s="89" t="s">
        <v>128</v>
      </c>
      <c r="C404" s="54" t="s">
        <v>12</v>
      </c>
      <c r="D404" s="53">
        <v>95</v>
      </c>
      <c r="E404" s="791"/>
      <c r="F404" s="53">
        <f t="shared" si="9"/>
        <v>0</v>
      </c>
    </row>
    <row r="405" spans="1:6">
      <c r="A405" s="51"/>
      <c r="C405" s="85"/>
      <c r="D405" s="102"/>
      <c r="E405" s="791"/>
      <c r="F405" s="53"/>
    </row>
    <row r="406" spans="1:6" ht="26.4">
      <c r="A406" s="450" t="s">
        <v>768</v>
      </c>
      <c r="B406" s="89" t="s">
        <v>129</v>
      </c>
      <c r="C406" s="54" t="s">
        <v>12</v>
      </c>
      <c r="D406" s="53">
        <v>300</v>
      </c>
      <c r="E406" s="791"/>
      <c r="F406" s="53">
        <f t="shared" si="9"/>
        <v>0</v>
      </c>
    </row>
    <row r="407" spans="1:6">
      <c r="A407" s="51"/>
      <c r="C407" s="85"/>
      <c r="D407" s="102"/>
      <c r="E407" s="791"/>
      <c r="F407" s="53"/>
    </row>
    <row r="408" spans="1:6" ht="26.4">
      <c r="A408" s="450" t="s">
        <v>789</v>
      </c>
      <c r="B408" s="42" t="s">
        <v>130</v>
      </c>
      <c r="C408" s="54" t="s">
        <v>12</v>
      </c>
      <c r="D408" s="53">
        <v>59</v>
      </c>
      <c r="E408" s="791"/>
      <c r="F408" s="53">
        <f t="shared" si="9"/>
        <v>0</v>
      </c>
    </row>
    <row r="409" spans="1:6" ht="13.8" thickBot="1">
      <c r="A409" s="453"/>
      <c r="B409" s="70"/>
      <c r="C409" s="81"/>
      <c r="D409" s="72"/>
      <c r="E409" s="795"/>
      <c r="F409" s="72"/>
    </row>
    <row r="410" spans="1:6">
      <c r="A410" s="51"/>
      <c r="B410" s="3" t="s">
        <v>131</v>
      </c>
      <c r="C410" s="54"/>
      <c r="D410" s="63"/>
      <c r="E410" s="791"/>
      <c r="F410" s="63">
        <f>SUM(F368:F409)</f>
        <v>0</v>
      </c>
    </row>
    <row r="411" spans="1:6">
      <c r="A411" s="51"/>
    </row>
    <row r="412" spans="1:6">
      <c r="A412" s="51" t="s">
        <v>132</v>
      </c>
      <c r="B412" s="3" t="s">
        <v>133</v>
      </c>
      <c r="C412" s="54"/>
      <c r="D412" s="53"/>
      <c r="E412" s="791"/>
      <c r="F412" s="53"/>
    </row>
    <row r="413" spans="1:6">
      <c r="A413" s="51"/>
      <c r="C413" s="54"/>
      <c r="D413" s="53"/>
      <c r="E413" s="791"/>
      <c r="F413" s="53"/>
    </row>
    <row r="414" spans="1:6">
      <c r="A414" s="450" t="s">
        <v>778</v>
      </c>
      <c r="B414" s="42" t="s">
        <v>134</v>
      </c>
      <c r="C414" s="54" t="s">
        <v>773</v>
      </c>
      <c r="D414" s="53">
        <v>16</v>
      </c>
      <c r="E414" s="791"/>
      <c r="F414" s="53">
        <f>+E414*D414</f>
        <v>0</v>
      </c>
    </row>
    <row r="415" spans="1:6">
      <c r="A415" s="456"/>
      <c r="B415" s="90"/>
      <c r="C415" s="91"/>
      <c r="D415" s="92"/>
      <c r="E415" s="798"/>
      <c r="F415" s="92"/>
    </row>
    <row r="416" spans="1:6">
      <c r="A416" s="51"/>
      <c r="B416" s="3" t="s">
        <v>135</v>
      </c>
      <c r="C416" s="28"/>
      <c r="D416" s="63"/>
      <c r="E416" s="791"/>
      <c r="F416" s="63">
        <f>SUM(F414:F415)</f>
        <v>0</v>
      </c>
    </row>
    <row r="417" spans="1:6" ht="13.8" thickBot="1">
      <c r="A417" s="453"/>
      <c r="B417" s="80"/>
      <c r="C417" s="93"/>
      <c r="D417" s="94"/>
      <c r="E417" s="799"/>
      <c r="F417" s="94"/>
    </row>
    <row r="418" spans="1:6" ht="13.8">
      <c r="A418" s="464"/>
      <c r="B418" s="435" t="s">
        <v>136</v>
      </c>
      <c r="C418" s="465"/>
      <c r="D418" s="467"/>
      <c r="E418" s="800"/>
      <c r="F418" s="467">
        <f>+F263+F285+F328+F362+F410+F416</f>
        <v>0</v>
      </c>
    </row>
    <row r="419" spans="1:6">
      <c r="A419" s="51"/>
    </row>
    <row r="420" spans="1:6" ht="13.8">
      <c r="A420" s="463" t="s">
        <v>753</v>
      </c>
      <c r="B420" s="468" t="s">
        <v>754</v>
      </c>
      <c r="C420" s="28"/>
      <c r="D420" s="63"/>
      <c r="E420" s="791"/>
      <c r="F420" s="53"/>
    </row>
    <row r="421" spans="1:6">
      <c r="A421" s="51"/>
      <c r="B421" s="95"/>
      <c r="C421" s="28"/>
      <c r="D421" s="63"/>
      <c r="E421" s="791"/>
      <c r="F421" s="53"/>
    </row>
    <row r="422" spans="1:6">
      <c r="A422" s="51" t="s">
        <v>31</v>
      </c>
      <c r="B422" s="95" t="s">
        <v>757</v>
      </c>
      <c r="C422" s="54"/>
      <c r="D422" s="53"/>
      <c r="E422" s="791"/>
      <c r="F422" s="53"/>
    </row>
    <row r="423" spans="1:6">
      <c r="A423" s="51"/>
      <c r="B423" s="96"/>
      <c r="C423" s="54"/>
      <c r="D423" s="53"/>
      <c r="E423" s="791"/>
      <c r="F423" s="53"/>
    </row>
    <row r="424" spans="1:6">
      <c r="A424" s="452" t="s">
        <v>137</v>
      </c>
      <c r="B424" s="95" t="s">
        <v>138</v>
      </c>
      <c r="C424" s="54"/>
      <c r="D424" s="53"/>
      <c r="E424" s="791"/>
      <c r="F424" s="53"/>
    </row>
    <row r="425" spans="1:6">
      <c r="A425" s="51"/>
      <c r="B425" s="95"/>
      <c r="C425" s="54"/>
      <c r="D425" s="53"/>
      <c r="E425" s="791"/>
      <c r="F425" s="53"/>
    </row>
    <row r="426" spans="1:6">
      <c r="A426" s="51">
        <v>1</v>
      </c>
      <c r="B426" s="96" t="s">
        <v>139</v>
      </c>
      <c r="C426" s="54" t="s">
        <v>758</v>
      </c>
      <c r="D426" s="53">
        <v>420</v>
      </c>
      <c r="E426" s="791"/>
      <c r="F426" s="53">
        <f>+E426*D426</f>
        <v>0</v>
      </c>
    </row>
    <row r="427" spans="1:6">
      <c r="A427" s="51"/>
      <c r="B427" s="96"/>
      <c r="C427" s="54"/>
      <c r="D427" s="53"/>
      <c r="E427" s="791"/>
      <c r="F427" s="53">
        <f>+E427*D427</f>
        <v>0</v>
      </c>
    </row>
    <row r="428" spans="1:6">
      <c r="A428" s="51">
        <v>2</v>
      </c>
      <c r="B428" s="96" t="s">
        <v>140</v>
      </c>
      <c r="C428" s="54" t="s">
        <v>759</v>
      </c>
      <c r="D428" s="53">
        <v>22</v>
      </c>
      <c r="E428" s="791"/>
      <c r="F428" s="53">
        <f>+E428*D428</f>
        <v>0</v>
      </c>
    </row>
    <row r="429" spans="1:6">
      <c r="A429" s="456"/>
      <c r="B429" s="97"/>
      <c r="C429" s="91"/>
      <c r="D429" s="98"/>
      <c r="E429" s="801"/>
      <c r="F429" s="98"/>
    </row>
    <row r="430" spans="1:6">
      <c r="A430" s="51"/>
      <c r="B430" s="95" t="s">
        <v>762</v>
      </c>
      <c r="C430" s="54"/>
      <c r="D430" s="63"/>
      <c r="E430" s="791"/>
      <c r="F430" s="63">
        <f>SUM(F426:F429)</f>
        <v>0</v>
      </c>
    </row>
    <row r="431" spans="1:6">
      <c r="A431" s="51"/>
      <c r="B431" s="96"/>
      <c r="C431" s="54"/>
      <c r="D431" s="53"/>
      <c r="E431" s="791"/>
      <c r="F431" s="53"/>
    </row>
    <row r="432" spans="1:6">
      <c r="A432" s="51" t="s">
        <v>41</v>
      </c>
      <c r="B432" s="95" t="s">
        <v>764</v>
      </c>
      <c r="C432" s="54"/>
      <c r="D432" s="53"/>
      <c r="E432" s="791"/>
      <c r="F432" s="53"/>
    </row>
    <row r="433" spans="1:6">
      <c r="A433" s="51"/>
      <c r="B433" s="95"/>
      <c r="C433" s="54"/>
      <c r="D433" s="53"/>
      <c r="E433" s="791"/>
      <c r="F433" s="53"/>
    </row>
    <row r="434" spans="1:6">
      <c r="A434" s="51" t="s">
        <v>42</v>
      </c>
      <c r="B434" s="95" t="s">
        <v>43</v>
      </c>
      <c r="C434" s="54"/>
      <c r="D434" s="53"/>
      <c r="E434" s="791"/>
      <c r="F434" s="53"/>
    </row>
    <row r="435" spans="1:6">
      <c r="A435" s="51"/>
      <c r="B435" s="96"/>
      <c r="C435" s="54"/>
      <c r="D435" s="53"/>
      <c r="E435" s="791"/>
      <c r="F435" s="53"/>
    </row>
    <row r="436" spans="1:6" ht="39.6">
      <c r="A436" s="51">
        <v>1</v>
      </c>
      <c r="B436" s="469" t="s">
        <v>718</v>
      </c>
      <c r="C436" s="54" t="s">
        <v>14</v>
      </c>
      <c r="D436" s="53">
        <v>210</v>
      </c>
      <c r="E436" s="791"/>
      <c r="F436" s="53">
        <f>+E436*D436</f>
        <v>0</v>
      </c>
    </row>
    <row r="437" spans="1:6">
      <c r="A437" s="51"/>
      <c r="B437" s="96"/>
      <c r="C437" s="54"/>
      <c r="F437" s="53"/>
    </row>
    <row r="438" spans="1:6" ht="39.6">
      <c r="A438" s="51">
        <v>2</v>
      </c>
      <c r="B438" s="469" t="s">
        <v>719</v>
      </c>
      <c r="C438" s="54" t="s">
        <v>14</v>
      </c>
      <c r="D438" s="53">
        <v>10</v>
      </c>
      <c r="E438" s="791"/>
      <c r="F438" s="53">
        <f t="shared" ref="F438:F454" si="10">+E438*D438</f>
        <v>0</v>
      </c>
    </row>
    <row r="439" spans="1:6">
      <c r="A439" s="51"/>
      <c r="B439" s="96"/>
      <c r="C439" s="54"/>
      <c r="D439" s="53"/>
      <c r="E439" s="791"/>
      <c r="F439" s="53"/>
    </row>
    <row r="440" spans="1:6" ht="39.6">
      <c r="A440" s="51">
        <v>3</v>
      </c>
      <c r="B440" s="96" t="s">
        <v>141</v>
      </c>
      <c r="C440" s="54" t="s">
        <v>14</v>
      </c>
      <c r="D440" s="53">
        <v>18</v>
      </c>
      <c r="E440" s="791"/>
      <c r="F440" s="53">
        <f t="shared" si="10"/>
        <v>0</v>
      </c>
    </row>
    <row r="441" spans="1:6">
      <c r="A441" s="51"/>
      <c r="B441" s="96"/>
      <c r="C441" s="54"/>
      <c r="D441" s="53"/>
      <c r="E441" s="791"/>
      <c r="F441" s="53"/>
    </row>
    <row r="442" spans="1:6" ht="26.4">
      <c r="A442" s="51">
        <v>4</v>
      </c>
      <c r="B442" s="96" t="s">
        <v>142</v>
      </c>
      <c r="C442" s="54" t="s">
        <v>14</v>
      </c>
      <c r="D442" s="53">
        <v>7</v>
      </c>
      <c r="E442" s="802"/>
      <c r="F442" s="53">
        <f t="shared" si="10"/>
        <v>0</v>
      </c>
    </row>
    <row r="443" spans="1:6">
      <c r="A443" s="51"/>
      <c r="B443" s="96"/>
      <c r="C443" s="54"/>
      <c r="D443" s="53"/>
      <c r="E443" s="791"/>
      <c r="F443" s="53"/>
    </row>
    <row r="444" spans="1:6">
      <c r="A444" s="51" t="s">
        <v>143</v>
      </c>
      <c r="B444" s="95" t="s">
        <v>144</v>
      </c>
      <c r="C444" s="54"/>
      <c r="D444" s="53"/>
      <c r="E444" s="791"/>
      <c r="F444" s="53"/>
    </row>
    <row r="445" spans="1:6">
      <c r="A445" s="51"/>
      <c r="B445" s="95"/>
      <c r="C445" s="54"/>
      <c r="D445" s="53"/>
      <c r="E445" s="791"/>
      <c r="F445" s="53"/>
    </row>
    <row r="446" spans="1:6" ht="26.4">
      <c r="A446" s="51">
        <v>1</v>
      </c>
      <c r="B446" s="96" t="s">
        <v>145</v>
      </c>
      <c r="C446" s="54" t="s">
        <v>14</v>
      </c>
      <c r="D446" s="53">
        <v>32</v>
      </c>
      <c r="E446" s="791"/>
      <c r="F446" s="53">
        <f t="shared" si="10"/>
        <v>0</v>
      </c>
    </row>
    <row r="447" spans="1:6">
      <c r="A447" s="51"/>
      <c r="B447" s="95"/>
      <c r="C447" s="54"/>
      <c r="D447" s="53"/>
      <c r="E447" s="791"/>
      <c r="F447" s="53"/>
    </row>
    <row r="448" spans="1:6" ht="26.4">
      <c r="A448" s="51">
        <v>2</v>
      </c>
      <c r="B448" s="96" t="s">
        <v>146</v>
      </c>
      <c r="C448" s="54" t="s">
        <v>14</v>
      </c>
      <c r="D448" s="53">
        <v>84</v>
      </c>
      <c r="E448" s="791"/>
      <c r="F448" s="53">
        <f t="shared" si="10"/>
        <v>0</v>
      </c>
    </row>
    <row r="449" spans="1:6">
      <c r="A449" s="51"/>
      <c r="B449" s="96"/>
      <c r="C449" s="54"/>
      <c r="D449" s="53"/>
      <c r="E449" s="791"/>
      <c r="F449" s="53"/>
    </row>
    <row r="450" spans="1:6" ht="26.4">
      <c r="A450" s="51">
        <v>3</v>
      </c>
      <c r="B450" s="96" t="s">
        <v>147</v>
      </c>
      <c r="C450" s="54" t="s">
        <v>14</v>
      </c>
      <c r="D450" s="53">
        <v>5</v>
      </c>
      <c r="E450" s="791"/>
      <c r="F450" s="53">
        <f t="shared" si="10"/>
        <v>0</v>
      </c>
    </row>
    <row r="451" spans="1:6">
      <c r="A451" s="51"/>
      <c r="B451" s="96"/>
      <c r="C451" s="54"/>
      <c r="D451" s="53"/>
      <c r="E451" s="791"/>
      <c r="F451" s="53"/>
    </row>
    <row r="452" spans="1:6" ht="26.4">
      <c r="A452" s="51">
        <v>4</v>
      </c>
      <c r="B452" s="96" t="s">
        <v>148</v>
      </c>
      <c r="C452" s="54" t="s">
        <v>14</v>
      </c>
      <c r="D452" s="53">
        <v>45</v>
      </c>
      <c r="E452" s="791"/>
      <c r="F452" s="53">
        <f t="shared" si="10"/>
        <v>0</v>
      </c>
    </row>
    <row r="453" spans="1:6">
      <c r="A453" s="51"/>
      <c r="B453" s="96"/>
      <c r="C453" s="54"/>
      <c r="D453" s="53"/>
      <c r="E453" s="791"/>
      <c r="F453" s="53"/>
    </row>
    <row r="454" spans="1:6" ht="26.4">
      <c r="A454" s="51">
        <v>5</v>
      </c>
      <c r="B454" s="96" t="s">
        <v>149</v>
      </c>
      <c r="C454" s="54" t="s">
        <v>14</v>
      </c>
      <c r="D454" s="53">
        <v>12</v>
      </c>
      <c r="E454" s="791"/>
      <c r="F454" s="53">
        <f t="shared" si="10"/>
        <v>0</v>
      </c>
    </row>
    <row r="455" spans="1:6" ht="13.8" thickBot="1">
      <c r="A455" s="453"/>
      <c r="B455" s="99"/>
      <c r="C455" s="81"/>
      <c r="D455" s="72"/>
      <c r="E455" s="795"/>
      <c r="F455" s="72"/>
    </row>
    <row r="456" spans="1:6">
      <c r="A456" s="51"/>
      <c r="B456" s="95" t="s">
        <v>769</v>
      </c>
      <c r="C456" s="54"/>
      <c r="D456" s="63"/>
      <c r="E456" s="791"/>
      <c r="F456" s="63">
        <f>SUM(F436:F455)</f>
        <v>0</v>
      </c>
    </row>
    <row r="457" spans="1:6">
      <c r="A457" s="51"/>
      <c r="B457" s="96"/>
      <c r="C457" s="54"/>
      <c r="D457" s="63"/>
      <c r="E457" s="791"/>
      <c r="F457" s="53"/>
    </row>
    <row r="458" spans="1:6">
      <c r="A458" s="452" t="s">
        <v>772</v>
      </c>
      <c r="B458" s="95" t="s">
        <v>150</v>
      </c>
      <c r="C458" s="54"/>
      <c r="D458" s="53"/>
      <c r="E458" s="791"/>
      <c r="F458" s="53"/>
    </row>
    <row r="459" spans="1:6">
      <c r="A459" s="51"/>
      <c r="B459" s="95"/>
      <c r="C459" s="54"/>
      <c r="D459" s="53"/>
      <c r="E459" s="791"/>
      <c r="F459" s="53"/>
    </row>
    <row r="460" spans="1:6" ht="26.4">
      <c r="A460" s="51">
        <v>1</v>
      </c>
      <c r="B460" s="96" t="s">
        <v>151</v>
      </c>
      <c r="C460" s="54" t="s">
        <v>758</v>
      </c>
      <c r="D460" s="53">
        <v>420</v>
      </c>
      <c r="E460" s="791"/>
      <c r="F460" s="53">
        <f>+E460*D460</f>
        <v>0</v>
      </c>
    </row>
    <row r="461" spans="1:6">
      <c r="A461" s="51"/>
      <c r="B461" s="96"/>
      <c r="C461" s="54"/>
      <c r="D461" s="53"/>
      <c r="E461" s="791"/>
      <c r="F461" s="53"/>
    </row>
    <row r="462" spans="1:6">
      <c r="A462" s="51">
        <v>2</v>
      </c>
      <c r="B462" s="96" t="s">
        <v>152</v>
      </c>
      <c r="C462" s="54" t="s">
        <v>758</v>
      </c>
      <c r="D462" s="53">
        <v>25</v>
      </c>
      <c r="E462" s="791"/>
      <c r="F462" s="53">
        <f t="shared" ref="F462:F468" si="11">+E462*D462</f>
        <v>0</v>
      </c>
    </row>
    <row r="463" spans="1:6">
      <c r="A463" s="51"/>
      <c r="B463" s="96"/>
      <c r="C463" s="54"/>
      <c r="D463" s="53"/>
      <c r="E463" s="791"/>
      <c r="F463" s="53"/>
    </row>
    <row r="464" spans="1:6" ht="26.4">
      <c r="A464" s="51" t="s">
        <v>772</v>
      </c>
      <c r="B464" s="96" t="s">
        <v>153</v>
      </c>
      <c r="C464" s="54" t="s">
        <v>759</v>
      </c>
      <c r="D464" s="53">
        <v>3</v>
      </c>
      <c r="E464" s="791"/>
      <c r="F464" s="53">
        <f t="shared" si="11"/>
        <v>0</v>
      </c>
    </row>
    <row r="465" spans="1:6">
      <c r="A465" s="51"/>
      <c r="B465" s="96"/>
      <c r="C465" s="54"/>
      <c r="D465" s="53"/>
      <c r="E465" s="791"/>
      <c r="F465" s="53"/>
    </row>
    <row r="466" spans="1:6" ht="26.4">
      <c r="A466" s="51" t="s">
        <v>774</v>
      </c>
      <c r="B466" s="96" t="s">
        <v>154</v>
      </c>
      <c r="C466" s="54" t="s">
        <v>759</v>
      </c>
      <c r="D466" s="53">
        <v>30</v>
      </c>
      <c r="E466" s="791"/>
      <c r="F466" s="53">
        <f t="shared" si="11"/>
        <v>0</v>
      </c>
    </row>
    <row r="467" spans="1:6">
      <c r="A467" s="51"/>
      <c r="B467" s="96"/>
      <c r="C467" s="54"/>
      <c r="D467" s="53"/>
      <c r="E467" s="791"/>
      <c r="F467" s="53"/>
    </row>
    <row r="468" spans="1:6" ht="26.4">
      <c r="A468" s="51" t="s">
        <v>779</v>
      </c>
      <c r="B468" s="96" t="s">
        <v>155</v>
      </c>
      <c r="C468" s="54" t="s">
        <v>759</v>
      </c>
      <c r="D468" s="53">
        <v>33</v>
      </c>
      <c r="E468" s="791"/>
      <c r="F468" s="53">
        <f t="shared" si="11"/>
        <v>0</v>
      </c>
    </row>
    <row r="469" spans="1:6">
      <c r="A469" s="456"/>
      <c r="B469" s="97"/>
      <c r="C469" s="91"/>
      <c r="D469" s="92"/>
      <c r="E469" s="798"/>
      <c r="F469" s="92"/>
    </row>
    <row r="470" spans="1:6" ht="13.8" thickBot="1">
      <c r="A470" s="457"/>
      <c r="B470" s="320" t="s">
        <v>720</v>
      </c>
      <c r="C470" s="321"/>
      <c r="D470" s="322"/>
      <c r="E470" s="803"/>
      <c r="F470" s="322">
        <f>SUM(F460:F469)</f>
        <v>0</v>
      </c>
    </row>
    <row r="471" spans="1:6" ht="13.8">
      <c r="A471" s="470"/>
      <c r="B471" s="471" t="s">
        <v>156</v>
      </c>
      <c r="C471" s="472"/>
      <c r="D471" s="467"/>
      <c r="E471" s="800"/>
      <c r="F471" s="467">
        <f>+F470+F456+F430</f>
        <v>0</v>
      </c>
    </row>
    <row r="472" spans="1:6">
      <c r="A472" s="51"/>
    </row>
    <row r="473" spans="1:6">
      <c r="A473" s="51"/>
    </row>
    <row r="474" spans="1:6" ht="13.8">
      <c r="A474" s="474" t="s">
        <v>755</v>
      </c>
      <c r="B474" s="473" t="s">
        <v>250</v>
      </c>
      <c r="C474" s="475"/>
      <c r="D474" s="477"/>
      <c r="E474" s="804"/>
      <c r="F474" s="478"/>
    </row>
    <row r="475" spans="1:6" s="204" customFormat="1">
      <c r="A475" s="311"/>
      <c r="B475" s="103"/>
      <c r="C475" s="21"/>
      <c r="D475" s="101"/>
      <c r="E475" s="121"/>
      <c r="F475" s="101"/>
    </row>
    <row r="476" spans="1:6" s="204" customFormat="1" ht="26.4">
      <c r="A476" s="311">
        <v>1</v>
      </c>
      <c r="B476" s="307" t="s">
        <v>724</v>
      </c>
      <c r="C476" s="21" t="s">
        <v>759</v>
      </c>
      <c r="D476" s="101">
        <v>1</v>
      </c>
      <c r="E476" s="121"/>
      <c r="F476" s="101">
        <f>D476*E476</f>
        <v>0</v>
      </c>
    </row>
    <row r="477" spans="1:6" s="204" customFormat="1">
      <c r="A477" s="311"/>
      <c r="B477" s="307"/>
      <c r="C477" s="21"/>
      <c r="D477" s="101"/>
      <c r="E477" s="121"/>
      <c r="F477" s="102"/>
    </row>
    <row r="478" spans="1:6" s="204" customFormat="1">
      <c r="A478" s="311">
        <v>2</v>
      </c>
      <c r="B478" s="307" t="s">
        <v>725</v>
      </c>
      <c r="C478" s="21" t="s">
        <v>185</v>
      </c>
      <c r="D478" s="101">
        <v>220</v>
      </c>
      <c r="E478" s="121"/>
      <c r="F478" s="101">
        <f t="shared" ref="F478:F496" si="12">D478*E478</f>
        <v>0</v>
      </c>
    </row>
    <row r="479" spans="1:6" s="204" customFormat="1">
      <c r="A479" s="311"/>
      <c r="B479" s="100"/>
      <c r="C479" s="21"/>
      <c r="D479" s="101"/>
      <c r="E479" s="121"/>
      <c r="F479" s="101"/>
    </row>
    <row r="480" spans="1:6" s="204" customFormat="1" ht="39.6">
      <c r="A480" s="311">
        <v>3</v>
      </c>
      <c r="B480" s="307" t="s">
        <v>620</v>
      </c>
      <c r="C480" s="21" t="s">
        <v>758</v>
      </c>
      <c r="D480" s="101">
        <v>220</v>
      </c>
      <c r="E480" s="121"/>
      <c r="F480" s="101">
        <f t="shared" si="12"/>
        <v>0</v>
      </c>
    </row>
    <row r="481" spans="1:6" s="204" customFormat="1">
      <c r="A481" s="311"/>
      <c r="B481" s="307"/>
      <c r="C481" s="21"/>
      <c r="D481" s="101"/>
      <c r="E481" s="121"/>
      <c r="F481" s="101"/>
    </row>
    <row r="482" spans="1:6" s="204" customFormat="1" ht="52.8">
      <c r="A482" s="311">
        <v>4</v>
      </c>
      <c r="B482" s="307" t="s">
        <v>621</v>
      </c>
      <c r="C482" s="21" t="s">
        <v>758</v>
      </c>
      <c r="D482" s="101">
        <v>50</v>
      </c>
      <c r="E482" s="121"/>
      <c r="F482" s="101">
        <f t="shared" si="12"/>
        <v>0</v>
      </c>
    </row>
    <row r="483" spans="1:6" s="204" customFormat="1">
      <c r="A483" s="311"/>
      <c r="B483" s="100"/>
      <c r="C483" s="21"/>
      <c r="D483" s="101"/>
      <c r="E483" s="121"/>
      <c r="F483" s="101"/>
    </row>
    <row r="484" spans="1:6" s="204" customFormat="1" ht="105.6">
      <c r="A484" s="311">
        <v>5</v>
      </c>
      <c r="B484" s="307" t="s">
        <v>622</v>
      </c>
      <c r="C484" s="21" t="s">
        <v>40</v>
      </c>
      <c r="D484" s="101">
        <v>220</v>
      </c>
      <c r="E484" s="121"/>
      <c r="F484" s="101">
        <f t="shared" si="12"/>
        <v>0</v>
      </c>
    </row>
    <row r="485" spans="1:6" s="204" customFormat="1">
      <c r="A485" s="311"/>
      <c r="B485" s="100"/>
      <c r="C485" s="21"/>
      <c r="D485" s="101"/>
      <c r="E485" s="121"/>
      <c r="F485" s="101"/>
    </row>
    <row r="486" spans="1:6" s="204" customFormat="1" ht="105.6">
      <c r="A486" s="311">
        <v>6</v>
      </c>
      <c r="B486" s="307" t="s">
        <v>623</v>
      </c>
      <c r="C486" s="21" t="s">
        <v>40</v>
      </c>
      <c r="D486" s="101">
        <v>150</v>
      </c>
      <c r="E486" s="121"/>
      <c r="F486" s="101">
        <f t="shared" si="12"/>
        <v>0</v>
      </c>
    </row>
    <row r="487" spans="1:6" s="204" customFormat="1">
      <c r="A487" s="311"/>
      <c r="B487" s="307"/>
      <c r="C487" s="21"/>
      <c r="D487" s="101"/>
      <c r="E487" s="121"/>
      <c r="F487" s="101">
        <f t="shared" si="12"/>
        <v>0</v>
      </c>
    </row>
    <row r="488" spans="1:6" s="204" customFormat="1" ht="92.4">
      <c r="A488" s="311">
        <v>7</v>
      </c>
      <c r="B488" s="307" t="s">
        <v>624</v>
      </c>
      <c r="C488" s="21" t="s">
        <v>759</v>
      </c>
      <c r="D488" s="101">
        <v>13</v>
      </c>
      <c r="E488" s="121"/>
      <c r="F488" s="101">
        <f t="shared" si="12"/>
        <v>0</v>
      </c>
    </row>
    <row r="489" spans="1:6" s="204" customFormat="1">
      <c r="A489" s="311"/>
      <c r="B489" s="100"/>
      <c r="C489" s="21"/>
      <c r="D489" s="101"/>
      <c r="E489" s="121"/>
      <c r="F489" s="101"/>
    </row>
    <row r="490" spans="1:6" s="204" customFormat="1">
      <c r="A490" s="311">
        <v>8</v>
      </c>
      <c r="B490" s="307" t="s">
        <v>618</v>
      </c>
      <c r="C490" s="21" t="s">
        <v>12</v>
      </c>
      <c r="D490" s="101">
        <v>154</v>
      </c>
      <c r="E490" s="121"/>
      <c r="F490" s="101">
        <f t="shared" si="12"/>
        <v>0</v>
      </c>
    </row>
    <row r="491" spans="1:6" s="204" customFormat="1">
      <c r="A491" s="311"/>
      <c r="B491" s="100"/>
      <c r="C491" s="21"/>
      <c r="D491" s="101"/>
      <c r="E491" s="121"/>
      <c r="F491" s="101"/>
    </row>
    <row r="492" spans="1:6" s="204" customFormat="1">
      <c r="A492" s="311">
        <v>9</v>
      </c>
      <c r="B492" s="307" t="s">
        <v>233</v>
      </c>
      <c r="C492" s="21" t="s">
        <v>773</v>
      </c>
      <c r="D492" s="101">
        <v>4</v>
      </c>
      <c r="E492" s="121"/>
      <c r="F492" s="101">
        <f t="shared" si="12"/>
        <v>0</v>
      </c>
    </row>
    <row r="493" spans="1:6" s="204" customFormat="1">
      <c r="A493" s="311"/>
      <c r="B493" s="307"/>
      <c r="C493" s="21"/>
      <c r="D493" s="101"/>
      <c r="E493" s="121"/>
      <c r="F493" s="101"/>
    </row>
    <row r="494" spans="1:6" s="204" customFormat="1">
      <c r="A494" s="311">
        <v>10</v>
      </c>
      <c r="B494" s="307" t="s">
        <v>619</v>
      </c>
      <c r="C494" s="21" t="s">
        <v>773</v>
      </c>
      <c r="D494" s="101">
        <v>4</v>
      </c>
      <c r="E494" s="121"/>
      <c r="F494" s="101">
        <f t="shared" si="12"/>
        <v>0</v>
      </c>
    </row>
    <row r="495" spans="1:6" s="204" customFormat="1">
      <c r="A495" s="311"/>
      <c r="B495" s="307"/>
      <c r="C495" s="21"/>
      <c r="D495" s="101"/>
      <c r="E495" s="121"/>
      <c r="F495" s="101"/>
    </row>
    <row r="496" spans="1:6" s="204" customFormat="1" ht="39.6">
      <c r="A496" s="311">
        <v>11</v>
      </c>
      <c r="B496" s="307" t="s">
        <v>380</v>
      </c>
      <c r="C496" s="21" t="s">
        <v>758</v>
      </c>
      <c r="D496" s="101">
        <v>220</v>
      </c>
      <c r="E496" s="121"/>
      <c r="F496" s="101">
        <f t="shared" si="12"/>
        <v>0</v>
      </c>
    </row>
    <row r="497" spans="1:6" s="204" customFormat="1">
      <c r="A497" s="311"/>
      <c r="B497" s="100"/>
      <c r="C497" s="21"/>
      <c r="D497" s="101"/>
      <c r="E497" s="121"/>
      <c r="F497" s="101"/>
    </row>
    <row r="498" spans="1:6" ht="28.2" thickBot="1">
      <c r="A498" s="479"/>
      <c r="B498" s="480" t="s">
        <v>626</v>
      </c>
      <c r="C498" s="481"/>
      <c r="D498" s="498"/>
      <c r="E498" s="805"/>
      <c r="F498" s="482">
        <f>SUM(F476:F497)</f>
        <v>0</v>
      </c>
    </row>
    <row r="499" spans="1:6">
      <c r="A499" s="51"/>
    </row>
    <row r="500" spans="1:6">
      <c r="A500" s="51"/>
    </row>
    <row r="501" spans="1:6" ht="13.8">
      <c r="A501" s="474" t="s">
        <v>249</v>
      </c>
      <c r="B501" s="473" t="s">
        <v>628</v>
      </c>
      <c r="C501" s="475"/>
      <c r="D501" s="477"/>
      <c r="E501" s="804"/>
      <c r="F501" s="478"/>
    </row>
    <row r="502" spans="1:6" s="204" customFormat="1">
      <c r="A502" s="311"/>
      <c r="B502" s="103"/>
      <c r="C502" s="21"/>
      <c r="D502" s="101"/>
      <c r="E502" s="121"/>
      <c r="F502" s="101"/>
    </row>
    <row r="503" spans="1:6" s="204" customFormat="1" ht="39.6">
      <c r="A503" s="311">
        <v>1</v>
      </c>
      <c r="B503" s="307" t="s">
        <v>721</v>
      </c>
      <c r="C503" s="21" t="s">
        <v>761</v>
      </c>
      <c r="D503" s="101">
        <v>1</v>
      </c>
      <c r="E503" s="121"/>
      <c r="F503" s="101">
        <f>D503*E503</f>
        <v>0</v>
      </c>
    </row>
    <row r="504" spans="1:6" s="204" customFormat="1">
      <c r="A504" s="311"/>
      <c r="B504" s="100"/>
      <c r="C504" s="21"/>
      <c r="D504" s="101"/>
      <c r="E504" s="121"/>
      <c r="F504" s="101"/>
    </row>
    <row r="505" spans="1:6" ht="28.2" thickBot="1">
      <c r="A505" s="479"/>
      <c r="B505" s="480" t="s">
        <v>722</v>
      </c>
      <c r="C505" s="481"/>
      <c r="D505" s="498"/>
      <c r="E505" s="805"/>
      <c r="F505" s="482">
        <f>SUM(F503:F504)</f>
        <v>0</v>
      </c>
    </row>
    <row r="506" spans="1:6">
      <c r="A506" s="51"/>
    </row>
    <row r="507" spans="1:6">
      <c r="A507" s="51"/>
    </row>
    <row r="508" spans="1:6">
      <c r="A508" s="51"/>
    </row>
    <row r="509" spans="1:6">
      <c r="A509" s="51"/>
    </row>
    <row r="510" spans="1:6">
      <c r="A510" s="51"/>
    </row>
    <row r="511" spans="1:6">
      <c r="A511" s="51"/>
    </row>
    <row r="512" spans="1:6">
      <c r="A512" s="51"/>
    </row>
    <row r="513" spans="1:1">
      <c r="A513" s="51"/>
    </row>
    <row r="514" spans="1:1">
      <c r="A514" s="51"/>
    </row>
    <row r="515" spans="1:1">
      <c r="A515" s="51"/>
    </row>
    <row r="516" spans="1:1">
      <c r="A516" s="51"/>
    </row>
    <row r="517" spans="1:1">
      <c r="A517" s="51"/>
    </row>
    <row r="518" spans="1:1">
      <c r="A518" s="51"/>
    </row>
    <row r="519" spans="1:1">
      <c r="A519" s="51"/>
    </row>
    <row r="520" spans="1:1">
      <c r="A520" s="51"/>
    </row>
    <row r="521" spans="1:1">
      <c r="A521" s="51"/>
    </row>
    <row r="522" spans="1:1">
      <c r="A522" s="51"/>
    </row>
    <row r="523" spans="1:1">
      <c r="A523" s="51"/>
    </row>
    <row r="524" spans="1:1">
      <c r="A524" s="51"/>
    </row>
    <row r="525" spans="1:1">
      <c r="A525" s="51"/>
    </row>
    <row r="526" spans="1:1">
      <c r="A526" s="51"/>
    </row>
    <row r="527" spans="1:1">
      <c r="A527" s="51"/>
    </row>
    <row r="528" spans="1:1">
      <c r="A528" s="51"/>
    </row>
    <row r="529" spans="1:1">
      <c r="A529" s="51"/>
    </row>
    <row r="530" spans="1:1">
      <c r="A530" s="51"/>
    </row>
    <row r="531" spans="1:1">
      <c r="A531" s="51"/>
    </row>
    <row r="532" spans="1:1">
      <c r="A532" s="51"/>
    </row>
    <row r="533" spans="1:1">
      <c r="A533" s="51"/>
    </row>
    <row r="534" spans="1:1">
      <c r="A534" s="51"/>
    </row>
    <row r="535" spans="1:1">
      <c r="A535" s="51"/>
    </row>
    <row r="536" spans="1:1">
      <c r="A536" s="51"/>
    </row>
    <row r="537" spans="1:1">
      <c r="A537" s="51"/>
    </row>
    <row r="538" spans="1:1">
      <c r="A538" s="51"/>
    </row>
    <row r="539" spans="1:1">
      <c r="A539" s="51"/>
    </row>
    <row r="540" spans="1:1">
      <c r="A540" s="51"/>
    </row>
    <row r="541" spans="1:1">
      <c r="A541" s="51"/>
    </row>
    <row r="542" spans="1:1">
      <c r="A542" s="51"/>
    </row>
    <row r="543" spans="1:1">
      <c r="A543" s="51"/>
    </row>
    <row r="544" spans="1:1">
      <c r="A544" s="51"/>
    </row>
    <row r="545" spans="1:1">
      <c r="A545" s="51"/>
    </row>
    <row r="546" spans="1:1">
      <c r="A546" s="51"/>
    </row>
    <row r="547" spans="1:1">
      <c r="A547" s="51"/>
    </row>
    <row r="548" spans="1:1">
      <c r="A548" s="51"/>
    </row>
    <row r="549" spans="1:1">
      <c r="A549" s="51"/>
    </row>
    <row r="550" spans="1:1">
      <c r="A550" s="51"/>
    </row>
    <row r="551" spans="1:1">
      <c r="A551" s="51"/>
    </row>
    <row r="552" spans="1:1">
      <c r="A552" s="51"/>
    </row>
    <row r="553" spans="1:1">
      <c r="A553" s="51"/>
    </row>
    <row r="554" spans="1:1">
      <c r="A554" s="51"/>
    </row>
    <row r="555" spans="1:1">
      <c r="A555" s="51"/>
    </row>
    <row r="556" spans="1:1">
      <c r="A556" s="51"/>
    </row>
    <row r="557" spans="1:1">
      <c r="A557" s="51"/>
    </row>
    <row r="558" spans="1:1">
      <c r="A558" s="51"/>
    </row>
    <row r="559" spans="1:1">
      <c r="A559" s="51"/>
    </row>
    <row r="560" spans="1:1">
      <c r="A560" s="51"/>
    </row>
    <row r="561" spans="1:1">
      <c r="A561" s="51"/>
    </row>
    <row r="562" spans="1:1">
      <c r="A562" s="51"/>
    </row>
    <row r="563" spans="1:1">
      <c r="A563" s="51"/>
    </row>
    <row r="564" spans="1:1">
      <c r="A564" s="51"/>
    </row>
    <row r="565" spans="1:1">
      <c r="A565" s="51"/>
    </row>
    <row r="566" spans="1:1">
      <c r="A566" s="51"/>
    </row>
    <row r="567" spans="1:1">
      <c r="A567" s="51"/>
    </row>
    <row r="568" spans="1:1">
      <c r="A568" s="51"/>
    </row>
    <row r="569" spans="1:1">
      <c r="A569" s="51"/>
    </row>
    <row r="570" spans="1:1">
      <c r="A570" s="51"/>
    </row>
    <row r="571" spans="1:1">
      <c r="A571" s="51"/>
    </row>
    <row r="572" spans="1:1">
      <c r="A572" s="51"/>
    </row>
    <row r="573" spans="1:1">
      <c r="A573" s="51"/>
    </row>
    <row r="574" spans="1:1">
      <c r="A574" s="51"/>
    </row>
    <row r="575" spans="1:1">
      <c r="A575" s="51"/>
    </row>
    <row r="576" spans="1:1">
      <c r="A576" s="51"/>
    </row>
    <row r="577" spans="1:1">
      <c r="A577" s="51"/>
    </row>
    <row r="578" spans="1:1">
      <c r="A578" s="51"/>
    </row>
    <row r="579" spans="1:1">
      <c r="A579" s="51"/>
    </row>
    <row r="580" spans="1:1">
      <c r="A580" s="51"/>
    </row>
    <row r="581" spans="1:1">
      <c r="A581" s="51"/>
    </row>
    <row r="582" spans="1:1">
      <c r="A582" s="51"/>
    </row>
    <row r="583" spans="1:1">
      <c r="A583" s="51"/>
    </row>
    <row r="584" spans="1:1">
      <c r="A584" s="51"/>
    </row>
    <row r="585" spans="1:1">
      <c r="A585" s="51"/>
    </row>
    <row r="586" spans="1:1">
      <c r="A586" s="51"/>
    </row>
    <row r="587" spans="1:1">
      <c r="A587" s="51"/>
    </row>
    <row r="588" spans="1:1">
      <c r="A588" s="51"/>
    </row>
    <row r="589" spans="1:1">
      <c r="A589" s="51"/>
    </row>
    <row r="590" spans="1:1">
      <c r="A590" s="51"/>
    </row>
    <row r="591" spans="1:1">
      <c r="A591" s="51"/>
    </row>
    <row r="592" spans="1:1">
      <c r="A592" s="51"/>
    </row>
    <row r="593" spans="1:1">
      <c r="A593" s="51"/>
    </row>
    <row r="594" spans="1:1">
      <c r="A594" s="51"/>
    </row>
    <row r="595" spans="1:1">
      <c r="A595" s="51"/>
    </row>
    <row r="596" spans="1:1">
      <c r="A596" s="51"/>
    </row>
    <row r="597" spans="1:1">
      <c r="A597" s="51"/>
    </row>
    <row r="598" spans="1:1">
      <c r="A598" s="51"/>
    </row>
    <row r="599" spans="1:1">
      <c r="A599" s="51"/>
    </row>
    <row r="600" spans="1:1">
      <c r="A600" s="51"/>
    </row>
    <row r="601" spans="1:1">
      <c r="A601" s="51"/>
    </row>
    <row r="602" spans="1:1">
      <c r="A602" s="51"/>
    </row>
    <row r="603" spans="1:1">
      <c r="A603" s="51"/>
    </row>
    <row r="604" spans="1:1">
      <c r="A604" s="51"/>
    </row>
    <row r="605" spans="1:1">
      <c r="A605" s="51"/>
    </row>
    <row r="606" spans="1:1">
      <c r="A606" s="51"/>
    </row>
    <row r="607" spans="1:1">
      <c r="A607" s="51"/>
    </row>
    <row r="608" spans="1:1">
      <c r="A608" s="51"/>
    </row>
    <row r="609" spans="1:1">
      <c r="A609" s="51"/>
    </row>
    <row r="610" spans="1:1">
      <c r="A610" s="51"/>
    </row>
    <row r="611" spans="1:1">
      <c r="A611" s="51"/>
    </row>
    <row r="612" spans="1:1">
      <c r="A612" s="51"/>
    </row>
    <row r="613" spans="1:1">
      <c r="A613" s="51"/>
    </row>
    <row r="614" spans="1:1">
      <c r="A614" s="51"/>
    </row>
    <row r="615" spans="1:1">
      <c r="A615" s="51"/>
    </row>
    <row r="616" spans="1:1">
      <c r="A616" s="51"/>
    </row>
    <row r="617" spans="1:1">
      <c r="A617" s="51"/>
    </row>
    <row r="618" spans="1:1">
      <c r="A618" s="51"/>
    </row>
    <row r="619" spans="1:1">
      <c r="A619" s="51"/>
    </row>
    <row r="620" spans="1:1">
      <c r="A620" s="51"/>
    </row>
    <row r="621" spans="1:1">
      <c r="A621" s="51"/>
    </row>
    <row r="622" spans="1:1">
      <c r="A622" s="51"/>
    </row>
    <row r="623" spans="1:1">
      <c r="A623" s="51"/>
    </row>
    <row r="624" spans="1:1">
      <c r="A624" s="51"/>
    </row>
    <row r="625" spans="1:1">
      <c r="A625" s="51"/>
    </row>
    <row r="626" spans="1:1">
      <c r="A626" s="51"/>
    </row>
    <row r="627" spans="1:1">
      <c r="A627" s="51"/>
    </row>
    <row r="628" spans="1:1">
      <c r="A628" s="51"/>
    </row>
    <row r="629" spans="1:1">
      <c r="A629" s="51"/>
    </row>
    <row r="630" spans="1:1">
      <c r="A630" s="51"/>
    </row>
    <row r="631" spans="1:1">
      <c r="A631" s="51"/>
    </row>
    <row r="632" spans="1:1">
      <c r="A632" s="51"/>
    </row>
    <row r="633" spans="1:1">
      <c r="A633" s="51"/>
    </row>
    <row r="634" spans="1:1">
      <c r="A634" s="51"/>
    </row>
    <row r="635" spans="1:1">
      <c r="A635" s="51"/>
    </row>
    <row r="636" spans="1:1">
      <c r="A636" s="51"/>
    </row>
    <row r="637" spans="1:1">
      <c r="A637" s="51"/>
    </row>
    <row r="638" spans="1:1">
      <c r="A638" s="51"/>
    </row>
    <row r="639" spans="1:1">
      <c r="A639" s="51"/>
    </row>
    <row r="640" spans="1:1">
      <c r="A640" s="51"/>
    </row>
    <row r="641" spans="1:1">
      <c r="A641" s="51"/>
    </row>
    <row r="642" spans="1:1">
      <c r="A642" s="51"/>
    </row>
    <row r="643" spans="1:1">
      <c r="A643" s="51"/>
    </row>
  </sheetData>
  <sheetProtection password="CAFB" sheet="1" objects="1" scenarios="1"/>
  <mergeCells count="25">
    <mergeCell ref="B88:D88"/>
    <mergeCell ref="B89:D89"/>
    <mergeCell ref="B90:D90"/>
    <mergeCell ref="B86:D86"/>
    <mergeCell ref="B76:D76"/>
    <mergeCell ref="B78:D78"/>
    <mergeCell ref="B83:D83"/>
    <mergeCell ref="B85:D85"/>
    <mergeCell ref="B87:D87"/>
    <mergeCell ref="B243:D243"/>
    <mergeCell ref="B79:D79"/>
    <mergeCell ref="B80:D80"/>
    <mergeCell ref="B81:D81"/>
    <mergeCell ref="B100:D100"/>
    <mergeCell ref="B101:D101"/>
    <mergeCell ref="B102:D102"/>
    <mergeCell ref="B95:D95"/>
    <mergeCell ref="B103:D103"/>
    <mergeCell ref="B94:D94"/>
    <mergeCell ref="B91:D91"/>
    <mergeCell ref="B92:D92"/>
    <mergeCell ref="B98:D98"/>
    <mergeCell ref="B99:D99"/>
    <mergeCell ref="B97:D97"/>
    <mergeCell ref="B93:D93"/>
  </mergeCells>
  <phoneticPr fontId="79" type="noConversion"/>
  <pageMargins left="0.82677165354330717" right="0.70866141732283472" top="0.98425196850393704" bottom="0.98425196850393704" header="0" footer="0"/>
  <pageSetup paperSize="9" scale="80" orientation="portrait" horizontalDpi="1200" verticalDpi="1200" r:id="rId1"/>
  <headerFooter alignWithMargins="0">
    <oddFooter>&amp;LRazpisna dokumentacija: Ureditev mestnega središča v Šempetru pri Gorici - 3. faza&amp;C&amp;P&amp;R&amp;P</oddFooter>
  </headerFooter>
</worksheet>
</file>

<file path=xl/worksheets/sheet3.xml><?xml version="1.0" encoding="utf-8"?>
<worksheet xmlns="http://schemas.openxmlformats.org/spreadsheetml/2006/main" xmlns:r="http://schemas.openxmlformats.org/officeDocument/2006/relationships">
  <sheetPr>
    <tabColor theme="5" tint="0.39997558519241921"/>
  </sheetPr>
  <dimension ref="A1:M386"/>
  <sheetViews>
    <sheetView topLeftCell="A158" zoomScaleNormal="100" zoomScaleSheetLayoutView="85" workbookViewId="0">
      <selection activeCell="E171" sqref="E171"/>
    </sheetView>
  </sheetViews>
  <sheetFormatPr defaultColWidth="9.109375" defaultRowHeight="13.2"/>
  <cols>
    <col min="1" max="1" width="7" style="41" customWidth="1"/>
    <col min="2" max="2" width="50.6640625" style="42" customWidth="1"/>
    <col min="3" max="3" width="6.5546875" style="2" customWidth="1"/>
    <col min="4" max="4" width="10.44140625" style="15" customWidth="1"/>
    <col min="5" max="5" width="10.5546875" style="762" customWidth="1"/>
    <col min="6" max="6" width="16.33203125" style="15" customWidth="1"/>
    <col min="7" max="7" width="14" style="12" customWidth="1"/>
    <col min="8" max="13" width="9.109375" style="12"/>
    <col min="14" max="14" width="15" style="12" customWidth="1"/>
    <col min="15" max="16384" width="9.109375" style="12"/>
  </cols>
  <sheetData>
    <row r="1" spans="1:13" ht="13.8">
      <c r="A1" s="432" t="s">
        <v>701</v>
      </c>
    </row>
    <row r="2" spans="1:13" ht="13.8">
      <c r="A2" s="432"/>
    </row>
    <row r="4" spans="1:13" ht="13.8">
      <c r="A4" s="433" t="s">
        <v>763</v>
      </c>
      <c r="B4" s="542" t="s">
        <v>183</v>
      </c>
    </row>
    <row r="5" spans="1:13" ht="13.8">
      <c r="A5" s="433"/>
      <c r="B5" s="18"/>
    </row>
    <row r="6" spans="1:13" ht="13.8">
      <c r="A6" s="434" t="s">
        <v>708</v>
      </c>
      <c r="B6" s="18"/>
    </row>
    <row r="7" spans="1:13" ht="13.8">
      <c r="A7" s="434"/>
      <c r="B7" s="18"/>
    </row>
    <row r="8" spans="1:13" ht="26.4">
      <c r="A8" s="406" t="s">
        <v>702</v>
      </c>
      <c r="B8" s="666" t="s">
        <v>605</v>
      </c>
      <c r="C8" s="667"/>
      <c r="D8" s="668"/>
      <c r="E8" s="764"/>
      <c r="F8" s="545" t="s">
        <v>387</v>
      </c>
    </row>
    <row r="9" spans="1:13" ht="26.4">
      <c r="A9" s="545" t="s">
        <v>748</v>
      </c>
      <c r="B9" s="673" t="s">
        <v>553</v>
      </c>
      <c r="C9" s="437"/>
      <c r="D9" s="438"/>
      <c r="E9" s="765"/>
      <c r="F9" s="669">
        <f>+F89</f>
        <v>0</v>
      </c>
      <c r="I9" s="203"/>
    </row>
    <row r="10" spans="1:13" ht="26.4">
      <c r="A10" s="545" t="s">
        <v>749</v>
      </c>
      <c r="B10" s="439" t="s">
        <v>595</v>
      </c>
      <c r="C10" s="440"/>
      <c r="D10" s="441"/>
      <c r="E10" s="764"/>
      <c r="F10" s="670">
        <f>F165</f>
        <v>0</v>
      </c>
      <c r="I10" s="203"/>
    </row>
    <row r="11" spans="1:13">
      <c r="A11" s="545" t="s">
        <v>751</v>
      </c>
      <c r="B11" s="439" t="s">
        <v>752</v>
      </c>
      <c r="C11" s="442"/>
      <c r="D11" s="443"/>
      <c r="E11" s="765"/>
      <c r="F11" s="671">
        <f>+F298</f>
        <v>0</v>
      </c>
      <c r="J11" s="305"/>
      <c r="K11" s="305"/>
      <c r="L11" s="305"/>
      <c r="M11" s="305"/>
    </row>
    <row r="12" spans="1:13">
      <c r="A12" s="545" t="s">
        <v>753</v>
      </c>
      <c r="B12" s="439" t="s">
        <v>754</v>
      </c>
      <c r="C12" s="442"/>
      <c r="D12" s="443"/>
      <c r="E12" s="765"/>
      <c r="F12" s="671">
        <f>+F353</f>
        <v>0</v>
      </c>
      <c r="J12" s="305"/>
      <c r="K12" s="305"/>
      <c r="L12" s="305"/>
      <c r="M12" s="305"/>
    </row>
    <row r="13" spans="1:13">
      <c r="A13" s="545" t="s">
        <v>755</v>
      </c>
      <c r="B13" s="439" t="s">
        <v>250</v>
      </c>
      <c r="C13" s="439"/>
      <c r="D13" s="438"/>
      <c r="E13" s="766"/>
      <c r="F13" s="669">
        <f>F380</f>
        <v>0</v>
      </c>
      <c r="G13" s="10"/>
    </row>
    <row r="14" spans="1:13">
      <c r="A14" s="545" t="s">
        <v>249</v>
      </c>
      <c r="B14" s="439" t="str">
        <f>B382</f>
        <v>TUJE STORITVE - PROJEKTNA DOKUMENTACIJA</v>
      </c>
      <c r="C14" s="439"/>
      <c r="D14" s="438"/>
      <c r="E14" s="766"/>
      <c r="F14" s="669">
        <f>F386</f>
        <v>0</v>
      </c>
      <c r="G14" s="10"/>
    </row>
    <row r="15" spans="1:13" ht="26.4">
      <c r="A15" s="545" t="s">
        <v>251</v>
      </c>
      <c r="B15" s="439" t="s">
        <v>808</v>
      </c>
      <c r="C15" s="439"/>
      <c r="D15" s="438"/>
      <c r="E15" s="766"/>
      <c r="F15" s="669">
        <f>SUM(F9:F14)*0.05</f>
        <v>0</v>
      </c>
      <c r="G15" s="10"/>
    </row>
    <row r="16" spans="1:13" s="20" customFormat="1" ht="13.8">
      <c r="A16" s="675"/>
      <c r="B16" s="674" t="s">
        <v>709</v>
      </c>
      <c r="C16" s="444"/>
      <c r="D16" s="445"/>
      <c r="E16" s="767"/>
      <c r="F16" s="672">
        <f>SUM(F9:F15)</f>
        <v>0</v>
      </c>
      <c r="G16" s="19"/>
    </row>
    <row r="18" spans="1:12" ht="15.6">
      <c r="A18" s="22"/>
      <c r="B18" s="37"/>
      <c r="C18" s="38"/>
      <c r="D18" s="38"/>
      <c r="E18" s="768"/>
      <c r="F18" s="40"/>
    </row>
    <row r="19" spans="1:12" ht="27.6">
      <c r="A19" s="433" t="s">
        <v>748</v>
      </c>
      <c r="B19" s="18" t="s">
        <v>553</v>
      </c>
      <c r="C19" s="38"/>
      <c r="D19" s="38"/>
      <c r="E19" s="768"/>
      <c r="F19" s="40"/>
    </row>
    <row r="20" spans="1:12" ht="15.6">
      <c r="A20" s="22"/>
      <c r="B20" s="37"/>
      <c r="C20" s="38"/>
      <c r="D20" s="38"/>
      <c r="E20" s="768"/>
      <c r="F20" s="40"/>
    </row>
    <row r="21" spans="1:12" ht="13.8" thickBot="1">
      <c r="A21" s="217"/>
      <c r="B21" s="217" t="s">
        <v>422</v>
      </c>
      <c r="C21" s="218"/>
      <c r="D21" s="219"/>
      <c r="E21" s="769"/>
      <c r="F21" s="483"/>
    </row>
    <row r="22" spans="1:12">
      <c r="A22" s="428" t="s">
        <v>702</v>
      </c>
      <c r="B22" s="429" t="s">
        <v>703</v>
      </c>
      <c r="C22" s="430" t="s">
        <v>704</v>
      </c>
      <c r="D22" s="431" t="s">
        <v>604</v>
      </c>
      <c r="E22" s="770" t="s">
        <v>705</v>
      </c>
      <c r="F22" s="430" t="s">
        <v>706</v>
      </c>
    </row>
    <row r="23" spans="1:12">
      <c r="A23" s="221" t="s">
        <v>423</v>
      </c>
      <c r="B23" s="222" t="s">
        <v>424</v>
      </c>
      <c r="C23" s="171" t="s">
        <v>758</v>
      </c>
      <c r="D23" s="171">
        <v>38</v>
      </c>
      <c r="E23" s="772"/>
      <c r="F23" s="24">
        <f>D23*E23</f>
        <v>0</v>
      </c>
      <c r="K23" s="171"/>
      <c r="L23" s="172"/>
    </row>
    <row r="24" spans="1:12">
      <c r="A24" s="221"/>
      <c r="B24" s="222"/>
      <c r="C24" s="171"/>
      <c r="D24" s="171"/>
      <c r="E24" s="772"/>
      <c r="F24" s="223"/>
      <c r="K24" s="171"/>
      <c r="L24" s="172"/>
    </row>
    <row r="25" spans="1:12" ht="26.4">
      <c r="A25" s="221" t="s">
        <v>425</v>
      </c>
      <c r="B25" s="222" t="s">
        <v>428</v>
      </c>
      <c r="C25" s="171" t="s">
        <v>759</v>
      </c>
      <c r="D25" s="171">
        <v>3</v>
      </c>
      <c r="E25" s="772"/>
      <c r="F25" s="24">
        <f t="shared" ref="F25:F33" si="0">D25*E25</f>
        <v>0</v>
      </c>
      <c r="K25" s="171"/>
      <c r="L25" s="172"/>
    </row>
    <row r="26" spans="1:12">
      <c r="A26" s="221"/>
      <c r="B26" s="225"/>
      <c r="C26" s="171"/>
      <c r="D26" s="248"/>
      <c r="E26" s="772"/>
      <c r="F26" s="223"/>
      <c r="K26" s="171"/>
      <c r="L26" s="172"/>
    </row>
    <row r="27" spans="1:12" ht="26.4">
      <c r="A27" s="221" t="s">
        <v>427</v>
      </c>
      <c r="B27" s="228" t="s">
        <v>432</v>
      </c>
      <c r="C27" s="171" t="s">
        <v>759</v>
      </c>
      <c r="D27" s="275">
        <v>3</v>
      </c>
      <c r="E27" s="774"/>
      <c r="F27" s="24">
        <f t="shared" si="0"/>
        <v>0</v>
      </c>
      <c r="K27" s="171"/>
      <c r="L27" s="26"/>
    </row>
    <row r="28" spans="1:12">
      <c r="A28" s="221"/>
      <c r="B28" s="228"/>
      <c r="C28" s="171"/>
      <c r="D28" s="275"/>
      <c r="E28" s="774"/>
      <c r="F28" s="223"/>
      <c r="K28" s="171"/>
      <c r="L28" s="26"/>
    </row>
    <row r="29" spans="1:12">
      <c r="A29" s="221" t="s">
        <v>429</v>
      </c>
      <c r="B29" s="229" t="s">
        <v>434</v>
      </c>
      <c r="C29" s="230" t="s">
        <v>758</v>
      </c>
      <c r="D29" s="230">
        <v>17</v>
      </c>
      <c r="E29" s="775"/>
      <c r="F29" s="24">
        <f t="shared" si="0"/>
        <v>0</v>
      </c>
      <c r="K29" s="187"/>
      <c r="L29" s="192"/>
    </row>
    <row r="30" spans="1:12">
      <c r="A30" s="221"/>
      <c r="B30" s="228"/>
      <c r="C30" s="171"/>
      <c r="D30" s="275"/>
      <c r="E30" s="774"/>
      <c r="F30" s="223"/>
      <c r="K30" s="171"/>
      <c r="L30" s="26"/>
    </row>
    <row r="31" spans="1:12" ht="26.4">
      <c r="A31" s="221" t="s">
        <v>431</v>
      </c>
      <c r="B31" s="226" t="s">
        <v>438</v>
      </c>
      <c r="C31" s="171" t="s">
        <v>12</v>
      </c>
      <c r="D31" s="242">
        <v>15</v>
      </c>
      <c r="E31" s="776"/>
      <c r="F31" s="24">
        <f t="shared" si="0"/>
        <v>0</v>
      </c>
      <c r="K31" s="171"/>
      <c r="L31" s="174"/>
    </row>
    <row r="32" spans="1:12">
      <c r="A32" s="221"/>
      <c r="B32" s="226"/>
      <c r="C32" s="171"/>
      <c r="D32" s="242"/>
      <c r="E32" s="776"/>
      <c r="F32" s="223"/>
      <c r="K32" s="171"/>
      <c r="L32" s="174"/>
    </row>
    <row r="33" spans="1:12" ht="26.4">
      <c r="A33" s="221" t="s">
        <v>433</v>
      </c>
      <c r="B33" s="276" t="s">
        <v>554</v>
      </c>
      <c r="C33" s="230" t="s">
        <v>758</v>
      </c>
      <c r="D33" s="230">
        <v>2</v>
      </c>
      <c r="E33" s="806"/>
      <c r="F33" s="24">
        <f t="shared" si="0"/>
        <v>0</v>
      </c>
      <c r="K33" s="187"/>
      <c r="L33" s="192"/>
    </row>
    <row r="34" spans="1:12">
      <c r="A34" s="232"/>
      <c r="B34" s="233"/>
      <c r="C34" s="171"/>
      <c r="D34" s="277"/>
      <c r="E34" s="772"/>
      <c r="F34" s="223"/>
      <c r="K34" s="171"/>
      <c r="L34" s="175"/>
    </row>
    <row r="35" spans="1:12" ht="13.8" thickBot="1">
      <c r="A35" s="235"/>
      <c r="B35" s="235" t="s">
        <v>762</v>
      </c>
      <c r="C35" s="314"/>
      <c r="D35" s="323"/>
      <c r="E35" s="777"/>
      <c r="F35" s="485">
        <f>SUM(F23:F34)</f>
        <v>0</v>
      </c>
      <c r="K35" s="176"/>
      <c r="L35" s="177"/>
    </row>
    <row r="36" spans="1:12">
      <c r="A36" s="182"/>
      <c r="B36" s="182"/>
      <c r="C36" s="176"/>
      <c r="D36" s="278"/>
      <c r="E36" s="771"/>
      <c r="F36" s="484"/>
      <c r="K36" s="176"/>
      <c r="L36" s="177"/>
    </row>
    <row r="37" spans="1:12">
      <c r="A37" s="217"/>
      <c r="B37" s="217" t="s">
        <v>441</v>
      </c>
      <c r="C37" s="218"/>
      <c r="D37" s="279"/>
      <c r="E37" s="769"/>
      <c r="F37" s="483"/>
      <c r="K37" s="176"/>
      <c r="L37" s="177"/>
    </row>
    <row r="38" spans="1:12" ht="42">
      <c r="A38" s="221" t="s">
        <v>442</v>
      </c>
      <c r="B38" s="222" t="s">
        <v>443</v>
      </c>
      <c r="C38" s="172" t="s">
        <v>765</v>
      </c>
      <c r="D38" s="171">
        <v>61.5</v>
      </c>
      <c r="E38" s="772"/>
      <c r="F38" s="24">
        <f>D38*E38</f>
        <v>0</v>
      </c>
      <c r="K38" s="171"/>
      <c r="L38" s="172"/>
    </row>
    <row r="39" spans="1:12">
      <c r="A39" s="182"/>
      <c r="B39" s="222"/>
      <c r="C39" s="172"/>
      <c r="D39" s="171"/>
      <c r="E39" s="772"/>
      <c r="F39" s="223"/>
      <c r="K39" s="171"/>
      <c r="L39" s="172"/>
    </row>
    <row r="40" spans="1:12" ht="39.6">
      <c r="A40" s="221" t="s">
        <v>444</v>
      </c>
      <c r="B40" s="236" t="s">
        <v>447</v>
      </c>
      <c r="C40" s="29" t="s">
        <v>765</v>
      </c>
      <c r="D40" s="178">
        <v>3</v>
      </c>
      <c r="E40" s="778"/>
      <c r="F40" s="24">
        <f t="shared" ref="F40:F48" si="1">D40*E40</f>
        <v>0</v>
      </c>
      <c r="K40" s="178"/>
      <c r="L40" s="29"/>
    </row>
    <row r="41" spans="1:12">
      <c r="A41" s="182"/>
      <c r="B41" s="222"/>
      <c r="C41" s="172"/>
      <c r="D41" s="171"/>
      <c r="E41" s="772"/>
      <c r="F41" s="223"/>
      <c r="K41" s="171"/>
      <c r="L41" s="172"/>
    </row>
    <row r="42" spans="1:12" ht="26.4">
      <c r="A42" s="221" t="s">
        <v>446</v>
      </c>
      <c r="B42" s="222" t="s">
        <v>766</v>
      </c>
      <c r="C42" s="172" t="s">
        <v>760</v>
      </c>
      <c r="D42" s="171">
        <v>24.8</v>
      </c>
      <c r="E42" s="772"/>
      <c r="F42" s="24">
        <f t="shared" si="1"/>
        <v>0</v>
      </c>
      <c r="K42" s="171"/>
      <c r="L42" s="172"/>
    </row>
    <row r="43" spans="1:12">
      <c r="A43" s="182"/>
      <c r="B43" s="222"/>
      <c r="C43" s="172"/>
      <c r="D43" s="171"/>
      <c r="E43" s="772"/>
      <c r="F43" s="223"/>
      <c r="K43" s="171"/>
      <c r="L43" s="172"/>
    </row>
    <row r="44" spans="1:12" ht="26.4">
      <c r="A44" s="221" t="s">
        <v>448</v>
      </c>
      <c r="B44" s="222" t="s">
        <v>452</v>
      </c>
      <c r="C44" s="172" t="s">
        <v>765</v>
      </c>
      <c r="D44" s="171">
        <v>26.6</v>
      </c>
      <c r="E44" s="772"/>
      <c r="F44" s="24">
        <f t="shared" si="1"/>
        <v>0</v>
      </c>
      <c r="K44" s="171"/>
      <c r="L44" s="172"/>
    </row>
    <row r="45" spans="1:12">
      <c r="A45" s="182"/>
      <c r="B45" s="222"/>
      <c r="C45" s="172"/>
      <c r="D45" s="171"/>
      <c r="E45" s="772"/>
      <c r="F45" s="223"/>
      <c r="K45" s="171"/>
      <c r="L45" s="172"/>
    </row>
    <row r="46" spans="1:12" ht="39.6">
      <c r="A46" s="221" t="s">
        <v>449</v>
      </c>
      <c r="B46" s="240" t="s">
        <v>456</v>
      </c>
      <c r="C46" s="172" t="s">
        <v>765</v>
      </c>
      <c r="D46" s="171">
        <v>29.2</v>
      </c>
      <c r="E46" s="772"/>
      <c r="F46" s="24">
        <f t="shared" si="1"/>
        <v>0</v>
      </c>
      <c r="K46" s="171"/>
      <c r="L46" s="172"/>
    </row>
    <row r="47" spans="1:12">
      <c r="A47" s="182"/>
      <c r="B47" s="240"/>
      <c r="C47" s="171"/>
      <c r="D47" s="171"/>
      <c r="E47" s="772"/>
      <c r="F47" s="223"/>
      <c r="K47" s="171"/>
      <c r="L47" s="172"/>
    </row>
    <row r="48" spans="1:12" ht="108">
      <c r="A48" s="221" t="s">
        <v>451</v>
      </c>
      <c r="B48" s="243" t="s">
        <v>460</v>
      </c>
      <c r="C48" s="180" t="s">
        <v>765</v>
      </c>
      <c r="D48" s="179">
        <v>4.5</v>
      </c>
      <c r="E48" s="781"/>
      <c r="F48" s="24">
        <f t="shared" si="1"/>
        <v>0</v>
      </c>
      <c r="K48" s="179"/>
      <c r="L48" s="199"/>
    </row>
    <row r="49" spans="1:12">
      <c r="A49" s="232"/>
      <c r="B49" s="233" t="s">
        <v>327</v>
      </c>
      <c r="C49" s="181"/>
      <c r="D49" s="277"/>
      <c r="E49" s="772"/>
      <c r="F49" s="223"/>
      <c r="K49" s="181"/>
      <c r="L49" s="175"/>
    </row>
    <row r="50" spans="1:12" ht="13.8" thickBot="1">
      <c r="A50" s="235"/>
      <c r="B50" s="235" t="s">
        <v>769</v>
      </c>
      <c r="C50" s="314"/>
      <c r="D50" s="323"/>
      <c r="E50" s="777"/>
      <c r="F50" s="485">
        <f>SUM(F38:F49)</f>
        <v>0</v>
      </c>
      <c r="K50" s="176"/>
      <c r="L50" s="177"/>
    </row>
    <row r="51" spans="1:12">
      <c r="A51" s="244"/>
      <c r="B51" s="245"/>
      <c r="C51" s="246"/>
      <c r="D51" s="280"/>
      <c r="E51" s="772"/>
      <c r="F51" s="223"/>
      <c r="K51" s="181"/>
      <c r="L51" s="175"/>
    </row>
    <row r="52" spans="1:12">
      <c r="A52" s="217"/>
      <c r="B52" s="217" t="s">
        <v>461</v>
      </c>
      <c r="C52" s="218"/>
      <c r="D52" s="279"/>
      <c r="E52" s="769"/>
      <c r="F52" s="483"/>
      <c r="K52" s="176"/>
      <c r="L52" s="177"/>
    </row>
    <row r="53" spans="1:12" ht="52.8">
      <c r="A53" s="221" t="s">
        <v>462</v>
      </c>
      <c r="B53" s="247" t="s">
        <v>555</v>
      </c>
      <c r="C53" s="248" t="s">
        <v>759</v>
      </c>
      <c r="D53" s="248">
        <v>1</v>
      </c>
      <c r="E53" s="772"/>
      <c r="F53" s="223">
        <f>D53*E53</f>
        <v>0</v>
      </c>
      <c r="K53" s="171"/>
      <c r="L53" s="172"/>
    </row>
    <row r="54" spans="1:12">
      <c r="A54" s="221"/>
      <c r="B54" s="247"/>
      <c r="C54" s="248"/>
      <c r="D54" s="248"/>
      <c r="E54" s="772"/>
      <c r="F54" s="223"/>
      <c r="K54" s="171"/>
      <c r="L54" s="172"/>
    </row>
    <row r="55" spans="1:12" ht="13.8" thickBot="1">
      <c r="A55" s="235"/>
      <c r="B55" s="235" t="s">
        <v>775</v>
      </c>
      <c r="C55" s="314"/>
      <c r="D55" s="323"/>
      <c r="E55" s="777"/>
      <c r="F55" s="485">
        <f>SUM(F53:F54)</f>
        <v>0</v>
      </c>
      <c r="K55" s="176"/>
      <c r="L55" s="177"/>
    </row>
    <row r="56" spans="1:12">
      <c r="A56" s="182"/>
      <c r="B56" s="249"/>
      <c r="C56" s="181"/>
      <c r="D56" s="277"/>
      <c r="E56" s="782"/>
      <c r="F56" s="185"/>
      <c r="K56" s="181"/>
      <c r="L56" s="175"/>
    </row>
    <row r="57" spans="1:12">
      <c r="A57" s="217"/>
      <c r="B57" s="217" t="s">
        <v>466</v>
      </c>
      <c r="C57" s="218"/>
      <c r="D57" s="279"/>
      <c r="E57" s="769"/>
      <c r="F57" s="483"/>
      <c r="K57" s="176"/>
      <c r="L57" s="200"/>
    </row>
    <row r="58" spans="1:12" ht="39.6">
      <c r="A58" s="221" t="s">
        <v>491</v>
      </c>
      <c r="B58" s="222" t="s">
        <v>556</v>
      </c>
      <c r="C58" s="248" t="s">
        <v>758</v>
      </c>
      <c r="D58" s="248">
        <v>38</v>
      </c>
      <c r="E58" s="782"/>
      <c r="F58" s="24">
        <f>D58*E58</f>
        <v>0</v>
      </c>
      <c r="K58" s="171"/>
      <c r="L58" s="172"/>
    </row>
    <row r="59" spans="1:12">
      <c r="A59" s="182"/>
      <c r="B59" s="258"/>
      <c r="C59" s="248"/>
      <c r="D59" s="248"/>
      <c r="E59" s="782"/>
      <c r="F59" s="223"/>
      <c r="K59" s="171"/>
      <c r="L59" s="172"/>
    </row>
    <row r="60" spans="1:12">
      <c r="A60" s="221" t="s">
        <v>493</v>
      </c>
      <c r="B60" s="222" t="s">
        <v>781</v>
      </c>
      <c r="C60" s="171"/>
      <c r="D60" s="171"/>
      <c r="E60" s="782"/>
      <c r="F60" s="223"/>
      <c r="K60" s="171"/>
      <c r="L60" s="185"/>
    </row>
    <row r="61" spans="1:12">
      <c r="A61" s="232"/>
      <c r="B61" s="222"/>
      <c r="C61" s="171"/>
      <c r="D61" s="248"/>
      <c r="E61" s="772"/>
      <c r="F61" s="223"/>
      <c r="K61" s="171"/>
      <c r="L61" s="172"/>
    </row>
    <row r="62" spans="1:12">
      <c r="A62" s="232"/>
      <c r="B62" s="259" t="s">
        <v>783</v>
      </c>
      <c r="C62" s="171" t="s">
        <v>759</v>
      </c>
      <c r="D62" s="248">
        <v>2</v>
      </c>
      <c r="E62" s="772"/>
      <c r="F62" s="24">
        <f t="shared" ref="F62:F69" si="2">D62*E62</f>
        <v>0</v>
      </c>
      <c r="K62" s="171"/>
      <c r="L62" s="172"/>
    </row>
    <row r="63" spans="1:12">
      <c r="A63" s="232"/>
      <c r="B63" s="263" t="s">
        <v>557</v>
      </c>
      <c r="C63" s="171" t="s">
        <v>759</v>
      </c>
      <c r="D63" s="248">
        <v>1</v>
      </c>
      <c r="E63" s="772"/>
      <c r="F63" s="24">
        <f t="shared" si="2"/>
        <v>0</v>
      </c>
      <c r="K63" s="171"/>
      <c r="L63" s="172"/>
    </row>
    <row r="64" spans="1:12" ht="26.4">
      <c r="A64" s="232"/>
      <c r="B64" s="261" t="s">
        <v>558</v>
      </c>
      <c r="C64" s="173" t="s">
        <v>759</v>
      </c>
      <c r="D64" s="242">
        <v>1</v>
      </c>
      <c r="E64" s="784"/>
      <c r="F64" s="24">
        <f t="shared" si="2"/>
        <v>0</v>
      </c>
      <c r="K64" s="173"/>
      <c r="L64" s="174"/>
    </row>
    <row r="65" spans="1:12">
      <c r="A65" s="264"/>
      <c r="B65" s="261" t="s">
        <v>559</v>
      </c>
      <c r="C65" s="173" t="s">
        <v>759</v>
      </c>
      <c r="D65" s="242">
        <v>2</v>
      </c>
      <c r="E65" s="784"/>
      <c r="F65" s="24">
        <f t="shared" si="2"/>
        <v>0</v>
      </c>
      <c r="K65" s="173"/>
      <c r="L65" s="174"/>
    </row>
    <row r="66" spans="1:12">
      <c r="A66" s="264"/>
      <c r="B66" s="261"/>
      <c r="C66" s="173"/>
      <c r="D66" s="242"/>
      <c r="E66" s="784"/>
      <c r="F66" s="223"/>
      <c r="K66" s="173"/>
      <c r="L66" s="174"/>
    </row>
    <row r="67" spans="1:12" ht="26.4">
      <c r="A67" s="221" t="s">
        <v>495</v>
      </c>
      <c r="B67" s="222" t="s">
        <v>560</v>
      </c>
      <c r="C67" s="171" t="s">
        <v>759</v>
      </c>
      <c r="D67" s="171">
        <v>1</v>
      </c>
      <c r="E67" s="782"/>
      <c r="F67" s="24">
        <f t="shared" si="2"/>
        <v>0</v>
      </c>
      <c r="K67" s="171"/>
      <c r="L67" s="185"/>
    </row>
    <row r="68" spans="1:12">
      <c r="A68" s="264"/>
      <c r="B68" s="261"/>
      <c r="C68" s="173"/>
      <c r="D68" s="242"/>
      <c r="E68" s="784"/>
      <c r="F68" s="223"/>
      <c r="K68" s="173"/>
      <c r="L68" s="174"/>
    </row>
    <row r="69" spans="1:12" ht="26.4">
      <c r="A69" s="221" t="s">
        <v>497</v>
      </c>
      <c r="B69" s="222" t="s">
        <v>537</v>
      </c>
      <c r="C69" s="171" t="s">
        <v>758</v>
      </c>
      <c r="D69" s="171">
        <v>38</v>
      </c>
      <c r="E69" s="782"/>
      <c r="F69" s="24">
        <f t="shared" si="2"/>
        <v>0</v>
      </c>
      <c r="K69" s="171"/>
      <c r="L69" s="185"/>
    </row>
    <row r="70" spans="1:12">
      <c r="A70" s="264"/>
      <c r="B70" s="222"/>
      <c r="C70" s="171"/>
      <c r="D70" s="171"/>
      <c r="E70" s="782"/>
      <c r="F70" s="185"/>
      <c r="K70" s="171"/>
      <c r="L70" s="185"/>
    </row>
    <row r="71" spans="1:12" ht="13.8" thickBot="1">
      <c r="A71" s="235"/>
      <c r="B71" s="235" t="s">
        <v>792</v>
      </c>
      <c r="C71" s="314"/>
      <c r="D71" s="323"/>
      <c r="E71" s="777"/>
      <c r="F71" s="485">
        <f>SUM(F58:F70)</f>
        <v>0</v>
      </c>
      <c r="K71" s="176"/>
      <c r="L71" s="200"/>
    </row>
    <row r="72" spans="1:12">
      <c r="A72" s="267"/>
      <c r="B72" s="268"/>
      <c r="C72" s="269"/>
      <c r="D72" s="281"/>
      <c r="E72" s="785"/>
      <c r="F72" s="488"/>
      <c r="K72" s="181"/>
      <c r="L72" s="184"/>
    </row>
    <row r="73" spans="1:12">
      <c r="A73" s="217"/>
      <c r="B73" s="217" t="s">
        <v>540</v>
      </c>
      <c r="C73" s="218"/>
      <c r="D73" s="279"/>
      <c r="E73" s="769"/>
      <c r="F73" s="483"/>
      <c r="K73" s="176"/>
      <c r="L73" s="177"/>
    </row>
    <row r="74" spans="1:12" ht="26.4">
      <c r="A74" s="221" t="s">
        <v>541</v>
      </c>
      <c r="B74" s="222" t="s">
        <v>795</v>
      </c>
      <c r="C74" s="271" t="s">
        <v>12</v>
      </c>
      <c r="D74" s="271">
        <v>15</v>
      </c>
      <c r="E74" s="776"/>
      <c r="F74" s="24">
        <f>D74*E74</f>
        <v>0</v>
      </c>
      <c r="K74" s="201"/>
      <c r="L74" s="202"/>
    </row>
    <row r="75" spans="1:12">
      <c r="A75" s="182"/>
      <c r="B75" s="222"/>
      <c r="C75" s="173"/>
      <c r="D75" s="173"/>
      <c r="E75" s="776"/>
      <c r="F75" s="223"/>
      <c r="K75" s="173"/>
      <c r="L75" s="174"/>
    </row>
    <row r="76" spans="1:12" ht="26.4">
      <c r="A76" s="221" t="s">
        <v>542</v>
      </c>
      <c r="B76" s="272" t="s">
        <v>543</v>
      </c>
      <c r="C76" s="186" t="s">
        <v>12</v>
      </c>
      <c r="D76" s="274">
        <v>15</v>
      </c>
      <c r="E76" s="786"/>
      <c r="F76" s="24">
        <f t="shared" ref="F76:F86" si="3">D76*E76</f>
        <v>0</v>
      </c>
      <c r="K76" s="186"/>
      <c r="L76" s="198"/>
    </row>
    <row r="77" spans="1:12">
      <c r="A77" s="182"/>
      <c r="B77" s="272"/>
      <c r="C77" s="274"/>
      <c r="D77" s="274"/>
      <c r="E77" s="786"/>
      <c r="F77" s="223"/>
      <c r="K77" s="186"/>
      <c r="L77" s="198"/>
    </row>
    <row r="78" spans="1:12" ht="26.4">
      <c r="A78" s="221" t="s">
        <v>544</v>
      </c>
      <c r="B78" s="272" t="s">
        <v>545</v>
      </c>
      <c r="C78" s="186" t="s">
        <v>12</v>
      </c>
      <c r="D78" s="274">
        <v>15</v>
      </c>
      <c r="E78" s="786"/>
      <c r="F78" s="24">
        <f t="shared" si="3"/>
        <v>0</v>
      </c>
      <c r="K78" s="186"/>
      <c r="L78" s="198"/>
    </row>
    <row r="79" spans="1:12">
      <c r="A79" s="182"/>
      <c r="B79" s="222"/>
      <c r="C79" s="274"/>
      <c r="D79" s="274"/>
      <c r="E79" s="786"/>
      <c r="F79" s="223"/>
      <c r="K79" s="186"/>
      <c r="L79" s="198"/>
    </row>
    <row r="80" spans="1:12" ht="39.6">
      <c r="A80" s="221" t="s">
        <v>546</v>
      </c>
      <c r="B80" s="282" t="s">
        <v>561</v>
      </c>
      <c r="C80" s="186" t="s">
        <v>758</v>
      </c>
      <c r="D80" s="274">
        <v>2</v>
      </c>
      <c r="E80" s="786"/>
      <c r="F80" s="24">
        <f t="shared" si="3"/>
        <v>0</v>
      </c>
      <c r="K80" s="186"/>
      <c r="L80" s="198"/>
    </row>
    <row r="81" spans="1:12">
      <c r="A81" s="182"/>
      <c r="B81" s="222"/>
      <c r="C81" s="274"/>
      <c r="D81" s="274"/>
      <c r="E81" s="786"/>
      <c r="F81" s="223"/>
      <c r="K81" s="186"/>
      <c r="L81" s="198"/>
    </row>
    <row r="82" spans="1:12" ht="39.6">
      <c r="A82" s="221" t="s">
        <v>548</v>
      </c>
      <c r="B82" s="222" t="s">
        <v>728</v>
      </c>
      <c r="C82" s="173" t="s">
        <v>758</v>
      </c>
      <c r="D82" s="173">
        <v>38</v>
      </c>
      <c r="E82" s="779"/>
      <c r="F82" s="24">
        <f t="shared" si="3"/>
        <v>0</v>
      </c>
      <c r="K82" s="173"/>
      <c r="L82" s="174"/>
    </row>
    <row r="83" spans="1:12">
      <c r="A83" s="182"/>
      <c r="B83" s="222"/>
      <c r="C83" s="173"/>
      <c r="D83" s="173"/>
      <c r="E83" s="779"/>
      <c r="F83" s="223"/>
      <c r="K83" s="173"/>
      <c r="L83" s="174"/>
    </row>
    <row r="84" spans="1:12">
      <c r="A84" s="221" t="s">
        <v>549</v>
      </c>
      <c r="B84" s="222" t="s">
        <v>29</v>
      </c>
      <c r="C84" s="173" t="s">
        <v>773</v>
      </c>
      <c r="D84" s="173">
        <v>4</v>
      </c>
      <c r="E84" s="779"/>
      <c r="F84" s="24">
        <f t="shared" si="3"/>
        <v>0</v>
      </c>
      <c r="K84" s="173"/>
      <c r="L84" s="174"/>
    </row>
    <row r="85" spans="1:12">
      <c r="A85" s="182"/>
      <c r="B85" s="222"/>
      <c r="C85" s="173"/>
      <c r="D85" s="173"/>
      <c r="E85" s="779"/>
      <c r="F85" s="223"/>
      <c r="K85" s="173"/>
      <c r="L85" s="174"/>
    </row>
    <row r="86" spans="1:12">
      <c r="A86" s="221" t="s">
        <v>550</v>
      </c>
      <c r="B86" s="222" t="s">
        <v>551</v>
      </c>
      <c r="C86" s="173" t="s">
        <v>773</v>
      </c>
      <c r="D86" s="173">
        <v>4</v>
      </c>
      <c r="E86" s="779"/>
      <c r="F86" s="24">
        <f t="shared" si="3"/>
        <v>0</v>
      </c>
      <c r="K86" s="173"/>
      <c r="L86" s="174"/>
    </row>
    <row r="87" spans="1:12">
      <c r="A87" s="232"/>
      <c r="B87" s="233"/>
      <c r="C87" s="181"/>
      <c r="D87" s="277"/>
      <c r="E87" s="783"/>
      <c r="F87" s="185"/>
      <c r="K87" s="181"/>
      <c r="L87" s="175"/>
    </row>
    <row r="88" spans="1:12" ht="13.8" thickBot="1">
      <c r="A88" s="235"/>
      <c r="B88" s="235" t="s">
        <v>797</v>
      </c>
      <c r="C88" s="314"/>
      <c r="D88" s="315"/>
      <c r="E88" s="777"/>
      <c r="F88" s="485">
        <f>SUM(F74:F87)</f>
        <v>0</v>
      </c>
      <c r="K88" s="176"/>
      <c r="L88" s="177"/>
    </row>
    <row r="89" spans="1:12" ht="27.6">
      <c r="A89" s="504"/>
      <c r="B89" s="459" t="s">
        <v>562</v>
      </c>
      <c r="C89" s="505"/>
      <c r="D89" s="506"/>
      <c r="E89" s="807"/>
      <c r="F89" s="436">
        <f>F88+F71+F55+F50+F35</f>
        <v>0</v>
      </c>
      <c r="K89" s="176"/>
      <c r="L89" s="177"/>
    </row>
    <row r="90" spans="1:12">
      <c r="A90" s="182"/>
      <c r="B90" s="182"/>
      <c r="C90" s="176"/>
      <c r="D90" s="177"/>
      <c r="E90" s="771"/>
      <c r="F90" s="484"/>
      <c r="K90" s="176"/>
      <c r="L90" s="177"/>
    </row>
    <row r="91" spans="1:12" ht="15.6">
      <c r="A91" s="22"/>
      <c r="B91" s="37"/>
      <c r="C91" s="38"/>
      <c r="D91" s="39"/>
      <c r="E91" s="768"/>
      <c r="F91" s="40"/>
    </row>
    <row r="92" spans="1:12" ht="27.6">
      <c r="A92" s="507" t="s">
        <v>749</v>
      </c>
      <c r="B92" s="507" t="s">
        <v>563</v>
      </c>
      <c r="C92" s="38"/>
      <c r="D92" s="39"/>
      <c r="E92" s="768"/>
      <c r="F92" s="40"/>
    </row>
    <row r="93" spans="1:12">
      <c r="A93" s="283" t="s">
        <v>778</v>
      </c>
      <c r="B93" s="324" t="s">
        <v>757</v>
      </c>
      <c r="C93" s="284"/>
      <c r="D93" s="285"/>
      <c r="E93" s="808"/>
      <c r="F93" s="500"/>
    </row>
    <row r="94" spans="1:12">
      <c r="A94" s="286" t="s">
        <v>423</v>
      </c>
      <c r="B94" s="229" t="s">
        <v>564</v>
      </c>
      <c r="C94" s="230" t="s">
        <v>758</v>
      </c>
      <c r="D94" s="231">
        <v>54.4</v>
      </c>
      <c r="E94" s="809"/>
      <c r="F94" s="24">
        <f>D94*E94</f>
        <v>0</v>
      </c>
      <c r="K94" s="187"/>
      <c r="L94" s="192"/>
    </row>
    <row r="95" spans="1:12">
      <c r="A95" s="286"/>
      <c r="B95" s="229"/>
      <c r="C95" s="230"/>
      <c r="D95" s="231"/>
      <c r="E95" s="809"/>
      <c r="F95" s="501"/>
      <c r="K95" s="187"/>
      <c r="L95" s="192"/>
    </row>
    <row r="96" spans="1:12" ht="26.4">
      <c r="A96" s="286" t="s">
        <v>425</v>
      </c>
      <c r="B96" s="229" t="s">
        <v>199</v>
      </c>
      <c r="C96" s="230" t="s">
        <v>759</v>
      </c>
      <c r="D96" s="231">
        <v>4</v>
      </c>
      <c r="E96" s="775"/>
      <c r="F96" s="24">
        <f t="shared" ref="F96:F104" si="4">D96*E96</f>
        <v>0</v>
      </c>
      <c r="K96" s="187"/>
      <c r="L96" s="192"/>
    </row>
    <row r="97" spans="1:12">
      <c r="A97" s="286"/>
      <c r="B97" s="229"/>
      <c r="C97" s="230"/>
      <c r="D97" s="231"/>
      <c r="E97" s="775"/>
      <c r="F97" s="501"/>
      <c r="K97" s="187"/>
      <c r="L97" s="192"/>
    </row>
    <row r="98" spans="1:12" ht="39.6">
      <c r="A98" s="286" t="s">
        <v>427</v>
      </c>
      <c r="B98" s="228" t="s">
        <v>565</v>
      </c>
      <c r="C98" s="171" t="s">
        <v>759</v>
      </c>
      <c r="D98" s="26">
        <v>5</v>
      </c>
      <c r="E98" s="774"/>
      <c r="F98" s="24">
        <f t="shared" si="4"/>
        <v>0</v>
      </c>
      <c r="K98" s="171"/>
      <c r="L98" s="26"/>
    </row>
    <row r="99" spans="1:12">
      <c r="A99" s="286"/>
      <c r="B99" s="229"/>
      <c r="C99" s="230"/>
      <c r="D99" s="231"/>
      <c r="E99" s="775"/>
      <c r="F99" s="501"/>
      <c r="K99" s="187"/>
      <c r="L99" s="192"/>
    </row>
    <row r="100" spans="1:12">
      <c r="A100" s="286" t="s">
        <v>429</v>
      </c>
      <c r="B100" s="229" t="s">
        <v>186</v>
      </c>
      <c r="C100" s="230" t="s">
        <v>758</v>
      </c>
      <c r="D100" s="231">
        <v>34</v>
      </c>
      <c r="E100" s="775"/>
      <c r="F100" s="24">
        <f t="shared" si="4"/>
        <v>0</v>
      </c>
      <c r="K100" s="187"/>
      <c r="L100" s="192"/>
    </row>
    <row r="101" spans="1:12">
      <c r="A101" s="286"/>
      <c r="B101" s="229"/>
      <c r="C101" s="230"/>
      <c r="D101" s="231"/>
      <c r="E101" s="775"/>
      <c r="F101" s="501"/>
      <c r="K101" s="187"/>
      <c r="L101" s="192"/>
    </row>
    <row r="102" spans="1:12" ht="26.4">
      <c r="A102" s="286" t="s">
        <v>431</v>
      </c>
      <c r="B102" s="287" t="s">
        <v>566</v>
      </c>
      <c r="C102" s="230" t="s">
        <v>12</v>
      </c>
      <c r="D102" s="231">
        <v>56</v>
      </c>
      <c r="E102" s="775"/>
      <c r="F102" s="24">
        <f t="shared" si="4"/>
        <v>0</v>
      </c>
      <c r="K102" s="187"/>
      <c r="L102" s="192"/>
    </row>
    <row r="103" spans="1:12">
      <c r="A103" s="286"/>
      <c r="B103" s="229"/>
      <c r="C103" s="230"/>
      <c r="D103" s="231"/>
      <c r="E103" s="775"/>
      <c r="F103" s="501"/>
      <c r="K103" s="187"/>
      <c r="L103" s="192"/>
    </row>
    <row r="104" spans="1:12" ht="26.4">
      <c r="A104" s="286" t="s">
        <v>433</v>
      </c>
      <c r="B104" s="276" t="s">
        <v>554</v>
      </c>
      <c r="C104" s="230" t="s">
        <v>758</v>
      </c>
      <c r="D104" s="231">
        <v>4</v>
      </c>
      <c r="E104" s="806"/>
      <c r="F104" s="24">
        <f t="shared" si="4"/>
        <v>0</v>
      </c>
      <c r="K104" s="187"/>
      <c r="L104" s="192"/>
    </row>
    <row r="105" spans="1:12">
      <c r="A105" s="286"/>
      <c r="B105" s="229"/>
      <c r="C105" s="187"/>
      <c r="D105" s="187"/>
      <c r="E105" s="810"/>
      <c r="F105" s="501"/>
      <c r="K105" s="187"/>
      <c r="L105" s="187"/>
    </row>
    <row r="106" spans="1:12" ht="13.8" thickBot="1">
      <c r="A106" s="290"/>
      <c r="B106" s="325" t="s">
        <v>567</v>
      </c>
      <c r="C106" s="326"/>
      <c r="D106" s="326"/>
      <c r="E106" s="811"/>
      <c r="F106" s="508">
        <f>SUM(F94:F105)</f>
        <v>0</v>
      </c>
      <c r="K106" s="187"/>
      <c r="L106" s="187"/>
    </row>
    <row r="107" spans="1:12">
      <c r="A107" s="291"/>
      <c r="B107" s="292"/>
      <c r="C107" s="187"/>
      <c r="D107" s="187"/>
      <c r="E107" s="810"/>
      <c r="F107" s="502"/>
      <c r="K107" s="187"/>
      <c r="L107" s="187"/>
    </row>
    <row r="108" spans="1:12">
      <c r="A108" s="291"/>
      <c r="B108" s="292"/>
      <c r="C108" s="187"/>
      <c r="D108" s="187"/>
      <c r="E108" s="810"/>
      <c r="F108" s="502"/>
      <c r="K108" s="187"/>
      <c r="L108" s="187"/>
    </row>
    <row r="109" spans="1:12">
      <c r="A109" s="283" t="s">
        <v>771</v>
      </c>
      <c r="B109" s="324" t="s">
        <v>764</v>
      </c>
      <c r="C109" s="285"/>
      <c r="D109" s="285"/>
      <c r="E109" s="808"/>
      <c r="F109" s="499"/>
      <c r="K109" s="187"/>
      <c r="L109" s="187"/>
    </row>
    <row r="110" spans="1:12" ht="39.6">
      <c r="A110" s="286" t="s">
        <v>442</v>
      </c>
      <c r="B110" s="293" t="s">
        <v>568</v>
      </c>
      <c r="C110" s="230" t="s">
        <v>14</v>
      </c>
      <c r="D110" s="231">
        <v>218.2</v>
      </c>
      <c r="E110" s="775"/>
      <c r="F110" s="24">
        <f>D110*E110</f>
        <v>0</v>
      </c>
      <c r="K110" s="187"/>
      <c r="L110" s="192"/>
    </row>
    <row r="111" spans="1:12">
      <c r="A111" s="286"/>
      <c r="B111" s="294"/>
      <c r="C111" s="230"/>
      <c r="D111" s="188"/>
      <c r="E111" s="812"/>
      <c r="F111" s="501"/>
      <c r="K111" s="187"/>
      <c r="L111" s="188"/>
    </row>
    <row r="112" spans="1:12" ht="39.6">
      <c r="A112" s="286" t="s">
        <v>444</v>
      </c>
      <c r="B112" s="229" t="s">
        <v>569</v>
      </c>
      <c r="C112" s="230" t="s">
        <v>14</v>
      </c>
      <c r="D112" s="231">
        <v>70.400000000000006</v>
      </c>
      <c r="E112" s="775"/>
      <c r="F112" s="24">
        <f t="shared" ref="F112:F122" si="5">D112*E112</f>
        <v>0</v>
      </c>
      <c r="K112" s="187"/>
      <c r="L112" s="192"/>
    </row>
    <row r="113" spans="1:12">
      <c r="A113" s="286"/>
      <c r="B113" s="229"/>
      <c r="C113" s="230"/>
      <c r="D113" s="231"/>
      <c r="E113" s="775"/>
      <c r="F113" s="501"/>
      <c r="K113" s="187"/>
      <c r="L113" s="192"/>
    </row>
    <row r="114" spans="1:12" ht="26.4">
      <c r="A114" s="286" t="s">
        <v>446</v>
      </c>
      <c r="B114" s="276" t="s">
        <v>570</v>
      </c>
      <c r="C114" s="187" t="s">
        <v>12</v>
      </c>
      <c r="D114" s="231">
        <v>78.5</v>
      </c>
      <c r="E114" s="810"/>
      <c r="F114" s="24">
        <f t="shared" si="5"/>
        <v>0</v>
      </c>
      <c r="K114" s="187"/>
      <c r="L114" s="192"/>
    </row>
    <row r="115" spans="1:12">
      <c r="A115" s="286"/>
      <c r="B115" s="276"/>
      <c r="C115" s="187"/>
      <c r="D115" s="231"/>
      <c r="E115" s="810"/>
      <c r="F115" s="501"/>
      <c r="K115" s="187"/>
      <c r="L115" s="192"/>
    </row>
    <row r="116" spans="1:12" ht="39.6">
      <c r="A116" s="286" t="s">
        <v>448</v>
      </c>
      <c r="B116" s="276" t="s">
        <v>729</v>
      </c>
      <c r="C116" s="187" t="s">
        <v>14</v>
      </c>
      <c r="D116" s="231">
        <v>47.7</v>
      </c>
      <c r="E116" s="810"/>
      <c r="F116" s="24">
        <f t="shared" si="5"/>
        <v>0</v>
      </c>
      <c r="K116" s="187"/>
      <c r="L116" s="192"/>
    </row>
    <row r="117" spans="1:12">
      <c r="A117" s="286"/>
      <c r="B117" s="276"/>
      <c r="C117" s="187"/>
      <c r="D117" s="231"/>
      <c r="E117" s="810"/>
      <c r="F117" s="501"/>
      <c r="K117" s="187"/>
      <c r="L117" s="192"/>
    </row>
    <row r="118" spans="1:12" ht="39.6">
      <c r="A118" s="286" t="s">
        <v>449</v>
      </c>
      <c r="B118" s="295" t="s">
        <v>571</v>
      </c>
      <c r="C118" s="187" t="s">
        <v>14</v>
      </c>
      <c r="D118" s="231">
        <v>44.8</v>
      </c>
      <c r="E118" s="810"/>
      <c r="F118" s="24">
        <f t="shared" si="5"/>
        <v>0</v>
      </c>
      <c r="K118" s="187"/>
      <c r="L118" s="192"/>
    </row>
    <row r="119" spans="1:12">
      <c r="A119" s="286"/>
      <c r="B119" s="295"/>
      <c r="C119" s="189"/>
      <c r="D119" s="189"/>
      <c r="E119" s="810"/>
      <c r="F119" s="501"/>
      <c r="K119" s="189"/>
      <c r="L119" s="189"/>
    </row>
    <row r="120" spans="1:12" ht="39.6">
      <c r="A120" s="286" t="s">
        <v>451</v>
      </c>
      <c r="B120" s="295" t="s">
        <v>572</v>
      </c>
      <c r="C120" s="187" t="s">
        <v>14</v>
      </c>
      <c r="D120" s="231">
        <v>175.4</v>
      </c>
      <c r="E120" s="810"/>
      <c r="F120" s="24">
        <f t="shared" si="5"/>
        <v>0</v>
      </c>
      <c r="K120" s="187"/>
      <c r="L120" s="192"/>
    </row>
    <row r="121" spans="1:12">
      <c r="A121" s="286"/>
      <c r="B121" s="295"/>
      <c r="C121" s="189"/>
      <c r="D121" s="296"/>
      <c r="E121" s="810"/>
      <c r="F121" s="501"/>
      <c r="K121" s="189"/>
      <c r="L121" s="197"/>
    </row>
    <row r="122" spans="1:12" ht="108">
      <c r="A122" s="286" t="s">
        <v>453</v>
      </c>
      <c r="B122" s="243" t="s">
        <v>460</v>
      </c>
      <c r="C122" s="187" t="s">
        <v>14</v>
      </c>
      <c r="D122" s="231">
        <v>16.8</v>
      </c>
      <c r="E122" s="810"/>
      <c r="F122" s="24">
        <f t="shared" si="5"/>
        <v>0</v>
      </c>
      <c r="K122" s="187"/>
      <c r="L122" s="192"/>
    </row>
    <row r="123" spans="1:12">
      <c r="A123" s="286"/>
      <c r="B123" s="229"/>
      <c r="C123" s="230"/>
      <c r="D123" s="230"/>
      <c r="E123" s="775"/>
      <c r="F123" s="501"/>
      <c r="K123" s="187"/>
      <c r="L123" s="187"/>
    </row>
    <row r="124" spans="1:12" ht="13.8" thickBot="1">
      <c r="A124" s="290"/>
      <c r="B124" s="325" t="s">
        <v>573</v>
      </c>
      <c r="C124" s="327"/>
      <c r="D124" s="328"/>
      <c r="E124" s="813"/>
      <c r="F124" s="509">
        <f>SUM(F110:F123)</f>
        <v>0</v>
      </c>
      <c r="K124" s="190"/>
      <c r="L124" s="191"/>
    </row>
    <row r="125" spans="1:12">
      <c r="A125" s="291"/>
      <c r="B125" s="292"/>
      <c r="C125" s="190"/>
      <c r="D125" s="191"/>
      <c r="E125" s="814"/>
      <c r="F125" s="503"/>
      <c r="K125" s="190"/>
      <c r="L125" s="191"/>
    </row>
    <row r="126" spans="1:12">
      <c r="A126" s="291"/>
      <c r="B126" s="292"/>
      <c r="C126" s="190"/>
      <c r="D126" s="191"/>
      <c r="E126" s="814"/>
      <c r="F126" s="503"/>
      <c r="K126" s="190"/>
      <c r="L126" s="191"/>
    </row>
    <row r="127" spans="1:12">
      <c r="A127" s="283" t="s">
        <v>772</v>
      </c>
      <c r="B127" s="324" t="s">
        <v>574</v>
      </c>
      <c r="C127" s="285"/>
      <c r="D127" s="285"/>
      <c r="E127" s="808"/>
      <c r="F127" s="500"/>
      <c r="K127" s="187"/>
      <c r="L127" s="187"/>
    </row>
    <row r="128" spans="1:12" ht="39.6">
      <c r="A128" s="286" t="s">
        <v>462</v>
      </c>
      <c r="B128" s="229" t="s">
        <v>575</v>
      </c>
      <c r="C128" s="230" t="s">
        <v>758</v>
      </c>
      <c r="D128" s="231">
        <v>52.4</v>
      </c>
      <c r="E128" s="775"/>
      <c r="F128" s="24">
        <f>D128*E128</f>
        <v>0</v>
      </c>
      <c r="K128" s="187"/>
      <c r="L128" s="192"/>
    </row>
    <row r="129" spans="1:12">
      <c r="A129" s="286"/>
      <c r="B129" s="229"/>
      <c r="C129" s="230"/>
      <c r="D129" s="231"/>
      <c r="E129" s="775"/>
      <c r="F129" s="501"/>
      <c r="K129" s="187"/>
      <c r="L129" s="192"/>
    </row>
    <row r="130" spans="1:12" ht="39.6">
      <c r="A130" s="286" t="s">
        <v>464</v>
      </c>
      <c r="B130" s="297" t="s">
        <v>576</v>
      </c>
      <c r="C130" s="288" t="s">
        <v>759</v>
      </c>
      <c r="D130" s="289">
        <v>1</v>
      </c>
      <c r="E130" s="815"/>
      <c r="F130" s="24">
        <f t="shared" ref="F130:F142" si="6">D130*E130</f>
        <v>0</v>
      </c>
      <c r="K130" s="195"/>
      <c r="L130" s="196"/>
    </row>
    <row r="131" spans="1:12">
      <c r="A131" s="286"/>
      <c r="B131" s="229"/>
      <c r="C131" s="288"/>
      <c r="D131" s="289"/>
      <c r="E131" s="815"/>
      <c r="F131" s="501"/>
      <c r="K131" s="195"/>
      <c r="L131" s="196"/>
    </row>
    <row r="132" spans="1:12" ht="39.6">
      <c r="A132" s="286" t="s">
        <v>577</v>
      </c>
      <c r="B132" s="297" t="s">
        <v>578</v>
      </c>
      <c r="C132" s="288" t="s">
        <v>759</v>
      </c>
      <c r="D132" s="289">
        <v>2</v>
      </c>
      <c r="E132" s="815"/>
      <c r="F132" s="24">
        <f t="shared" si="6"/>
        <v>0</v>
      </c>
      <c r="K132" s="195"/>
      <c r="L132" s="196"/>
    </row>
    <row r="133" spans="1:12">
      <c r="A133" s="286"/>
      <c r="B133" s="229"/>
      <c r="C133" s="288"/>
      <c r="D133" s="289"/>
      <c r="E133" s="815"/>
      <c r="F133" s="501"/>
      <c r="K133" s="195"/>
      <c r="L133" s="196"/>
    </row>
    <row r="134" spans="1:12" ht="39.6">
      <c r="A134" s="286" t="s">
        <v>579</v>
      </c>
      <c r="B134" s="297" t="s">
        <v>580</v>
      </c>
      <c r="C134" s="288" t="s">
        <v>759</v>
      </c>
      <c r="D134" s="289">
        <v>1</v>
      </c>
      <c r="E134" s="815"/>
      <c r="F134" s="24">
        <f t="shared" si="6"/>
        <v>0</v>
      </c>
      <c r="K134" s="195"/>
      <c r="L134" s="196"/>
    </row>
    <row r="135" spans="1:12">
      <c r="A135" s="286"/>
      <c r="B135" s="229"/>
      <c r="C135" s="288"/>
      <c r="D135" s="289"/>
      <c r="E135" s="815"/>
      <c r="F135" s="501"/>
      <c r="K135" s="195"/>
      <c r="L135" s="196"/>
    </row>
    <row r="136" spans="1:12" ht="66">
      <c r="A136" s="286" t="s">
        <v>581</v>
      </c>
      <c r="B136" s="297" t="s">
        <v>582</v>
      </c>
      <c r="C136" s="288" t="s">
        <v>759</v>
      </c>
      <c r="D136" s="289">
        <v>1</v>
      </c>
      <c r="E136" s="815"/>
      <c r="F136" s="24">
        <f t="shared" si="6"/>
        <v>0</v>
      </c>
      <c r="K136" s="195"/>
      <c r="L136" s="196"/>
    </row>
    <row r="137" spans="1:12">
      <c r="A137" s="286"/>
      <c r="B137" s="229"/>
      <c r="C137" s="288"/>
      <c r="D137" s="289"/>
      <c r="E137" s="815"/>
      <c r="F137" s="501"/>
      <c r="K137" s="195"/>
      <c r="L137" s="196"/>
    </row>
    <row r="138" spans="1:12" ht="26.4">
      <c r="A138" s="286" t="s">
        <v>583</v>
      </c>
      <c r="B138" s="298" t="s">
        <v>584</v>
      </c>
      <c r="C138" s="288" t="s">
        <v>759</v>
      </c>
      <c r="D138" s="289">
        <v>5</v>
      </c>
      <c r="E138" s="815"/>
      <c r="F138" s="24">
        <f t="shared" si="6"/>
        <v>0</v>
      </c>
      <c r="K138" s="195"/>
      <c r="L138" s="196"/>
    </row>
    <row r="139" spans="1:12">
      <c r="A139" s="286"/>
      <c r="B139" s="298"/>
      <c r="C139" s="288"/>
      <c r="D139" s="289"/>
      <c r="E139" s="815"/>
      <c r="F139" s="501"/>
      <c r="K139" s="195"/>
      <c r="L139" s="196"/>
    </row>
    <row r="140" spans="1:12" ht="26.4">
      <c r="A140" s="286" t="s">
        <v>585</v>
      </c>
      <c r="B140" s="298" t="s">
        <v>586</v>
      </c>
      <c r="C140" s="288" t="s">
        <v>759</v>
      </c>
      <c r="D140" s="289">
        <v>2</v>
      </c>
      <c r="E140" s="815"/>
      <c r="F140" s="24">
        <f t="shared" si="6"/>
        <v>0</v>
      </c>
      <c r="K140" s="195"/>
      <c r="L140" s="196"/>
    </row>
    <row r="141" spans="1:12">
      <c r="A141" s="286"/>
      <c r="B141" s="298"/>
      <c r="C141" s="288"/>
      <c r="D141" s="289"/>
      <c r="E141" s="815"/>
      <c r="F141" s="501"/>
      <c r="K141" s="195"/>
      <c r="L141" s="196"/>
    </row>
    <row r="142" spans="1:12" ht="66">
      <c r="A142" s="286" t="s">
        <v>587</v>
      </c>
      <c r="B142" s="299" t="s">
        <v>588</v>
      </c>
      <c r="C142" s="230" t="s">
        <v>759</v>
      </c>
      <c r="D142" s="289">
        <v>1</v>
      </c>
      <c r="E142" s="815"/>
      <c r="F142" s="24">
        <f t="shared" si="6"/>
        <v>0</v>
      </c>
      <c r="K142" s="187"/>
      <c r="L142" s="196"/>
    </row>
    <row r="143" spans="1:12">
      <c r="A143" s="286"/>
      <c r="B143" s="229"/>
      <c r="C143" s="230"/>
      <c r="D143" s="289"/>
      <c r="E143" s="815"/>
      <c r="F143" s="501"/>
      <c r="K143" s="187"/>
      <c r="L143" s="196"/>
    </row>
    <row r="144" spans="1:12" ht="13.8" thickBot="1">
      <c r="A144" s="290"/>
      <c r="B144" s="325" t="s">
        <v>589</v>
      </c>
      <c r="C144" s="326"/>
      <c r="D144" s="326"/>
      <c r="E144" s="811"/>
      <c r="F144" s="508">
        <f>SUM(F128:F143)</f>
        <v>0</v>
      </c>
      <c r="K144" s="187"/>
      <c r="L144" s="187"/>
    </row>
    <row r="145" spans="1:12">
      <c r="A145" s="291"/>
      <c r="B145" s="292"/>
      <c r="C145" s="187"/>
      <c r="D145" s="187"/>
      <c r="E145" s="810"/>
      <c r="F145" s="503"/>
      <c r="K145" s="187"/>
      <c r="L145" s="187"/>
    </row>
    <row r="146" spans="1:12">
      <c r="A146" s="291"/>
      <c r="B146" s="292"/>
      <c r="C146" s="187"/>
      <c r="D146" s="187"/>
      <c r="E146" s="810"/>
      <c r="F146" s="503"/>
      <c r="K146" s="187"/>
      <c r="L146" s="187"/>
    </row>
    <row r="147" spans="1:12">
      <c r="A147" s="283" t="s">
        <v>774</v>
      </c>
      <c r="B147" s="324" t="s">
        <v>590</v>
      </c>
      <c r="C147" s="285"/>
      <c r="D147" s="285"/>
      <c r="E147" s="808"/>
      <c r="F147" s="500"/>
      <c r="K147" s="187"/>
      <c r="L147" s="187"/>
    </row>
    <row r="148" spans="1:12" ht="26.4">
      <c r="A148" s="300" t="s">
        <v>491</v>
      </c>
      <c r="B148" s="272" t="s">
        <v>591</v>
      </c>
      <c r="C148" s="274" t="s">
        <v>12</v>
      </c>
      <c r="D148" s="273">
        <v>56</v>
      </c>
      <c r="E148" s="786"/>
      <c r="F148" s="24">
        <f>D148*E148</f>
        <v>0</v>
      </c>
      <c r="K148" s="186"/>
      <c r="L148" s="198"/>
    </row>
    <row r="149" spans="1:12">
      <c r="A149" s="301"/>
      <c r="B149" s="272"/>
      <c r="C149" s="193"/>
      <c r="D149" s="231"/>
      <c r="E149" s="786"/>
      <c r="F149" s="501"/>
      <c r="K149" s="193"/>
      <c r="L149" s="192"/>
    </row>
    <row r="150" spans="1:12" ht="26.4">
      <c r="A150" s="300" t="s">
        <v>493</v>
      </c>
      <c r="B150" s="272" t="s">
        <v>543</v>
      </c>
      <c r="C150" s="186" t="s">
        <v>12</v>
      </c>
      <c r="D150" s="273">
        <v>56</v>
      </c>
      <c r="E150" s="786"/>
      <c r="F150" s="24">
        <f t="shared" ref="F150:F162" si="7">D150*E150</f>
        <v>0</v>
      </c>
      <c r="K150" s="186"/>
      <c r="L150" s="198"/>
    </row>
    <row r="151" spans="1:12">
      <c r="A151" s="301"/>
      <c r="B151" s="272"/>
      <c r="C151" s="274"/>
      <c r="D151" s="273"/>
      <c r="E151" s="786"/>
      <c r="F151" s="501"/>
      <c r="K151" s="186"/>
      <c r="L151" s="198"/>
    </row>
    <row r="152" spans="1:12" ht="26.4">
      <c r="A152" s="300" t="s">
        <v>495</v>
      </c>
      <c r="B152" s="272" t="s">
        <v>545</v>
      </c>
      <c r="C152" s="186" t="s">
        <v>12</v>
      </c>
      <c r="D152" s="273">
        <v>56</v>
      </c>
      <c r="E152" s="786"/>
      <c r="F152" s="24">
        <f t="shared" si="7"/>
        <v>0</v>
      </c>
      <c r="K152" s="186"/>
      <c r="L152" s="198"/>
    </row>
    <row r="153" spans="1:12">
      <c r="A153" s="301"/>
      <c r="B153" s="272"/>
      <c r="C153" s="274"/>
      <c r="D153" s="273"/>
      <c r="E153" s="786"/>
      <c r="F153" s="501"/>
      <c r="K153" s="186"/>
      <c r="L153" s="198"/>
    </row>
    <row r="154" spans="1:12" ht="39.6">
      <c r="A154" s="300" t="s">
        <v>497</v>
      </c>
      <c r="B154" s="282" t="s">
        <v>561</v>
      </c>
      <c r="C154" s="186" t="s">
        <v>758</v>
      </c>
      <c r="D154" s="273">
        <v>4</v>
      </c>
      <c r="E154" s="786"/>
      <c r="F154" s="24">
        <f t="shared" si="7"/>
        <v>0</v>
      </c>
      <c r="K154" s="186"/>
      <c r="L154" s="198"/>
    </row>
    <row r="155" spans="1:12">
      <c r="A155" s="301"/>
      <c r="B155" s="272"/>
      <c r="C155" s="274"/>
      <c r="D155" s="273"/>
      <c r="E155" s="786"/>
      <c r="F155" s="501"/>
      <c r="K155" s="186"/>
      <c r="L155" s="198"/>
    </row>
    <row r="156" spans="1:12" ht="39.6">
      <c r="A156" s="300" t="s">
        <v>499</v>
      </c>
      <c r="B156" s="294" t="s">
        <v>730</v>
      </c>
      <c r="C156" s="193" t="s">
        <v>758</v>
      </c>
      <c r="D156" s="188">
        <v>56</v>
      </c>
      <c r="E156" s="816"/>
      <c r="F156" s="24">
        <f t="shared" si="7"/>
        <v>0</v>
      </c>
      <c r="K156" s="193"/>
      <c r="L156" s="188"/>
    </row>
    <row r="157" spans="1:12">
      <c r="A157" s="301"/>
      <c r="B157" s="294"/>
      <c r="C157" s="193"/>
      <c r="D157" s="188"/>
      <c r="E157" s="816"/>
      <c r="F157" s="501"/>
      <c r="K157" s="193"/>
      <c r="L157" s="188"/>
    </row>
    <row r="158" spans="1:12">
      <c r="A158" s="300" t="s">
        <v>501</v>
      </c>
      <c r="B158" s="294" t="s">
        <v>592</v>
      </c>
      <c r="C158" s="193" t="s">
        <v>759</v>
      </c>
      <c r="D158" s="188">
        <v>1</v>
      </c>
      <c r="E158" s="816"/>
      <c r="F158" s="24">
        <f t="shared" si="7"/>
        <v>0</v>
      </c>
      <c r="K158" s="193"/>
      <c r="L158" s="188"/>
    </row>
    <row r="159" spans="1:12">
      <c r="A159" s="301"/>
      <c r="B159" s="294"/>
      <c r="C159" s="193"/>
      <c r="D159" s="188"/>
      <c r="E159" s="816"/>
      <c r="F159" s="501"/>
      <c r="K159" s="193"/>
      <c r="L159" s="188"/>
    </row>
    <row r="160" spans="1:12">
      <c r="A160" s="300" t="s">
        <v>503</v>
      </c>
      <c r="B160" s="294" t="s">
        <v>593</v>
      </c>
      <c r="C160" s="193" t="s">
        <v>758</v>
      </c>
      <c r="D160" s="188">
        <v>54</v>
      </c>
      <c r="E160" s="816"/>
      <c r="F160" s="24">
        <f t="shared" si="7"/>
        <v>0</v>
      </c>
      <c r="K160" s="193"/>
      <c r="L160" s="188"/>
    </row>
    <row r="161" spans="1:12">
      <c r="A161" s="301"/>
      <c r="B161" s="294"/>
      <c r="C161" s="193"/>
      <c r="D161" s="194"/>
      <c r="E161" s="816"/>
      <c r="F161" s="501"/>
      <c r="K161" s="193"/>
      <c r="L161" s="194"/>
    </row>
    <row r="162" spans="1:12">
      <c r="A162" s="300" t="s">
        <v>505</v>
      </c>
      <c r="B162" s="229" t="s">
        <v>29</v>
      </c>
      <c r="C162" s="230" t="s">
        <v>773</v>
      </c>
      <c r="D162" s="231">
        <v>8</v>
      </c>
      <c r="E162" s="775"/>
      <c r="F162" s="24">
        <f t="shared" si="7"/>
        <v>0</v>
      </c>
      <c r="K162" s="187"/>
      <c r="L162" s="192"/>
    </row>
    <row r="163" spans="1:12">
      <c r="A163" s="301"/>
      <c r="B163" s="229"/>
      <c r="C163" s="230"/>
      <c r="D163" s="302"/>
      <c r="E163" s="775"/>
      <c r="F163" s="501"/>
    </row>
    <row r="164" spans="1:12" ht="13.8" thickBot="1">
      <c r="A164" s="290"/>
      <c r="B164" s="325" t="s">
        <v>594</v>
      </c>
      <c r="C164" s="326"/>
      <c r="D164" s="326"/>
      <c r="E164" s="811"/>
      <c r="F164" s="508">
        <f>SUM(F148:F163)</f>
        <v>0</v>
      </c>
    </row>
    <row r="165" spans="1:12" ht="27.6">
      <c r="A165" s="458"/>
      <c r="B165" s="459" t="s">
        <v>595</v>
      </c>
      <c r="C165" s="460"/>
      <c r="D165" s="461"/>
      <c r="E165" s="787"/>
      <c r="F165" s="462">
        <f>+F164+F144+F124+F106</f>
        <v>0</v>
      </c>
    </row>
    <row r="167" spans="1:12" ht="15">
      <c r="A167" s="433" t="s">
        <v>751</v>
      </c>
      <c r="B167" s="725" t="s">
        <v>183</v>
      </c>
      <c r="C167" s="725"/>
      <c r="D167" s="725"/>
      <c r="E167" s="817"/>
      <c r="F167" s="50"/>
      <c r="G167" s="757"/>
      <c r="H167" s="757"/>
    </row>
    <row r="168" spans="1:12">
      <c r="A168" s="51"/>
      <c r="B168" s="3"/>
      <c r="C168" s="28"/>
      <c r="D168" s="52"/>
      <c r="E168" s="791"/>
      <c r="F168" s="53"/>
    </row>
    <row r="169" spans="1:12">
      <c r="A169" s="8" t="s">
        <v>31</v>
      </c>
      <c r="B169" s="3" t="s">
        <v>757</v>
      </c>
      <c r="C169" s="54"/>
      <c r="D169" s="55"/>
      <c r="E169" s="791"/>
      <c r="F169" s="53"/>
    </row>
    <row r="170" spans="1:12">
      <c r="C170" s="54"/>
      <c r="D170" s="55"/>
      <c r="E170" s="791"/>
      <c r="F170" s="53"/>
    </row>
    <row r="171" spans="1:12">
      <c r="A171" s="56">
        <v>1</v>
      </c>
      <c r="B171" s="42" t="s">
        <v>32</v>
      </c>
      <c r="C171" s="54" t="s">
        <v>758</v>
      </c>
      <c r="D171" s="53">
        <v>130</v>
      </c>
      <c r="E171" s="791"/>
      <c r="F171" s="53">
        <f>+E171*D171</f>
        <v>0</v>
      </c>
    </row>
    <row r="172" spans="1:12">
      <c r="A172" s="56"/>
      <c r="C172" s="54"/>
      <c r="D172" s="53"/>
      <c r="E172" s="791"/>
      <c r="F172" s="53"/>
    </row>
    <row r="173" spans="1:12">
      <c r="A173" s="56">
        <v>2</v>
      </c>
      <c r="B173" s="42" t="s">
        <v>33</v>
      </c>
      <c r="C173" s="54" t="s">
        <v>758</v>
      </c>
      <c r="D173" s="53">
        <v>260</v>
      </c>
      <c r="E173" s="791"/>
      <c r="F173" s="53">
        <f t="shared" ref="F173:F185" si="8">+E173*D173</f>
        <v>0</v>
      </c>
    </row>
    <row r="174" spans="1:12">
      <c r="A174" s="56"/>
      <c r="C174" s="54"/>
      <c r="D174" s="53"/>
      <c r="E174" s="791"/>
      <c r="F174" s="53"/>
    </row>
    <row r="175" spans="1:12">
      <c r="A175" s="41">
        <v>3</v>
      </c>
      <c r="B175" s="42" t="s">
        <v>34</v>
      </c>
      <c r="C175" s="54" t="s">
        <v>759</v>
      </c>
      <c r="D175" s="55">
        <v>7</v>
      </c>
      <c r="E175" s="791"/>
      <c r="F175" s="53">
        <f t="shared" si="8"/>
        <v>0</v>
      </c>
    </row>
    <row r="176" spans="1:12">
      <c r="B176" s="57"/>
      <c r="C176" s="58"/>
      <c r="D176" s="58"/>
      <c r="E176" s="792"/>
      <c r="F176" s="53"/>
    </row>
    <row r="177" spans="1:6" ht="26.4">
      <c r="A177" s="41" t="s">
        <v>774</v>
      </c>
      <c r="B177" s="42" t="s">
        <v>35</v>
      </c>
      <c r="C177" s="60" t="s">
        <v>759</v>
      </c>
      <c r="D177" s="61">
        <v>3</v>
      </c>
      <c r="E177" s="793"/>
      <c r="F177" s="53">
        <f t="shared" si="8"/>
        <v>0</v>
      </c>
    </row>
    <row r="178" spans="1:6">
      <c r="C178" s="60"/>
      <c r="D178" s="61"/>
      <c r="E178" s="793"/>
      <c r="F178" s="53"/>
    </row>
    <row r="179" spans="1:6" ht="26.4">
      <c r="A179" s="41">
        <v>5</v>
      </c>
      <c r="B179" s="42" t="s">
        <v>36</v>
      </c>
      <c r="C179" s="54" t="s">
        <v>12</v>
      </c>
      <c r="D179" s="55">
        <v>558</v>
      </c>
      <c r="E179" s="791"/>
      <c r="F179" s="53">
        <f t="shared" si="8"/>
        <v>0</v>
      </c>
    </row>
    <row r="180" spans="1:6">
      <c r="C180" s="54"/>
      <c r="D180" s="55"/>
      <c r="E180" s="791"/>
      <c r="F180" s="53"/>
    </row>
    <row r="181" spans="1:6" ht="26.4">
      <c r="A181" s="41">
        <v>6</v>
      </c>
      <c r="B181" s="42" t="s">
        <v>37</v>
      </c>
      <c r="C181" s="54" t="s">
        <v>12</v>
      </c>
      <c r="D181" s="55">
        <v>240</v>
      </c>
      <c r="E181" s="791"/>
      <c r="F181" s="53">
        <f t="shared" si="8"/>
        <v>0</v>
      </c>
    </row>
    <row r="182" spans="1:6">
      <c r="C182" s="54"/>
      <c r="D182" s="55"/>
      <c r="E182" s="791"/>
      <c r="F182" s="53"/>
    </row>
    <row r="183" spans="1:6" ht="26.4">
      <c r="A183" s="41" t="s">
        <v>786</v>
      </c>
      <c r="B183" s="42" t="s">
        <v>38</v>
      </c>
      <c r="C183" s="54" t="s">
        <v>758</v>
      </c>
      <c r="D183" s="55">
        <v>220</v>
      </c>
      <c r="E183" s="791"/>
      <c r="F183" s="53">
        <f t="shared" si="8"/>
        <v>0</v>
      </c>
    </row>
    <row r="184" spans="1:6">
      <c r="C184" s="54"/>
      <c r="D184" s="55"/>
      <c r="E184" s="791"/>
      <c r="F184" s="53"/>
    </row>
    <row r="185" spans="1:6">
      <c r="A185" s="41" t="s">
        <v>787</v>
      </c>
      <c r="B185" s="42" t="s">
        <v>39</v>
      </c>
      <c r="C185" s="60" t="s">
        <v>40</v>
      </c>
      <c r="D185" s="61">
        <v>28</v>
      </c>
      <c r="E185" s="793"/>
      <c r="F185" s="53">
        <f t="shared" si="8"/>
        <v>0</v>
      </c>
    </row>
    <row r="186" spans="1:6" ht="13.8" thickBot="1">
      <c r="A186" s="290"/>
      <c r="B186" s="325" t="s">
        <v>762</v>
      </c>
      <c r="C186" s="326"/>
      <c r="D186" s="326"/>
      <c r="E186" s="811"/>
      <c r="F186" s="508">
        <f>SUM(F171:F185)</f>
        <v>0</v>
      </c>
    </row>
    <row r="187" spans="1:6">
      <c r="B187" s="3"/>
      <c r="C187" s="54"/>
      <c r="D187" s="63"/>
      <c r="E187" s="791"/>
      <c r="F187" s="53"/>
    </row>
    <row r="188" spans="1:6">
      <c r="A188" s="8" t="s">
        <v>41</v>
      </c>
      <c r="B188" s="3" t="s">
        <v>764</v>
      </c>
      <c r="C188" s="54"/>
      <c r="D188" s="55"/>
      <c r="E188" s="791"/>
      <c r="F188" s="53"/>
    </row>
    <row r="189" spans="1:6">
      <c r="C189" s="54"/>
      <c r="D189" s="55"/>
      <c r="E189" s="791"/>
      <c r="F189" s="53"/>
    </row>
    <row r="190" spans="1:6">
      <c r="A190" s="8" t="s">
        <v>42</v>
      </c>
      <c r="B190" s="3" t="s">
        <v>43</v>
      </c>
      <c r="C190" s="54"/>
      <c r="D190" s="55"/>
      <c r="E190" s="791"/>
      <c r="F190" s="53"/>
    </row>
    <row r="191" spans="1:6">
      <c r="A191" s="8"/>
      <c r="C191" s="54"/>
      <c r="D191" s="55"/>
      <c r="E191" s="791"/>
      <c r="F191" s="53"/>
    </row>
    <row r="192" spans="1:6" ht="39.6">
      <c r="A192" s="56" t="s">
        <v>778</v>
      </c>
      <c r="B192" s="57" t="s">
        <v>716</v>
      </c>
      <c r="C192" s="54" t="s">
        <v>14</v>
      </c>
      <c r="D192" s="55">
        <v>492</v>
      </c>
      <c r="E192" s="791"/>
      <c r="F192" s="53">
        <f>+E192*D192</f>
        <v>0</v>
      </c>
    </row>
    <row r="193" spans="1:6">
      <c r="A193" s="56"/>
      <c r="C193" s="54"/>
      <c r="D193" s="55"/>
      <c r="E193" s="791"/>
      <c r="F193" s="53"/>
    </row>
    <row r="194" spans="1:6">
      <c r="A194" s="8" t="s">
        <v>45</v>
      </c>
      <c r="B194" s="3" t="s">
        <v>46</v>
      </c>
      <c r="C194" s="54"/>
      <c r="D194" s="55"/>
      <c r="E194" s="791"/>
      <c r="F194" s="53"/>
    </row>
    <row r="195" spans="1:6">
      <c r="A195" s="8"/>
      <c r="B195" s="3"/>
      <c r="C195" s="54"/>
      <c r="D195" s="55"/>
      <c r="E195" s="791"/>
      <c r="F195" s="53"/>
    </row>
    <row r="196" spans="1:6">
      <c r="A196" s="56">
        <v>1</v>
      </c>
      <c r="B196" s="42" t="s">
        <v>47</v>
      </c>
      <c r="C196" s="54" t="s">
        <v>12</v>
      </c>
      <c r="D196" s="55">
        <v>984</v>
      </c>
      <c r="E196" s="791"/>
      <c r="F196" s="53">
        <f>+E196*D196</f>
        <v>0</v>
      </c>
    </row>
    <row r="197" spans="1:6">
      <c r="C197" s="54"/>
      <c r="D197" s="55"/>
      <c r="E197" s="791"/>
      <c r="F197" s="53"/>
    </row>
    <row r="198" spans="1:6" ht="26.4">
      <c r="A198" s="8" t="s">
        <v>48</v>
      </c>
      <c r="B198" s="3" t="s">
        <v>49</v>
      </c>
      <c r="C198" s="54"/>
      <c r="D198" s="55"/>
      <c r="E198" s="791"/>
      <c r="F198" s="53"/>
    </row>
    <row r="199" spans="1:6">
      <c r="C199" s="54"/>
      <c r="D199" s="55"/>
      <c r="E199" s="791"/>
      <c r="F199" s="53"/>
    </row>
    <row r="200" spans="1:6" ht="26.4">
      <c r="A200" s="41" t="s">
        <v>778</v>
      </c>
      <c r="B200" s="42" t="s">
        <v>188</v>
      </c>
      <c r="C200" s="54" t="s">
        <v>14</v>
      </c>
      <c r="D200" s="55">
        <v>25</v>
      </c>
      <c r="E200" s="791"/>
      <c r="F200" s="53">
        <f>+E200*D200</f>
        <v>0</v>
      </c>
    </row>
    <row r="201" spans="1:6">
      <c r="A201" s="75"/>
      <c r="B201" s="27"/>
      <c r="C201" s="77"/>
      <c r="D201" s="78"/>
      <c r="E201" s="791"/>
      <c r="F201" s="53"/>
    </row>
    <row r="202" spans="1:6" ht="13.8" thickBot="1">
      <c r="A202" s="290"/>
      <c r="B202" s="325" t="s">
        <v>769</v>
      </c>
      <c r="C202" s="326"/>
      <c r="D202" s="326"/>
      <c r="E202" s="811"/>
      <c r="F202" s="508">
        <f>SUM(F192:F200)</f>
        <v>0</v>
      </c>
    </row>
    <row r="203" spans="1:6">
      <c r="B203" s="3"/>
      <c r="C203" s="54"/>
      <c r="D203" s="63"/>
      <c r="E203" s="791"/>
      <c r="F203" s="53"/>
    </row>
    <row r="204" spans="1:6">
      <c r="A204" s="8" t="s">
        <v>54</v>
      </c>
      <c r="B204" s="3" t="s">
        <v>55</v>
      </c>
      <c r="C204" s="54"/>
      <c r="D204" s="55"/>
      <c r="E204" s="791"/>
      <c r="F204" s="53"/>
    </row>
    <row r="205" spans="1:6">
      <c r="B205" s="3"/>
      <c r="C205" s="54"/>
      <c r="D205" s="61"/>
      <c r="E205" s="793"/>
      <c r="F205" s="62"/>
    </row>
    <row r="206" spans="1:6">
      <c r="A206" s="8" t="s">
        <v>56</v>
      </c>
      <c r="B206" s="3" t="s">
        <v>57</v>
      </c>
      <c r="C206" s="54"/>
      <c r="D206" s="55"/>
      <c r="E206" s="791"/>
      <c r="F206" s="53"/>
    </row>
    <row r="207" spans="1:6">
      <c r="A207" s="8"/>
      <c r="B207" s="3"/>
      <c r="C207" s="54"/>
      <c r="D207" s="61"/>
      <c r="E207" s="793"/>
      <c r="F207" s="62"/>
    </row>
    <row r="208" spans="1:6">
      <c r="A208" s="8" t="s">
        <v>58</v>
      </c>
      <c r="B208" s="3" t="s">
        <v>59</v>
      </c>
      <c r="C208" s="54"/>
      <c r="D208" s="2"/>
      <c r="E208" s="791"/>
      <c r="F208" s="53"/>
    </row>
    <row r="209" spans="1:6">
      <c r="A209" s="8"/>
      <c r="C209" s="54"/>
      <c r="D209" s="2"/>
      <c r="E209" s="791"/>
      <c r="F209" s="53"/>
    </row>
    <row r="210" spans="1:6" ht="26.4">
      <c r="A210" s="56">
        <v>1</v>
      </c>
      <c r="B210" s="42" t="s">
        <v>60</v>
      </c>
      <c r="C210" s="54" t="s">
        <v>14</v>
      </c>
      <c r="D210" s="55">
        <v>142</v>
      </c>
      <c r="E210" s="791"/>
      <c r="F210" s="53">
        <f>+E210*D210</f>
        <v>0</v>
      </c>
    </row>
    <row r="211" spans="1:6">
      <c r="C211" s="54"/>
      <c r="D211" s="2"/>
      <c r="E211" s="791"/>
      <c r="F211" s="53"/>
    </row>
    <row r="212" spans="1:6" ht="26.4">
      <c r="A212" s="41">
        <v>2</v>
      </c>
      <c r="B212" s="42" t="s">
        <v>61</v>
      </c>
      <c r="C212" s="54" t="s">
        <v>14</v>
      </c>
      <c r="D212" s="55">
        <v>195</v>
      </c>
      <c r="E212" s="791"/>
      <c r="F212" s="53">
        <f>+E212*D212</f>
        <v>0</v>
      </c>
    </row>
    <row r="213" spans="1:6">
      <c r="C213" s="54"/>
      <c r="D213" s="55"/>
      <c r="E213" s="791"/>
      <c r="F213" s="53"/>
    </row>
    <row r="214" spans="1:6" ht="26.4">
      <c r="A214" s="56">
        <v>3</v>
      </c>
      <c r="B214" s="42" t="s">
        <v>62</v>
      </c>
      <c r="C214" s="54" t="s">
        <v>12</v>
      </c>
      <c r="D214" s="55">
        <v>780</v>
      </c>
      <c r="E214" s="791"/>
      <c r="F214" s="53">
        <f>+E214*D214</f>
        <v>0</v>
      </c>
    </row>
    <row r="215" spans="1:6">
      <c r="A215" s="56"/>
      <c r="C215" s="54"/>
      <c r="D215" s="55"/>
      <c r="E215" s="791"/>
      <c r="F215" s="53"/>
    </row>
    <row r="216" spans="1:6" ht="26.4">
      <c r="A216" s="56">
        <v>4</v>
      </c>
      <c r="B216" s="42" t="s">
        <v>63</v>
      </c>
      <c r="C216" s="54" t="s">
        <v>12</v>
      </c>
      <c r="D216" s="55">
        <v>520</v>
      </c>
      <c r="E216" s="791"/>
      <c r="F216" s="53">
        <f>+E216*D216</f>
        <v>0</v>
      </c>
    </row>
    <row r="217" spans="1:6">
      <c r="C217" s="54"/>
      <c r="D217" s="55"/>
      <c r="E217" s="791"/>
      <c r="F217" s="53"/>
    </row>
    <row r="218" spans="1:6">
      <c r="C218" s="54"/>
      <c r="D218" s="55"/>
      <c r="E218" s="791"/>
      <c r="F218" s="53"/>
    </row>
    <row r="219" spans="1:6">
      <c r="A219" s="8" t="s">
        <v>64</v>
      </c>
      <c r="B219" s="3" t="s">
        <v>65</v>
      </c>
      <c r="C219" s="54"/>
      <c r="D219" s="2"/>
      <c r="E219" s="791"/>
      <c r="F219" s="53"/>
    </row>
    <row r="220" spans="1:6">
      <c r="C220" s="54"/>
      <c r="D220" s="55"/>
      <c r="E220" s="791"/>
      <c r="F220" s="53"/>
    </row>
    <row r="221" spans="1:6" ht="26.4">
      <c r="A221" s="41" t="s">
        <v>778</v>
      </c>
      <c r="B221" s="42" t="s">
        <v>66</v>
      </c>
      <c r="C221" s="54" t="s">
        <v>12</v>
      </c>
      <c r="D221" s="55">
        <v>790</v>
      </c>
      <c r="E221" s="791"/>
      <c r="F221" s="53">
        <f>+E221*D221</f>
        <v>0</v>
      </c>
    </row>
    <row r="222" spans="1:6">
      <c r="C222" s="54"/>
      <c r="D222" s="55"/>
      <c r="E222" s="791"/>
      <c r="F222" s="53"/>
    </row>
    <row r="223" spans="1:6">
      <c r="A223" s="8" t="s">
        <v>67</v>
      </c>
      <c r="B223" s="3" t="s">
        <v>68</v>
      </c>
      <c r="C223" s="54"/>
      <c r="D223" s="55"/>
      <c r="E223" s="791"/>
      <c r="F223" s="53"/>
    </row>
    <row r="224" spans="1:6">
      <c r="A224" s="8"/>
      <c r="C224" s="54"/>
      <c r="D224" s="55"/>
      <c r="E224" s="791"/>
      <c r="F224" s="53"/>
    </row>
    <row r="225" spans="1:6" ht="26.4">
      <c r="A225" s="8" t="s">
        <v>69</v>
      </c>
      <c r="B225" s="3" t="s">
        <v>70</v>
      </c>
      <c r="C225" s="54"/>
      <c r="D225" s="55"/>
      <c r="E225" s="791"/>
      <c r="F225" s="53"/>
    </row>
    <row r="226" spans="1:6">
      <c r="A226" s="8"/>
      <c r="C226" s="54"/>
      <c r="D226" s="55"/>
      <c r="E226" s="791"/>
      <c r="F226" s="53"/>
    </row>
    <row r="227" spans="1:6" ht="39.6">
      <c r="A227" s="56">
        <v>1</v>
      </c>
      <c r="B227" s="42" t="s">
        <v>189</v>
      </c>
      <c r="C227" s="54" t="s">
        <v>12</v>
      </c>
      <c r="D227" s="55">
        <v>490</v>
      </c>
      <c r="E227" s="791"/>
      <c r="F227" s="53">
        <f>+E227*D227</f>
        <v>0</v>
      </c>
    </row>
    <row r="228" spans="1:6">
      <c r="C228" s="54"/>
      <c r="D228" s="55"/>
      <c r="E228" s="791"/>
      <c r="F228" s="53"/>
    </row>
    <row r="229" spans="1:6" ht="52.8">
      <c r="A229" s="56" t="s">
        <v>771</v>
      </c>
      <c r="B229" s="42" t="s">
        <v>72</v>
      </c>
      <c r="C229" s="54" t="s">
        <v>12</v>
      </c>
      <c r="D229" s="55">
        <v>790</v>
      </c>
      <c r="E229" s="791"/>
      <c r="F229" s="53">
        <f>+E229*D229</f>
        <v>0</v>
      </c>
    </row>
    <row r="230" spans="1:6">
      <c r="A230" s="56"/>
      <c r="C230" s="54"/>
      <c r="D230" s="55"/>
      <c r="E230" s="791"/>
      <c r="F230" s="53"/>
    </row>
    <row r="231" spans="1:6">
      <c r="A231" s="74" t="s">
        <v>73</v>
      </c>
      <c r="B231" s="3" t="s">
        <v>74</v>
      </c>
      <c r="C231" s="54"/>
      <c r="D231" s="55"/>
      <c r="E231" s="791"/>
      <c r="F231" s="53"/>
    </row>
    <row r="232" spans="1:6">
      <c r="C232" s="54"/>
      <c r="D232" s="55"/>
      <c r="E232" s="791"/>
      <c r="F232" s="53"/>
    </row>
    <row r="233" spans="1:6" ht="39.6">
      <c r="A233" s="56">
        <v>1</v>
      </c>
      <c r="B233" s="42" t="s">
        <v>190</v>
      </c>
      <c r="C233" s="54" t="s">
        <v>12</v>
      </c>
      <c r="D233" s="55">
        <v>10</v>
      </c>
      <c r="E233" s="791"/>
      <c r="F233" s="53">
        <f>+E233*D233</f>
        <v>0</v>
      </c>
    </row>
    <row r="234" spans="1:6">
      <c r="A234" s="75"/>
      <c r="B234" s="76"/>
      <c r="C234" s="77"/>
      <c r="D234" s="78"/>
      <c r="E234" s="796"/>
      <c r="F234" s="53"/>
    </row>
    <row r="235" spans="1:6" ht="39.6">
      <c r="A235" s="56" t="s">
        <v>771</v>
      </c>
      <c r="B235" s="57" t="s">
        <v>731</v>
      </c>
      <c r="C235" s="54" t="s">
        <v>12</v>
      </c>
      <c r="D235" s="55">
        <v>10</v>
      </c>
      <c r="E235" s="791"/>
      <c r="F235" s="53">
        <f>+E235*D235</f>
        <v>0</v>
      </c>
    </row>
    <row r="236" spans="1:6">
      <c r="C236" s="77"/>
      <c r="D236" s="78"/>
      <c r="E236" s="796"/>
      <c r="F236" s="53"/>
    </row>
    <row r="237" spans="1:6">
      <c r="A237" s="8" t="s">
        <v>77</v>
      </c>
      <c r="B237" s="3" t="s">
        <v>78</v>
      </c>
      <c r="C237" s="54"/>
      <c r="D237" s="55"/>
      <c r="E237" s="791"/>
      <c r="F237" s="53"/>
    </row>
    <row r="238" spans="1:6">
      <c r="C238" s="54"/>
      <c r="D238" s="55"/>
      <c r="E238" s="791"/>
      <c r="F238" s="53"/>
    </row>
    <row r="239" spans="1:6" ht="39.6">
      <c r="A239" s="41">
        <v>1</v>
      </c>
      <c r="B239" s="42" t="s">
        <v>80</v>
      </c>
      <c r="C239" s="54" t="s">
        <v>40</v>
      </c>
      <c r="D239" s="55">
        <v>238</v>
      </c>
      <c r="E239" s="791"/>
      <c r="F239" s="53">
        <f>+E239*D239</f>
        <v>0</v>
      </c>
    </row>
    <row r="240" spans="1:6">
      <c r="A240" s="75"/>
      <c r="B240" s="76"/>
      <c r="C240" s="77"/>
      <c r="D240" s="78"/>
      <c r="E240" s="796"/>
      <c r="F240" s="53"/>
    </row>
    <row r="241" spans="1:6" ht="39.6">
      <c r="A241" s="41" t="s">
        <v>771</v>
      </c>
      <c r="B241" s="42" t="s">
        <v>191</v>
      </c>
      <c r="C241" s="54" t="s">
        <v>40</v>
      </c>
      <c r="D241" s="55">
        <v>120</v>
      </c>
      <c r="E241" s="791"/>
      <c r="F241" s="53">
        <f>+E241*D241</f>
        <v>0</v>
      </c>
    </row>
    <row r="242" spans="1:6">
      <c r="C242" s="54"/>
      <c r="D242" s="55"/>
      <c r="E242" s="791"/>
      <c r="F242" s="53"/>
    </row>
    <row r="243" spans="1:6" ht="13.8" thickBot="1">
      <c r="A243" s="290"/>
      <c r="B243" s="325" t="s">
        <v>82</v>
      </c>
      <c r="C243" s="326"/>
      <c r="D243" s="326"/>
      <c r="E243" s="811"/>
      <c r="F243" s="508">
        <f>SUM(F210:F242)</f>
        <v>0</v>
      </c>
    </row>
    <row r="244" spans="1:6">
      <c r="A244" s="51"/>
      <c r="B244" s="3"/>
      <c r="C244" s="58"/>
      <c r="D244" s="63"/>
      <c r="E244" s="791"/>
      <c r="F244" s="53"/>
    </row>
    <row r="245" spans="1:6">
      <c r="A245" s="8" t="s">
        <v>105</v>
      </c>
      <c r="B245" s="3" t="s">
        <v>106</v>
      </c>
      <c r="C245" s="58"/>
      <c r="D245" s="63"/>
      <c r="E245" s="791"/>
      <c r="F245" s="53"/>
    </row>
    <row r="246" spans="1:6">
      <c r="A246" s="51"/>
      <c r="B246" s="57"/>
      <c r="C246" s="58"/>
      <c r="D246" s="63"/>
      <c r="E246" s="791"/>
      <c r="F246" s="53"/>
    </row>
    <row r="247" spans="1:6">
      <c r="A247" s="8" t="s">
        <v>107</v>
      </c>
      <c r="B247" s="3" t="s">
        <v>108</v>
      </c>
      <c r="C247" s="58"/>
      <c r="D247" s="63"/>
      <c r="E247" s="791"/>
      <c r="F247" s="53"/>
    </row>
    <row r="248" spans="1:6">
      <c r="A248" s="51"/>
      <c r="B248" s="57"/>
      <c r="C248" s="58"/>
      <c r="D248" s="63"/>
      <c r="E248" s="791"/>
      <c r="F248" s="53"/>
    </row>
    <row r="249" spans="1:6" ht="26.4">
      <c r="A249" s="41">
        <v>1</v>
      </c>
      <c r="B249" s="42" t="s">
        <v>109</v>
      </c>
      <c r="C249" s="54" t="s">
        <v>759</v>
      </c>
      <c r="D249" s="55">
        <v>9</v>
      </c>
      <c r="E249" s="791"/>
      <c r="F249" s="53">
        <f>+E249*D249</f>
        <v>0</v>
      </c>
    </row>
    <row r="250" spans="1:6">
      <c r="A250" s="51"/>
      <c r="B250" s="57"/>
      <c r="C250" s="58"/>
      <c r="D250" s="63"/>
      <c r="E250" s="791"/>
      <c r="F250" s="53"/>
    </row>
    <row r="251" spans="1:6" ht="26.4">
      <c r="A251" s="41">
        <v>2</v>
      </c>
      <c r="B251" s="42" t="s">
        <v>110</v>
      </c>
      <c r="C251" s="54" t="s">
        <v>759</v>
      </c>
      <c r="D251" s="55">
        <v>3</v>
      </c>
      <c r="E251" s="791"/>
      <c r="F251" s="53">
        <f>+E251*D251</f>
        <v>0</v>
      </c>
    </row>
    <row r="252" spans="1:6">
      <c r="A252" s="51"/>
      <c r="B252" s="57"/>
      <c r="C252" s="58"/>
      <c r="D252" s="63"/>
      <c r="E252" s="791"/>
      <c r="F252" s="53"/>
    </row>
    <row r="253" spans="1:6" ht="26.4">
      <c r="A253" s="41">
        <v>3</v>
      </c>
      <c r="B253" s="42" t="s">
        <v>111</v>
      </c>
      <c r="C253" s="54" t="s">
        <v>759</v>
      </c>
      <c r="D253" s="55">
        <v>3</v>
      </c>
      <c r="E253" s="791"/>
      <c r="F253" s="53">
        <f>+E253*D253</f>
        <v>0</v>
      </c>
    </row>
    <row r="254" spans="1:6">
      <c r="A254" s="51"/>
      <c r="B254" s="57"/>
      <c r="C254" s="58"/>
      <c r="D254" s="63"/>
      <c r="E254" s="791"/>
      <c r="F254" s="53"/>
    </row>
    <row r="255" spans="1:6" ht="26.4">
      <c r="A255" s="41">
        <v>4</v>
      </c>
      <c r="B255" s="42" t="s">
        <v>112</v>
      </c>
      <c r="C255" s="54" t="s">
        <v>759</v>
      </c>
      <c r="D255" s="55">
        <v>3</v>
      </c>
      <c r="E255" s="791"/>
      <c r="F255" s="53">
        <f>+E255*D255</f>
        <v>0</v>
      </c>
    </row>
    <row r="256" spans="1:6">
      <c r="A256" s="51"/>
      <c r="B256" s="57"/>
      <c r="C256" s="58"/>
      <c r="D256" s="63"/>
      <c r="E256" s="791"/>
      <c r="F256" s="53"/>
    </row>
    <row r="257" spans="1:6" ht="26.4">
      <c r="A257" s="41">
        <v>5</v>
      </c>
      <c r="B257" s="42" t="s">
        <v>113</v>
      </c>
      <c r="C257" s="54" t="s">
        <v>759</v>
      </c>
      <c r="D257" s="55">
        <v>2</v>
      </c>
      <c r="E257" s="791"/>
      <c r="F257" s="53">
        <f>+E257*D257</f>
        <v>0</v>
      </c>
    </row>
    <row r="258" spans="1:6">
      <c r="A258" s="51"/>
      <c r="B258" s="57"/>
      <c r="C258" s="58"/>
      <c r="D258" s="63"/>
      <c r="E258" s="791"/>
      <c r="F258" s="53"/>
    </row>
    <row r="259" spans="1:6" ht="39.6">
      <c r="A259" s="41">
        <v>6</v>
      </c>
      <c r="B259" s="57" t="s">
        <v>732</v>
      </c>
      <c r="C259" s="54" t="s">
        <v>759</v>
      </c>
      <c r="D259" s="55">
        <v>1</v>
      </c>
      <c r="E259" s="791"/>
      <c r="F259" s="53">
        <f>+E259*D259</f>
        <v>0</v>
      </c>
    </row>
    <row r="260" spans="1:6">
      <c r="A260" s="51"/>
      <c r="B260" s="57"/>
      <c r="C260" s="58"/>
      <c r="D260" s="63"/>
      <c r="E260" s="791"/>
      <c r="F260" s="53"/>
    </row>
    <row r="261" spans="1:6" ht="39.6">
      <c r="A261" s="41">
        <v>7</v>
      </c>
      <c r="B261" s="57" t="s">
        <v>733</v>
      </c>
      <c r="C261" s="54" t="s">
        <v>759</v>
      </c>
      <c r="D261" s="55">
        <v>1</v>
      </c>
      <c r="E261" s="791"/>
      <c r="F261" s="53">
        <f>+E261*D261</f>
        <v>0</v>
      </c>
    </row>
    <row r="262" spans="1:6">
      <c r="A262" s="51"/>
      <c r="B262" s="57"/>
      <c r="C262" s="58"/>
      <c r="D262" s="63"/>
      <c r="E262" s="791"/>
      <c r="F262" s="53"/>
    </row>
    <row r="263" spans="1:6" ht="39.6">
      <c r="A263" s="41">
        <v>8</v>
      </c>
      <c r="B263" s="57" t="s">
        <v>734</v>
      </c>
      <c r="C263" s="54" t="s">
        <v>759</v>
      </c>
      <c r="D263" s="55">
        <v>1</v>
      </c>
      <c r="E263" s="791"/>
      <c r="F263" s="53">
        <f>+E263*D263</f>
        <v>0</v>
      </c>
    </row>
    <row r="264" spans="1:6">
      <c r="A264" s="51"/>
      <c r="B264" s="57"/>
      <c r="C264" s="58"/>
      <c r="D264" s="63"/>
      <c r="E264" s="791"/>
      <c r="F264" s="53"/>
    </row>
    <row r="265" spans="1:6" ht="26.4">
      <c r="A265" s="41" t="s">
        <v>788</v>
      </c>
      <c r="B265" s="42" t="s">
        <v>117</v>
      </c>
      <c r="C265" s="54" t="s">
        <v>759</v>
      </c>
      <c r="D265" s="55">
        <v>11</v>
      </c>
      <c r="E265" s="791"/>
      <c r="F265" s="53">
        <f>+E265*D265</f>
        <v>0</v>
      </c>
    </row>
    <row r="266" spans="1:6">
      <c r="C266" s="54"/>
      <c r="D266" s="55"/>
      <c r="E266" s="791"/>
      <c r="F266" s="53"/>
    </row>
    <row r="267" spans="1:6">
      <c r="A267" s="83" t="s">
        <v>118</v>
      </c>
      <c r="B267" s="84" t="s">
        <v>119</v>
      </c>
      <c r="C267" s="85"/>
      <c r="D267" s="86"/>
      <c r="E267" s="791"/>
      <c r="F267" s="53"/>
    </row>
    <row r="268" spans="1:6">
      <c r="A268" s="87"/>
      <c r="B268" s="88"/>
      <c r="C268" s="85"/>
      <c r="D268" s="86"/>
      <c r="E268" s="791"/>
      <c r="F268" s="53"/>
    </row>
    <row r="269" spans="1:6" ht="39.6">
      <c r="A269" s="56">
        <v>1</v>
      </c>
      <c r="B269" s="42" t="s">
        <v>120</v>
      </c>
      <c r="C269" s="54" t="s">
        <v>40</v>
      </c>
      <c r="D269" s="55">
        <v>28</v>
      </c>
      <c r="E269" s="791"/>
      <c r="F269" s="53">
        <f>+E269*D269</f>
        <v>0</v>
      </c>
    </row>
    <row r="270" spans="1:6">
      <c r="C270" s="85"/>
      <c r="D270" s="86"/>
      <c r="E270" s="791"/>
      <c r="F270" s="53"/>
    </row>
    <row r="271" spans="1:6" ht="39.6">
      <c r="A271" s="56" t="s">
        <v>771</v>
      </c>
      <c r="B271" s="42" t="s">
        <v>122</v>
      </c>
      <c r="C271" s="54" t="s">
        <v>40</v>
      </c>
      <c r="D271" s="55">
        <v>9</v>
      </c>
      <c r="E271" s="791"/>
      <c r="F271" s="53">
        <f>+E271*D271</f>
        <v>0</v>
      </c>
    </row>
    <row r="272" spans="1:6">
      <c r="C272" s="54"/>
      <c r="D272" s="55"/>
      <c r="E272" s="791"/>
      <c r="F272" s="53"/>
    </row>
    <row r="273" spans="1:6" ht="39.6">
      <c r="A273" s="56" t="s">
        <v>772</v>
      </c>
      <c r="B273" s="42" t="s">
        <v>192</v>
      </c>
      <c r="C273" s="54" t="s">
        <v>40</v>
      </c>
      <c r="D273" s="55">
        <v>10</v>
      </c>
      <c r="E273" s="791"/>
      <c r="F273" s="53">
        <f>+E273*D273</f>
        <v>0</v>
      </c>
    </row>
    <row r="274" spans="1:6">
      <c r="C274" s="54"/>
      <c r="D274" s="55"/>
      <c r="E274" s="791"/>
      <c r="F274" s="53"/>
    </row>
    <row r="275" spans="1:6" ht="39.6">
      <c r="A275" s="56" t="s">
        <v>774</v>
      </c>
      <c r="B275" s="42" t="s">
        <v>124</v>
      </c>
      <c r="C275" s="54" t="s">
        <v>40</v>
      </c>
      <c r="D275" s="55">
        <v>18</v>
      </c>
      <c r="E275" s="791"/>
      <c r="F275" s="53">
        <f>+E275*D275</f>
        <v>0</v>
      </c>
    </row>
    <row r="276" spans="1:6">
      <c r="A276" s="56"/>
      <c r="C276" s="54"/>
      <c r="D276" s="55"/>
      <c r="E276" s="791"/>
      <c r="F276" s="53"/>
    </row>
    <row r="277" spans="1:6" ht="39.6">
      <c r="A277" s="56" t="s">
        <v>779</v>
      </c>
      <c r="B277" s="42" t="s">
        <v>123</v>
      </c>
      <c r="C277" s="54" t="s">
        <v>40</v>
      </c>
      <c r="D277" s="55">
        <v>35</v>
      </c>
      <c r="E277" s="791"/>
      <c r="F277" s="53">
        <f>+E277*D277</f>
        <v>0</v>
      </c>
    </row>
    <row r="278" spans="1:6">
      <c r="A278" s="56"/>
      <c r="C278" s="54"/>
      <c r="D278" s="55"/>
      <c r="E278" s="791"/>
      <c r="F278" s="53"/>
    </row>
    <row r="279" spans="1:6" ht="39.6">
      <c r="A279" s="56" t="s">
        <v>780</v>
      </c>
      <c r="B279" s="42" t="s">
        <v>125</v>
      </c>
      <c r="C279" s="54" t="s">
        <v>40</v>
      </c>
      <c r="D279" s="55">
        <v>28</v>
      </c>
      <c r="E279" s="791"/>
      <c r="F279" s="53">
        <f>+E279*D279</f>
        <v>0</v>
      </c>
    </row>
    <row r="280" spans="1:6">
      <c r="C280" s="85"/>
      <c r="D280" s="86"/>
      <c r="E280" s="791"/>
      <c r="F280" s="53"/>
    </row>
    <row r="281" spans="1:6" ht="39.6">
      <c r="A281" s="56" t="s">
        <v>786</v>
      </c>
      <c r="B281" s="42" t="s">
        <v>127</v>
      </c>
      <c r="C281" s="54" t="s">
        <v>40</v>
      </c>
      <c r="D281" s="55">
        <v>9</v>
      </c>
      <c r="E281" s="791"/>
      <c r="F281" s="53">
        <f>+E281*D281</f>
        <v>0</v>
      </c>
    </row>
    <row r="282" spans="1:6">
      <c r="C282" s="85"/>
      <c r="D282" s="86"/>
      <c r="E282" s="791"/>
      <c r="F282" s="53"/>
    </row>
    <row r="283" spans="1:6">
      <c r="A283" s="56" t="s">
        <v>787</v>
      </c>
      <c r="B283" s="89" t="s">
        <v>128</v>
      </c>
      <c r="C283" s="54" t="s">
        <v>12</v>
      </c>
      <c r="D283" s="55">
        <v>78</v>
      </c>
      <c r="E283" s="791"/>
      <c r="F283" s="53">
        <f>+E283*D283</f>
        <v>0</v>
      </c>
    </row>
    <row r="284" spans="1:6">
      <c r="B284" s="27"/>
      <c r="C284" s="54"/>
      <c r="D284" s="55"/>
      <c r="E284" s="791"/>
      <c r="F284" s="53"/>
    </row>
    <row r="285" spans="1:6" ht="13.8" thickBot="1">
      <c r="A285" s="290"/>
      <c r="B285" s="325" t="s">
        <v>131</v>
      </c>
      <c r="C285" s="326"/>
      <c r="D285" s="326"/>
      <c r="E285" s="811"/>
      <c r="F285" s="508">
        <f>SUM(F249:F283)</f>
        <v>0</v>
      </c>
    </row>
    <row r="286" spans="1:6">
      <c r="C286" s="54"/>
      <c r="D286" s="63"/>
      <c r="E286" s="791"/>
      <c r="F286" s="53"/>
    </row>
    <row r="288" spans="1:6">
      <c r="A288" s="8" t="s">
        <v>132</v>
      </c>
      <c r="B288" s="3" t="s">
        <v>133</v>
      </c>
      <c r="C288" s="54"/>
      <c r="D288" s="55"/>
      <c r="E288" s="791"/>
      <c r="F288" s="53"/>
    </row>
    <row r="289" spans="1:11">
      <c r="C289" s="54"/>
      <c r="D289" s="55"/>
      <c r="E289" s="791"/>
      <c r="F289" s="53"/>
    </row>
    <row r="290" spans="1:11">
      <c r="A290" s="8" t="s">
        <v>193</v>
      </c>
      <c r="B290" s="3" t="s">
        <v>194</v>
      </c>
      <c r="C290" s="54"/>
      <c r="D290" s="55"/>
      <c r="E290" s="791"/>
      <c r="F290" s="53"/>
    </row>
    <row r="291" spans="1:11">
      <c r="A291" s="8"/>
      <c r="C291" s="54"/>
      <c r="D291" s="55"/>
      <c r="E291" s="791"/>
      <c r="F291" s="53"/>
    </row>
    <row r="292" spans="1:11">
      <c r="A292" s="56" t="s">
        <v>778</v>
      </c>
      <c r="B292" s="42" t="s">
        <v>195</v>
      </c>
      <c r="C292" s="54" t="s">
        <v>773</v>
      </c>
      <c r="D292" s="55">
        <v>15</v>
      </c>
      <c r="E292" s="818"/>
      <c r="F292" s="53">
        <f>+E292*D292</f>
        <v>0</v>
      </c>
    </row>
    <row r="293" spans="1:11">
      <c r="C293" s="54"/>
      <c r="D293" s="55"/>
      <c r="E293" s="791"/>
      <c r="F293" s="53"/>
    </row>
    <row r="294" spans="1:11">
      <c r="A294" s="56" t="s">
        <v>771</v>
      </c>
      <c r="B294" s="42" t="s">
        <v>196</v>
      </c>
      <c r="C294" s="54" t="s">
        <v>773</v>
      </c>
      <c r="D294" s="55">
        <v>15</v>
      </c>
      <c r="E294" s="818"/>
      <c r="F294" s="53">
        <f>+E294*D294</f>
        <v>0</v>
      </c>
    </row>
    <row r="295" spans="1:11">
      <c r="C295" s="54"/>
      <c r="D295" s="55"/>
      <c r="E295" s="791"/>
      <c r="F295" s="53"/>
      <c r="K295" s="304"/>
    </row>
    <row r="296" spans="1:11" ht="13.8" thickBot="1">
      <c r="A296" s="290"/>
      <c r="B296" s="325" t="s">
        <v>135</v>
      </c>
      <c r="C296" s="326"/>
      <c r="D296" s="326"/>
      <c r="E296" s="811"/>
      <c r="F296" s="508">
        <f>SUM(F292:F294)</f>
        <v>0</v>
      </c>
    </row>
    <row r="297" spans="1:11">
      <c r="C297" s="54"/>
      <c r="D297" s="63"/>
      <c r="E297" s="791"/>
      <c r="F297" s="53"/>
    </row>
    <row r="298" spans="1:11" ht="13.8">
      <c r="A298" s="464"/>
      <c r="B298" s="435" t="s">
        <v>136</v>
      </c>
      <c r="C298" s="465"/>
      <c r="D298" s="466"/>
      <c r="E298" s="800"/>
      <c r="F298" s="467">
        <f>+F186+F202+F243+F285+F296</f>
        <v>0</v>
      </c>
    </row>
    <row r="299" spans="1:11">
      <c r="C299" s="54"/>
      <c r="D299" s="63"/>
      <c r="E299" s="791"/>
      <c r="F299" s="53"/>
    </row>
    <row r="300" spans="1:11" ht="13.8">
      <c r="A300" s="433" t="s">
        <v>753</v>
      </c>
      <c r="B300" s="468" t="s">
        <v>754</v>
      </c>
      <c r="C300" s="28"/>
      <c r="D300" s="52"/>
      <c r="E300" s="791"/>
      <c r="F300" s="53"/>
    </row>
    <row r="301" spans="1:11">
      <c r="B301" s="95"/>
      <c r="C301" s="28"/>
      <c r="D301" s="52"/>
      <c r="E301" s="791"/>
      <c r="F301" s="53"/>
    </row>
    <row r="302" spans="1:11">
      <c r="A302" s="8" t="s">
        <v>31</v>
      </c>
      <c r="B302" s="95" t="s">
        <v>757</v>
      </c>
      <c r="C302" s="54"/>
      <c r="D302" s="55"/>
      <c r="E302" s="791"/>
      <c r="F302" s="53"/>
    </row>
    <row r="303" spans="1:11">
      <c r="B303" s="96"/>
      <c r="C303" s="54"/>
      <c r="D303" s="55"/>
      <c r="E303" s="791"/>
      <c r="F303" s="53"/>
    </row>
    <row r="304" spans="1:11">
      <c r="A304" s="74" t="s">
        <v>137</v>
      </c>
      <c r="B304" s="95" t="s">
        <v>138</v>
      </c>
      <c r="C304" s="54"/>
      <c r="D304" s="55"/>
      <c r="E304" s="791"/>
      <c r="F304" s="53"/>
    </row>
    <row r="305" spans="1:6">
      <c r="A305" s="8"/>
      <c r="B305" s="95"/>
      <c r="C305" s="54"/>
      <c r="D305" s="55"/>
      <c r="E305" s="791"/>
      <c r="F305" s="53"/>
    </row>
    <row r="306" spans="1:6">
      <c r="A306" s="41">
        <v>1</v>
      </c>
      <c r="B306" s="96" t="s">
        <v>197</v>
      </c>
      <c r="C306" s="54" t="s">
        <v>758</v>
      </c>
      <c r="D306" s="53">
        <v>25</v>
      </c>
      <c r="E306" s="791"/>
      <c r="F306" s="53">
        <f>+E306*D306</f>
        <v>0</v>
      </c>
    </row>
    <row r="307" spans="1:6">
      <c r="A307" s="8"/>
      <c r="B307" s="96"/>
      <c r="C307" s="54"/>
      <c r="D307" s="55"/>
      <c r="E307" s="791"/>
      <c r="F307" s="53"/>
    </row>
    <row r="308" spans="1:6">
      <c r="A308" s="41">
        <v>2</v>
      </c>
      <c r="B308" s="96" t="s">
        <v>139</v>
      </c>
      <c r="C308" s="54" t="s">
        <v>758</v>
      </c>
      <c r="D308" s="53">
        <v>120</v>
      </c>
      <c r="E308" s="791"/>
      <c r="F308" s="53">
        <f>+E308*D308</f>
        <v>0</v>
      </c>
    </row>
    <row r="309" spans="1:6">
      <c r="A309" s="8"/>
      <c r="B309" s="96"/>
      <c r="C309" s="54"/>
      <c r="D309" s="55"/>
      <c r="E309" s="791"/>
      <c r="F309" s="53"/>
    </row>
    <row r="310" spans="1:6">
      <c r="A310" s="41">
        <v>3</v>
      </c>
      <c r="B310" s="96" t="s">
        <v>140</v>
      </c>
      <c r="C310" s="54" t="s">
        <v>759</v>
      </c>
      <c r="D310" s="53">
        <v>12</v>
      </c>
      <c r="E310" s="791"/>
      <c r="F310" s="53">
        <f>+E310*D310</f>
        <v>0</v>
      </c>
    </row>
    <row r="311" spans="1:6">
      <c r="B311" s="96"/>
      <c r="C311" s="54"/>
      <c r="D311" s="54"/>
    </row>
    <row r="312" spans="1:6" ht="13.8" thickBot="1">
      <c r="A312" s="290"/>
      <c r="B312" s="325" t="s">
        <v>762</v>
      </c>
      <c r="C312" s="326"/>
      <c r="D312" s="326"/>
      <c r="E312" s="811"/>
      <c r="F312" s="508">
        <f>SUM(F306:F311)</f>
        <v>0</v>
      </c>
    </row>
    <row r="313" spans="1:6">
      <c r="B313" s="96"/>
      <c r="C313" s="54"/>
      <c r="D313" s="55"/>
      <c r="E313" s="791"/>
      <c r="F313" s="53"/>
    </row>
    <row r="314" spans="1:6">
      <c r="A314" s="8" t="s">
        <v>41</v>
      </c>
      <c r="B314" s="95" t="s">
        <v>764</v>
      </c>
      <c r="C314" s="54"/>
      <c r="D314" s="55"/>
      <c r="E314" s="791"/>
      <c r="F314" s="53"/>
    </row>
    <row r="315" spans="1:6">
      <c r="A315" s="8"/>
      <c r="B315" s="95"/>
      <c r="C315" s="54"/>
      <c r="D315" s="55"/>
      <c r="E315" s="791"/>
      <c r="F315" s="53"/>
    </row>
    <row r="316" spans="1:6">
      <c r="A316" s="8" t="s">
        <v>42</v>
      </c>
      <c r="B316" s="95" t="s">
        <v>43</v>
      </c>
      <c r="C316" s="54"/>
      <c r="D316" s="55"/>
      <c r="E316" s="791"/>
      <c r="F316" s="53"/>
    </row>
    <row r="317" spans="1:6">
      <c r="B317" s="96"/>
      <c r="C317" s="54"/>
      <c r="D317" s="55"/>
      <c r="E317" s="791"/>
      <c r="F317" s="53"/>
    </row>
    <row r="318" spans="1:6" ht="39.6">
      <c r="A318" s="41">
        <v>1</v>
      </c>
      <c r="B318" s="469" t="s">
        <v>718</v>
      </c>
      <c r="C318" s="54" t="s">
        <v>14</v>
      </c>
      <c r="D318" s="55">
        <v>123</v>
      </c>
      <c r="E318" s="791"/>
      <c r="F318" s="53">
        <f>+E318*D318</f>
        <v>0</v>
      </c>
    </row>
    <row r="319" spans="1:6">
      <c r="B319" s="96"/>
      <c r="C319" s="54"/>
      <c r="D319" s="54"/>
      <c r="F319" s="53"/>
    </row>
    <row r="320" spans="1:6" ht="39.6">
      <c r="A320" s="41">
        <v>2</v>
      </c>
      <c r="B320" s="469" t="s">
        <v>719</v>
      </c>
      <c r="C320" s="54" t="s">
        <v>14</v>
      </c>
      <c r="D320" s="55">
        <v>25</v>
      </c>
      <c r="E320" s="791"/>
      <c r="F320" s="53">
        <f t="shared" ref="F320:F334" si="9">+E320*D320</f>
        <v>0</v>
      </c>
    </row>
    <row r="321" spans="1:6">
      <c r="B321" s="96"/>
      <c r="C321" s="54"/>
      <c r="D321" s="55"/>
      <c r="E321" s="791"/>
      <c r="F321" s="53"/>
    </row>
    <row r="322" spans="1:6" ht="39.6">
      <c r="A322" s="41">
        <v>3</v>
      </c>
      <c r="B322" s="96" t="s">
        <v>141</v>
      </c>
      <c r="C322" s="54" t="s">
        <v>14</v>
      </c>
      <c r="D322" s="55">
        <v>18</v>
      </c>
      <c r="E322" s="791"/>
      <c r="F322" s="53">
        <f t="shared" si="9"/>
        <v>0</v>
      </c>
    </row>
    <row r="323" spans="1:6">
      <c r="B323" s="96"/>
      <c r="C323" s="54"/>
      <c r="D323" s="55"/>
      <c r="E323" s="791"/>
      <c r="F323" s="53"/>
    </row>
    <row r="324" spans="1:6" ht="26.4">
      <c r="A324" s="41">
        <v>4</v>
      </c>
      <c r="B324" s="96" t="s">
        <v>142</v>
      </c>
      <c r="C324" s="54" t="s">
        <v>14</v>
      </c>
      <c r="D324" s="55">
        <v>3</v>
      </c>
      <c r="E324" s="818"/>
      <c r="F324" s="53">
        <f t="shared" si="9"/>
        <v>0</v>
      </c>
    </row>
    <row r="325" spans="1:6">
      <c r="B325" s="96"/>
      <c r="C325" s="54"/>
      <c r="D325" s="55"/>
      <c r="E325" s="791"/>
      <c r="F325" s="53"/>
    </row>
    <row r="326" spans="1:6">
      <c r="A326" s="8" t="s">
        <v>143</v>
      </c>
      <c r="B326" s="95" t="s">
        <v>144</v>
      </c>
      <c r="C326" s="54"/>
      <c r="D326" s="55"/>
      <c r="E326" s="791"/>
      <c r="F326" s="53"/>
    </row>
    <row r="327" spans="1:6">
      <c r="A327" s="8"/>
      <c r="B327" s="95"/>
      <c r="C327" s="54"/>
      <c r="D327" s="55"/>
      <c r="E327" s="791"/>
      <c r="F327" s="53"/>
    </row>
    <row r="328" spans="1:6" ht="26.4">
      <c r="A328" s="41">
        <v>1</v>
      </c>
      <c r="B328" s="96" t="s">
        <v>198</v>
      </c>
      <c r="C328" s="54" t="s">
        <v>14</v>
      </c>
      <c r="D328" s="55">
        <v>12</v>
      </c>
      <c r="E328" s="791"/>
      <c r="F328" s="53">
        <f t="shared" si="9"/>
        <v>0</v>
      </c>
    </row>
    <row r="329" spans="1:6">
      <c r="A329" s="8"/>
      <c r="B329" s="95"/>
      <c r="C329" s="54"/>
      <c r="D329" s="55"/>
      <c r="E329" s="791"/>
      <c r="F329" s="53"/>
    </row>
    <row r="330" spans="1:6" ht="26.4">
      <c r="A330" s="41">
        <v>2</v>
      </c>
      <c r="B330" s="96" t="s">
        <v>146</v>
      </c>
      <c r="C330" s="54" t="s">
        <v>14</v>
      </c>
      <c r="D330" s="55">
        <v>36</v>
      </c>
      <c r="E330" s="791"/>
      <c r="F330" s="53">
        <f t="shared" si="9"/>
        <v>0</v>
      </c>
    </row>
    <row r="331" spans="1:6">
      <c r="B331" s="96"/>
      <c r="C331" s="54"/>
      <c r="D331" s="55"/>
      <c r="E331" s="791"/>
      <c r="F331" s="53"/>
    </row>
    <row r="332" spans="1:6" ht="26.4">
      <c r="A332" s="41">
        <v>3</v>
      </c>
      <c r="B332" s="96" t="s">
        <v>147</v>
      </c>
      <c r="C332" s="54" t="s">
        <v>14</v>
      </c>
      <c r="D332" s="55">
        <v>15</v>
      </c>
      <c r="E332" s="791"/>
      <c r="F332" s="53">
        <f t="shared" si="9"/>
        <v>0</v>
      </c>
    </row>
    <row r="333" spans="1:6">
      <c r="B333" s="96"/>
      <c r="C333" s="54"/>
      <c r="D333" s="55"/>
      <c r="E333" s="791"/>
      <c r="F333" s="53"/>
    </row>
    <row r="334" spans="1:6" ht="26.4">
      <c r="A334" s="41">
        <v>4</v>
      </c>
      <c r="B334" s="96" t="s">
        <v>148</v>
      </c>
      <c r="C334" s="54" t="s">
        <v>14</v>
      </c>
      <c r="D334" s="55">
        <v>35</v>
      </c>
      <c r="E334" s="791"/>
      <c r="F334" s="53">
        <f t="shared" si="9"/>
        <v>0</v>
      </c>
    </row>
    <row r="335" spans="1:6">
      <c r="B335" s="96"/>
      <c r="C335" s="54"/>
      <c r="D335" s="55"/>
      <c r="E335" s="791"/>
      <c r="F335" s="53"/>
    </row>
    <row r="336" spans="1:6" ht="13.8" thickBot="1">
      <c r="A336" s="290"/>
      <c r="B336" s="325" t="s">
        <v>769</v>
      </c>
      <c r="C336" s="326"/>
      <c r="D336" s="326"/>
      <c r="E336" s="811"/>
      <c r="F336" s="508">
        <f>SUM(F318:F335)</f>
        <v>0</v>
      </c>
    </row>
    <row r="337" spans="1:6">
      <c r="B337" s="96"/>
      <c r="C337" s="54"/>
      <c r="D337" s="63"/>
      <c r="E337" s="791"/>
      <c r="F337" s="53"/>
    </row>
    <row r="338" spans="1:6">
      <c r="A338" s="8"/>
      <c r="B338" s="95"/>
      <c r="C338" s="54"/>
      <c r="D338" s="55"/>
      <c r="E338" s="791"/>
      <c r="F338" s="53"/>
    </row>
    <row r="339" spans="1:6">
      <c r="A339" s="74" t="s">
        <v>772</v>
      </c>
      <c r="B339" s="95" t="s">
        <v>150</v>
      </c>
      <c r="C339" s="54"/>
      <c r="D339" s="55"/>
      <c r="E339" s="791"/>
      <c r="F339" s="53"/>
    </row>
    <row r="340" spans="1:6">
      <c r="A340" s="8"/>
      <c r="B340" s="95"/>
      <c r="C340" s="54"/>
      <c r="D340" s="55"/>
      <c r="E340" s="791"/>
      <c r="F340" s="53"/>
    </row>
    <row r="341" spans="1:6" ht="26.4">
      <c r="A341" s="41">
        <v>1</v>
      </c>
      <c r="B341" s="96" t="s">
        <v>151</v>
      </c>
      <c r="C341" s="54" t="s">
        <v>758</v>
      </c>
      <c r="D341" s="55">
        <v>120</v>
      </c>
      <c r="E341" s="791"/>
      <c r="F341" s="53">
        <f>+E341*D341</f>
        <v>0</v>
      </c>
    </row>
    <row r="342" spans="1:6">
      <c r="B342" s="96"/>
      <c r="C342" s="54"/>
      <c r="D342" s="55"/>
      <c r="E342" s="791"/>
      <c r="F342" s="53"/>
    </row>
    <row r="343" spans="1:6">
      <c r="A343" s="41">
        <v>2</v>
      </c>
      <c r="B343" s="96" t="s">
        <v>152</v>
      </c>
      <c r="C343" s="54" t="s">
        <v>758</v>
      </c>
      <c r="D343" s="55">
        <v>25</v>
      </c>
      <c r="E343" s="791"/>
      <c r="F343" s="53">
        <f t="shared" ref="F343:F349" si="10">+E343*D343</f>
        <v>0</v>
      </c>
    </row>
    <row r="344" spans="1:6">
      <c r="B344" s="96"/>
      <c r="C344" s="54"/>
      <c r="D344" s="55"/>
      <c r="E344" s="791"/>
      <c r="F344" s="53"/>
    </row>
    <row r="345" spans="1:6" ht="26.4">
      <c r="A345" s="41" t="s">
        <v>772</v>
      </c>
      <c r="B345" s="96" t="s">
        <v>153</v>
      </c>
      <c r="C345" s="54" t="s">
        <v>759</v>
      </c>
      <c r="D345" s="55">
        <v>2</v>
      </c>
      <c r="E345" s="791"/>
      <c r="F345" s="53">
        <f t="shared" si="10"/>
        <v>0</v>
      </c>
    </row>
    <row r="346" spans="1:6">
      <c r="B346" s="96"/>
      <c r="C346" s="54"/>
      <c r="D346" s="55"/>
      <c r="E346" s="791"/>
      <c r="F346" s="53"/>
    </row>
    <row r="347" spans="1:6" ht="26.4">
      <c r="A347" s="41" t="s">
        <v>774</v>
      </c>
      <c r="B347" s="96" t="s">
        <v>154</v>
      </c>
      <c r="C347" s="54" t="s">
        <v>759</v>
      </c>
      <c r="D347" s="55">
        <v>10</v>
      </c>
      <c r="E347" s="791"/>
      <c r="F347" s="53">
        <f t="shared" si="10"/>
        <v>0</v>
      </c>
    </row>
    <row r="348" spans="1:6">
      <c r="B348" s="96"/>
      <c r="C348" s="54"/>
      <c r="D348" s="55"/>
      <c r="E348" s="791"/>
      <c r="F348" s="53"/>
    </row>
    <row r="349" spans="1:6" ht="26.4">
      <c r="A349" s="41" t="s">
        <v>779</v>
      </c>
      <c r="B349" s="96" t="s">
        <v>155</v>
      </c>
      <c r="C349" s="54" t="s">
        <v>759</v>
      </c>
      <c r="D349" s="55">
        <v>12</v>
      </c>
      <c r="E349" s="791"/>
      <c r="F349" s="53">
        <f t="shared" si="10"/>
        <v>0</v>
      </c>
    </row>
    <row r="350" spans="1:6">
      <c r="B350" s="96"/>
      <c r="C350" s="54"/>
      <c r="D350" s="55"/>
      <c r="E350" s="791"/>
      <c r="F350" s="53"/>
    </row>
    <row r="351" spans="1:6" ht="13.8" thickBot="1">
      <c r="A351" s="290"/>
      <c r="B351" s="510" t="s">
        <v>735</v>
      </c>
      <c r="C351" s="326"/>
      <c r="D351" s="326"/>
      <c r="E351" s="811"/>
      <c r="F351" s="508">
        <f>SUM(F341:F350)</f>
        <v>0</v>
      </c>
    </row>
    <row r="352" spans="1:6">
      <c r="B352" s="96"/>
      <c r="C352" s="54"/>
      <c r="D352" s="53"/>
      <c r="E352" s="791"/>
      <c r="F352" s="63"/>
    </row>
    <row r="353" spans="1:12" ht="13.8">
      <c r="A353" s="470"/>
      <c r="B353" s="471" t="s">
        <v>156</v>
      </c>
      <c r="C353" s="472"/>
      <c r="D353" s="467"/>
      <c r="E353" s="800"/>
      <c r="F353" s="467">
        <f>+F351+F336+F312</f>
        <v>0</v>
      </c>
    </row>
    <row r="356" spans="1:12" ht="13.8">
      <c r="A356" s="512" t="s">
        <v>755</v>
      </c>
      <c r="B356" s="511" t="s">
        <v>250</v>
      </c>
      <c r="C356" s="475"/>
      <c r="D356" s="476"/>
      <c r="E356" s="804"/>
      <c r="F356" s="478"/>
      <c r="G356" s="100"/>
    </row>
    <row r="357" spans="1:12" s="204" customFormat="1">
      <c r="A357" s="309"/>
      <c r="B357" s="103"/>
      <c r="C357" s="21"/>
      <c r="D357" s="100"/>
      <c r="E357" s="121"/>
      <c r="F357" s="101"/>
      <c r="G357" s="100"/>
      <c r="H357" s="306"/>
      <c r="I357" s="306"/>
      <c r="J357" s="306"/>
      <c r="K357" s="306"/>
      <c r="L357" s="306"/>
    </row>
    <row r="358" spans="1:12" s="204" customFormat="1" ht="26.4">
      <c r="A358" s="311">
        <v>1</v>
      </c>
      <c r="B358" s="307" t="s">
        <v>724</v>
      </c>
      <c r="C358" s="21" t="s">
        <v>759</v>
      </c>
      <c r="D358" s="100">
        <v>1</v>
      </c>
      <c r="E358" s="121"/>
      <c r="F358" s="101">
        <f>D358*E358</f>
        <v>0</v>
      </c>
      <c r="G358" s="100"/>
      <c r="H358" s="306"/>
      <c r="I358" s="306"/>
      <c r="J358" s="306"/>
      <c r="K358" s="306"/>
      <c r="L358" s="306"/>
    </row>
    <row r="359" spans="1:12" s="204" customFormat="1">
      <c r="A359" s="311"/>
      <c r="B359" s="307"/>
      <c r="C359" s="21"/>
      <c r="D359" s="100"/>
      <c r="E359" s="121"/>
      <c r="F359" s="101"/>
      <c r="G359" s="100"/>
      <c r="H359" s="306"/>
      <c r="I359" s="306"/>
      <c r="J359" s="306"/>
      <c r="K359" s="306"/>
      <c r="L359" s="306"/>
    </row>
    <row r="360" spans="1:12" s="204" customFormat="1">
      <c r="A360" s="311">
        <v>2</v>
      </c>
      <c r="B360" s="307" t="s">
        <v>725</v>
      </c>
      <c r="C360" s="21" t="s">
        <v>185</v>
      </c>
      <c r="D360" s="100">
        <v>170</v>
      </c>
      <c r="E360" s="121"/>
      <c r="F360" s="101">
        <f t="shared" ref="F360:F378" si="11">D360*E360</f>
        <v>0</v>
      </c>
      <c r="G360" s="100"/>
      <c r="H360" s="306"/>
      <c r="I360" s="306"/>
      <c r="J360" s="306"/>
      <c r="K360" s="306"/>
      <c r="L360" s="306"/>
    </row>
    <row r="361" spans="1:12" s="204" customFormat="1">
      <c r="A361" s="311"/>
      <c r="B361" s="100"/>
      <c r="C361" s="21"/>
      <c r="D361" s="100"/>
      <c r="E361" s="121"/>
      <c r="F361" s="101"/>
      <c r="G361" s="100"/>
      <c r="H361" s="306"/>
      <c r="I361" s="306"/>
      <c r="J361" s="306"/>
      <c r="K361" s="306"/>
      <c r="L361" s="306"/>
    </row>
    <row r="362" spans="1:12" s="204" customFormat="1" ht="39.6">
      <c r="A362" s="311">
        <v>3</v>
      </c>
      <c r="B362" s="307" t="s">
        <v>620</v>
      </c>
      <c r="C362" s="21" t="s">
        <v>758</v>
      </c>
      <c r="D362" s="100">
        <v>170</v>
      </c>
      <c r="E362" s="121"/>
      <c r="F362" s="101">
        <f t="shared" si="11"/>
        <v>0</v>
      </c>
      <c r="G362" s="100"/>
      <c r="H362" s="306"/>
      <c r="I362" s="306"/>
      <c r="J362" s="306"/>
      <c r="K362" s="306"/>
      <c r="L362" s="306"/>
    </row>
    <row r="363" spans="1:12" s="204" customFormat="1">
      <c r="A363" s="311"/>
      <c r="B363" s="307"/>
      <c r="C363" s="21"/>
      <c r="D363" s="100"/>
      <c r="E363" s="121"/>
      <c r="F363" s="101"/>
      <c r="G363" s="100"/>
      <c r="H363" s="306"/>
      <c r="I363" s="306"/>
      <c r="J363" s="306"/>
      <c r="K363" s="306"/>
      <c r="L363" s="306"/>
    </row>
    <row r="364" spans="1:12" s="204" customFormat="1" ht="52.8">
      <c r="A364" s="311">
        <v>4</v>
      </c>
      <c r="B364" s="307" t="s">
        <v>621</v>
      </c>
      <c r="C364" s="21" t="s">
        <v>758</v>
      </c>
      <c r="D364" s="100">
        <v>120</v>
      </c>
      <c r="E364" s="121"/>
      <c r="F364" s="101">
        <f t="shared" si="11"/>
        <v>0</v>
      </c>
      <c r="G364" s="100"/>
      <c r="H364" s="306"/>
      <c r="I364" s="306"/>
      <c r="J364" s="306"/>
      <c r="K364" s="306"/>
      <c r="L364" s="306"/>
    </row>
    <row r="365" spans="1:12" s="204" customFormat="1">
      <c r="A365" s="311"/>
      <c r="B365" s="100"/>
      <c r="C365" s="21"/>
      <c r="D365" s="100"/>
      <c r="E365" s="121"/>
      <c r="F365" s="101"/>
      <c r="G365" s="100"/>
      <c r="H365" s="306"/>
      <c r="I365" s="306"/>
      <c r="J365" s="306"/>
      <c r="K365" s="306"/>
      <c r="L365" s="306"/>
    </row>
    <row r="366" spans="1:12" s="204" customFormat="1" ht="118.8">
      <c r="A366" s="311">
        <v>5</v>
      </c>
      <c r="B366" s="307" t="s">
        <v>622</v>
      </c>
      <c r="C366" s="21" t="s">
        <v>40</v>
      </c>
      <c r="D366" s="100">
        <v>170</v>
      </c>
      <c r="E366" s="121"/>
      <c r="F366" s="101">
        <f t="shared" si="11"/>
        <v>0</v>
      </c>
      <c r="G366" s="308"/>
      <c r="H366" s="306"/>
      <c r="I366" s="306"/>
      <c r="J366" s="306"/>
      <c r="K366" s="306"/>
      <c r="L366" s="306"/>
    </row>
    <row r="367" spans="1:12" s="204" customFormat="1">
      <c r="A367" s="311"/>
      <c r="B367" s="100"/>
      <c r="C367" s="21"/>
      <c r="D367" s="100"/>
      <c r="E367" s="121"/>
      <c r="F367" s="101"/>
      <c r="G367" s="100"/>
      <c r="H367" s="306"/>
      <c r="I367" s="306"/>
      <c r="J367" s="306"/>
      <c r="K367" s="306"/>
      <c r="L367" s="306"/>
    </row>
    <row r="368" spans="1:12" s="204" customFormat="1" ht="105.6">
      <c r="A368" s="311">
        <v>6</v>
      </c>
      <c r="B368" s="307" t="s">
        <v>623</v>
      </c>
      <c r="C368" s="21" t="s">
        <v>40</v>
      </c>
      <c r="D368" s="100">
        <v>120</v>
      </c>
      <c r="E368" s="121"/>
      <c r="F368" s="101">
        <f t="shared" si="11"/>
        <v>0</v>
      </c>
      <c r="G368" s="100"/>
      <c r="H368" s="306"/>
      <c r="I368" s="306"/>
      <c r="J368" s="306"/>
      <c r="K368" s="306"/>
      <c r="L368" s="306"/>
    </row>
    <row r="369" spans="1:12" s="204" customFormat="1">
      <c r="A369" s="311"/>
      <c r="B369" s="100"/>
      <c r="C369" s="21"/>
      <c r="D369" s="100"/>
      <c r="E369" s="121"/>
      <c r="F369" s="101"/>
      <c r="G369" s="100"/>
      <c r="H369" s="306"/>
      <c r="I369" s="306"/>
      <c r="J369" s="306"/>
      <c r="K369" s="306"/>
      <c r="L369" s="306"/>
    </row>
    <row r="370" spans="1:12" s="204" customFormat="1" ht="105.6">
      <c r="A370" s="311">
        <v>7</v>
      </c>
      <c r="B370" s="307" t="s">
        <v>624</v>
      </c>
      <c r="C370" s="21" t="s">
        <v>759</v>
      </c>
      <c r="D370" s="100">
        <v>6</v>
      </c>
      <c r="E370" s="121"/>
      <c r="F370" s="101">
        <f t="shared" si="11"/>
        <v>0</v>
      </c>
      <c r="G370" s="308"/>
      <c r="H370" s="306"/>
      <c r="I370" s="306"/>
      <c r="J370" s="306"/>
      <c r="K370" s="306"/>
      <c r="L370" s="306"/>
    </row>
    <row r="371" spans="1:12" s="204" customFormat="1">
      <c r="A371" s="311"/>
      <c r="B371" s="100"/>
      <c r="C371" s="21"/>
      <c r="D371" s="100"/>
      <c r="E371" s="121"/>
      <c r="F371" s="101"/>
      <c r="G371" s="100"/>
      <c r="H371" s="306"/>
      <c r="I371" s="306"/>
      <c r="J371" s="306"/>
      <c r="K371" s="306"/>
      <c r="L371" s="306"/>
    </row>
    <row r="372" spans="1:12" s="204" customFormat="1">
      <c r="A372" s="311">
        <v>8</v>
      </c>
      <c r="B372" s="307" t="s">
        <v>618</v>
      </c>
      <c r="C372" s="21" t="s">
        <v>12</v>
      </c>
      <c r="D372" s="100">
        <v>203</v>
      </c>
      <c r="E372" s="121"/>
      <c r="F372" s="101">
        <f t="shared" si="11"/>
        <v>0</v>
      </c>
      <c r="G372" s="100"/>
      <c r="H372" s="306"/>
      <c r="I372" s="306"/>
      <c r="J372" s="306"/>
      <c r="K372" s="306"/>
      <c r="L372" s="306"/>
    </row>
    <row r="373" spans="1:12" s="204" customFormat="1">
      <c r="A373" s="311"/>
      <c r="B373" s="100"/>
      <c r="C373" s="21"/>
      <c r="D373" s="100"/>
      <c r="E373" s="121"/>
      <c r="F373" s="101"/>
      <c r="G373" s="100"/>
      <c r="H373" s="306"/>
      <c r="I373" s="306"/>
      <c r="J373" s="306"/>
      <c r="K373" s="306"/>
      <c r="L373" s="306"/>
    </row>
    <row r="374" spans="1:12" s="204" customFormat="1">
      <c r="A374" s="311">
        <v>9</v>
      </c>
      <c r="B374" s="307" t="s">
        <v>233</v>
      </c>
      <c r="C374" s="21" t="s">
        <v>773</v>
      </c>
      <c r="D374" s="100">
        <v>4</v>
      </c>
      <c r="E374" s="121"/>
      <c r="F374" s="101">
        <f t="shared" si="11"/>
        <v>0</v>
      </c>
      <c r="G374" s="100"/>
      <c r="H374" s="306"/>
      <c r="I374" s="306"/>
      <c r="J374" s="306"/>
      <c r="K374" s="306"/>
      <c r="L374" s="306"/>
    </row>
    <row r="375" spans="1:12" s="204" customFormat="1">
      <c r="A375" s="311"/>
      <c r="B375" s="307"/>
      <c r="C375" s="21"/>
      <c r="D375" s="100"/>
      <c r="E375" s="121"/>
      <c r="F375" s="101"/>
      <c r="G375" s="100"/>
      <c r="H375" s="306"/>
      <c r="I375" s="306"/>
      <c r="J375" s="306"/>
      <c r="K375" s="306"/>
      <c r="L375" s="306"/>
    </row>
    <row r="376" spans="1:12" s="204" customFormat="1">
      <c r="A376" s="311">
        <v>10</v>
      </c>
      <c r="B376" s="307" t="s">
        <v>619</v>
      </c>
      <c r="C376" s="21" t="s">
        <v>773</v>
      </c>
      <c r="D376" s="100">
        <v>4</v>
      </c>
      <c r="E376" s="121"/>
      <c r="F376" s="101">
        <f t="shared" si="11"/>
        <v>0</v>
      </c>
      <c r="G376" s="100"/>
      <c r="H376" s="306"/>
      <c r="I376" s="306"/>
      <c r="J376" s="306"/>
      <c r="K376" s="306"/>
      <c r="L376" s="306"/>
    </row>
    <row r="377" spans="1:12" s="204" customFormat="1">
      <c r="A377" s="311"/>
      <c r="B377" s="307"/>
      <c r="C377" s="21"/>
      <c r="D377" s="100"/>
      <c r="E377" s="121"/>
      <c r="F377" s="101"/>
      <c r="G377" s="100"/>
      <c r="H377" s="306"/>
      <c r="I377" s="306"/>
      <c r="J377" s="306"/>
      <c r="K377" s="306"/>
      <c r="L377" s="306"/>
    </row>
    <row r="378" spans="1:12" s="204" customFormat="1" ht="39.6">
      <c r="A378" s="311">
        <v>11</v>
      </c>
      <c r="B378" s="307" t="s">
        <v>380</v>
      </c>
      <c r="C378" s="21" t="s">
        <v>758</v>
      </c>
      <c r="D378" s="100">
        <v>170</v>
      </c>
      <c r="E378" s="121"/>
      <c r="F378" s="101">
        <f t="shared" si="11"/>
        <v>0</v>
      </c>
      <c r="G378" s="100"/>
      <c r="H378" s="306"/>
      <c r="I378" s="306"/>
      <c r="J378" s="306"/>
      <c r="K378" s="306"/>
      <c r="L378" s="306"/>
    </row>
    <row r="379" spans="1:12" s="204" customFormat="1">
      <c r="A379" s="311"/>
      <c r="B379" s="100"/>
      <c r="C379" s="21"/>
      <c r="D379" s="100"/>
      <c r="E379" s="121"/>
      <c r="F379" s="101"/>
      <c r="G379" s="100"/>
      <c r="H379" s="306"/>
      <c r="I379" s="306"/>
      <c r="J379" s="306"/>
      <c r="K379" s="306"/>
      <c r="L379" s="306"/>
    </row>
    <row r="380" spans="1:12" ht="27.6">
      <c r="A380" s="458"/>
      <c r="B380" s="513" t="s">
        <v>626</v>
      </c>
      <c r="C380" s="514"/>
      <c r="D380" s="515"/>
      <c r="E380" s="819"/>
      <c r="F380" s="516">
        <f>SUM(F358:F379)</f>
        <v>0</v>
      </c>
      <c r="G380" s="104"/>
    </row>
    <row r="381" spans="1:12">
      <c r="G381" s="15"/>
    </row>
    <row r="382" spans="1:12" ht="13.8">
      <c r="A382" s="512" t="s">
        <v>249</v>
      </c>
      <c r="B382" s="473" t="s">
        <v>628</v>
      </c>
      <c r="C382" s="475"/>
      <c r="D382" s="476"/>
      <c r="E382" s="804"/>
      <c r="F382" s="478"/>
      <c r="G382" s="476"/>
      <c r="H382" s="476"/>
      <c r="I382" s="476"/>
    </row>
    <row r="383" spans="1:12" s="204" customFormat="1">
      <c r="A383" s="309"/>
      <c r="B383" s="103"/>
      <c r="C383" s="21"/>
      <c r="D383" s="100"/>
      <c r="E383" s="121"/>
      <c r="F383" s="101"/>
      <c r="G383" s="100"/>
      <c r="H383" s="306"/>
      <c r="I383" s="306"/>
      <c r="J383" s="306"/>
      <c r="K383" s="306"/>
      <c r="L383" s="306"/>
    </row>
    <row r="384" spans="1:12" s="204" customFormat="1" ht="39.6">
      <c r="A384" s="311">
        <v>1</v>
      </c>
      <c r="B384" s="307" t="s">
        <v>721</v>
      </c>
      <c r="C384" s="21" t="s">
        <v>761</v>
      </c>
      <c r="D384" s="100">
        <v>1</v>
      </c>
      <c r="E384" s="121"/>
      <c r="F384" s="101">
        <f>D384*E384</f>
        <v>0</v>
      </c>
      <c r="G384" s="100"/>
      <c r="H384" s="306"/>
      <c r="I384" s="306"/>
      <c r="J384" s="306"/>
      <c r="K384" s="306"/>
      <c r="L384" s="306"/>
    </row>
    <row r="385" spans="1:12" s="204" customFormat="1">
      <c r="A385" s="311"/>
      <c r="B385" s="100"/>
      <c r="C385" s="21"/>
      <c r="D385" s="100"/>
      <c r="E385" s="121"/>
      <c r="F385" s="101"/>
      <c r="G385" s="100"/>
      <c r="H385" s="306"/>
      <c r="I385" s="306"/>
      <c r="J385" s="306"/>
      <c r="K385" s="306"/>
      <c r="L385" s="306"/>
    </row>
    <row r="386" spans="1:12" ht="27.6">
      <c r="A386" s="458"/>
      <c r="B386" s="513" t="s">
        <v>722</v>
      </c>
      <c r="C386" s="514"/>
      <c r="D386" s="515"/>
      <c r="E386" s="819"/>
      <c r="F386" s="516">
        <f>SUM(F384:F385)</f>
        <v>0</v>
      </c>
      <c r="G386" s="104"/>
    </row>
  </sheetData>
  <sheetProtection password="CAFB" sheet="1" objects="1" scenarios="1"/>
  <mergeCells count="1">
    <mergeCell ref="G167:H167"/>
  </mergeCells>
  <phoneticPr fontId="79" type="noConversion"/>
  <pageMargins left="0.94488188976377963" right="0.74803149606299213" top="0.98425196850393704" bottom="0.98425196850393704" header="0" footer="0"/>
  <pageSetup paperSize="9" scale="80" orientation="portrait" r:id="rId1"/>
  <headerFooter alignWithMargins="0">
    <oddFooter>&amp;LRazpisna dokumentacija: Ureditev mestnega središča v Šempetru pri Gorici - 3. faza&amp;R&amp;P</oddFooter>
  </headerFooter>
  <rowBreaks count="3" manualBreakCount="3">
    <brk id="187" max="16383" man="1"/>
    <brk id="222" max="16383" man="1"/>
    <brk id="299" max="16383" man="1"/>
  </rowBreaks>
</worksheet>
</file>

<file path=xl/worksheets/sheet4.xml><?xml version="1.0" encoding="utf-8"?>
<worksheet xmlns="http://schemas.openxmlformats.org/spreadsheetml/2006/main" xmlns:r="http://schemas.openxmlformats.org/officeDocument/2006/relationships">
  <sheetPr syncHorizontal="1" syncVertical="1" syncRef="A1">
    <tabColor rgb="FF9ECAB5"/>
  </sheetPr>
  <dimension ref="A1:K135"/>
  <sheetViews>
    <sheetView zoomScaleNormal="100" workbookViewId="0">
      <selection activeCell="E23" sqref="E23"/>
    </sheetView>
  </sheetViews>
  <sheetFormatPr defaultColWidth="9.109375" defaultRowHeight="13.2"/>
  <cols>
    <col min="1" max="1" width="6.5546875" style="519" customWidth="1"/>
    <col min="2" max="2" width="50.6640625" style="519" customWidth="1"/>
    <col min="3" max="3" width="6.44140625" style="520" customWidth="1"/>
    <col min="4" max="4" width="8.88671875" style="521" customWidth="1"/>
    <col min="5" max="5" width="11.21875" style="820" customWidth="1"/>
    <col min="6" max="6" width="16.44140625" style="521" customWidth="1"/>
    <col min="7" max="16384" width="9.109375" style="520"/>
  </cols>
  <sheetData>
    <row r="1" spans="1:11" ht="13.8">
      <c r="A1" s="432" t="s">
        <v>701</v>
      </c>
    </row>
    <row r="4" spans="1:11" ht="13.8">
      <c r="A4" s="522" t="s">
        <v>770</v>
      </c>
      <c r="B4" s="543" t="s">
        <v>736</v>
      </c>
      <c r="J4" s="15"/>
      <c r="K4" s="15"/>
    </row>
    <row r="5" spans="1:11" ht="13.8">
      <c r="A5" s="522"/>
      <c r="B5" s="522"/>
      <c r="J5" s="15"/>
      <c r="K5" s="15"/>
    </row>
    <row r="6" spans="1:11" ht="13.8">
      <c r="A6" s="434" t="s">
        <v>708</v>
      </c>
      <c r="B6" s="522"/>
    </row>
    <row r="7" spans="1:11" ht="13.8">
      <c r="A7" s="434"/>
      <c r="B7" s="522"/>
    </row>
    <row r="8" spans="1:11" ht="26.4">
      <c r="A8" s="406" t="s">
        <v>702</v>
      </c>
      <c r="B8" s="666" t="s">
        <v>605</v>
      </c>
      <c r="C8" s="667"/>
      <c r="D8" s="668"/>
      <c r="E8" s="764"/>
      <c r="F8" s="545" t="s">
        <v>387</v>
      </c>
    </row>
    <row r="9" spans="1:11">
      <c r="A9" s="545" t="s">
        <v>778</v>
      </c>
      <c r="B9" s="673" t="s">
        <v>254</v>
      </c>
      <c r="C9" s="437"/>
      <c r="D9" s="438"/>
      <c r="E9" s="766"/>
      <c r="F9" s="669">
        <f>+F41</f>
        <v>0</v>
      </c>
    </row>
    <row r="10" spans="1:11">
      <c r="A10" s="545" t="s">
        <v>771</v>
      </c>
      <c r="B10" s="439" t="s">
        <v>638</v>
      </c>
      <c r="C10" s="440"/>
      <c r="D10" s="441"/>
      <c r="E10" s="821"/>
      <c r="F10" s="670">
        <f>+F68</f>
        <v>0</v>
      </c>
    </row>
    <row r="11" spans="1:11">
      <c r="A11" s="545" t="s">
        <v>772</v>
      </c>
      <c r="B11" s="439" t="s">
        <v>637</v>
      </c>
      <c r="C11" s="442"/>
      <c r="D11" s="443"/>
      <c r="E11" s="766"/>
      <c r="F11" s="671">
        <f>+F95</f>
        <v>0</v>
      </c>
    </row>
    <row r="12" spans="1:11">
      <c r="A12" s="545" t="s">
        <v>774</v>
      </c>
      <c r="B12" s="439" t="s">
        <v>636</v>
      </c>
      <c r="C12" s="442"/>
      <c r="D12" s="443"/>
      <c r="E12" s="766"/>
      <c r="F12" s="671">
        <f>+F114</f>
        <v>0</v>
      </c>
    </row>
    <row r="13" spans="1:11">
      <c r="A13" s="545" t="s">
        <v>779</v>
      </c>
      <c r="B13" s="439" t="s">
        <v>635</v>
      </c>
      <c r="C13" s="439"/>
      <c r="D13" s="438"/>
      <c r="E13" s="766"/>
      <c r="F13" s="669">
        <f>+F135</f>
        <v>0</v>
      </c>
    </row>
    <row r="14" spans="1:11" ht="26.4">
      <c r="A14" s="545" t="s">
        <v>780</v>
      </c>
      <c r="B14" s="439" t="s">
        <v>809</v>
      </c>
      <c r="C14" s="439"/>
      <c r="D14" s="438"/>
      <c r="E14" s="766"/>
      <c r="F14" s="669">
        <f>SUM(F9:F13)*0.1</f>
        <v>0</v>
      </c>
    </row>
    <row r="15" spans="1:11" ht="13.8">
      <c r="A15" s="675"/>
      <c r="B15" s="674" t="s">
        <v>709</v>
      </c>
      <c r="C15" s="444"/>
      <c r="D15" s="445"/>
      <c r="E15" s="767"/>
      <c r="F15" s="672">
        <f>SUM(F9:F14)</f>
        <v>0</v>
      </c>
    </row>
    <row r="16" spans="1:11">
      <c r="A16" s="523"/>
    </row>
    <row r="17" spans="1:6">
      <c r="A17" s="523"/>
    </row>
    <row r="18" spans="1:6" ht="13.8" thickBot="1">
      <c r="A18" s="525" t="s">
        <v>778</v>
      </c>
      <c r="B18" s="524" t="s">
        <v>254</v>
      </c>
    </row>
    <row r="19" spans="1:6">
      <c r="A19" s="428" t="s">
        <v>702</v>
      </c>
      <c r="B19" s="429" t="s">
        <v>703</v>
      </c>
      <c r="C19" s="430" t="s">
        <v>704</v>
      </c>
      <c r="D19" s="431" t="s">
        <v>604</v>
      </c>
      <c r="E19" s="770" t="s">
        <v>705</v>
      </c>
      <c r="F19" s="430" t="s">
        <v>706</v>
      </c>
    </row>
    <row r="21" spans="1:6">
      <c r="A21" s="526"/>
      <c r="B21" s="527" t="s">
        <v>647</v>
      </c>
      <c r="C21" s="528"/>
      <c r="D21" s="529"/>
      <c r="E21" s="822"/>
      <c r="F21" s="529"/>
    </row>
    <row r="22" spans="1:6">
      <c r="A22" s="526"/>
      <c r="B22" s="530"/>
      <c r="C22" s="528"/>
      <c r="D22" s="529"/>
      <c r="E22" s="822"/>
      <c r="F22" s="529"/>
    </row>
    <row r="23" spans="1:6">
      <c r="A23" s="526">
        <v>1</v>
      </c>
      <c r="B23" s="530" t="s">
        <v>646</v>
      </c>
      <c r="C23" s="528" t="s">
        <v>758</v>
      </c>
      <c r="D23" s="529">
        <v>510</v>
      </c>
      <c r="E23" s="822"/>
      <c r="F23" s="529">
        <f t="shared" ref="F23:F39" si="0">+D23*E23</f>
        <v>0</v>
      </c>
    </row>
    <row r="24" spans="1:6" ht="26.4">
      <c r="A24" s="526">
        <v>2</v>
      </c>
      <c r="B24" s="530" t="s">
        <v>158</v>
      </c>
      <c r="C24" s="528" t="s">
        <v>645</v>
      </c>
      <c r="D24" s="529">
        <f>19*2</f>
        <v>38</v>
      </c>
      <c r="E24" s="822"/>
      <c r="F24" s="529">
        <f t="shared" si="0"/>
        <v>0</v>
      </c>
    </row>
    <row r="25" spans="1:6" ht="52.8">
      <c r="A25" s="526">
        <v>3</v>
      </c>
      <c r="B25" s="530" t="s">
        <v>159</v>
      </c>
      <c r="C25" s="528" t="s">
        <v>759</v>
      </c>
      <c r="D25" s="529">
        <v>10</v>
      </c>
      <c r="E25" s="822"/>
      <c r="F25" s="529">
        <f t="shared" si="0"/>
        <v>0</v>
      </c>
    </row>
    <row r="26" spans="1:6" ht="66">
      <c r="A26" s="526">
        <v>4</v>
      </c>
      <c r="B26" s="530" t="s">
        <v>644</v>
      </c>
      <c r="C26" s="528" t="s">
        <v>759</v>
      </c>
      <c r="D26" s="529">
        <v>1</v>
      </c>
      <c r="E26" s="822"/>
      <c r="F26" s="529">
        <f t="shared" si="0"/>
        <v>0</v>
      </c>
    </row>
    <row r="27" spans="1:6" ht="66">
      <c r="A27" s="526">
        <v>5</v>
      </c>
      <c r="B27" s="530" t="s">
        <v>643</v>
      </c>
      <c r="C27" s="528" t="s">
        <v>759</v>
      </c>
      <c r="D27" s="529">
        <v>4</v>
      </c>
      <c r="E27" s="822"/>
      <c r="F27" s="529">
        <f t="shared" si="0"/>
        <v>0</v>
      </c>
    </row>
    <row r="28" spans="1:6" ht="79.2">
      <c r="A28" s="526">
        <v>6</v>
      </c>
      <c r="B28" s="530" t="s">
        <v>642</v>
      </c>
      <c r="C28" s="528" t="s">
        <v>759</v>
      </c>
      <c r="D28" s="529">
        <v>2</v>
      </c>
      <c r="E28" s="822"/>
      <c r="F28" s="529">
        <f t="shared" si="0"/>
        <v>0</v>
      </c>
    </row>
    <row r="29" spans="1:6" ht="39.6">
      <c r="A29" s="526">
        <v>7</v>
      </c>
      <c r="B29" s="530" t="s">
        <v>641</v>
      </c>
      <c r="C29" s="528" t="s">
        <v>759</v>
      </c>
      <c r="D29" s="529">
        <v>10</v>
      </c>
      <c r="E29" s="822"/>
      <c r="F29" s="529">
        <f t="shared" si="0"/>
        <v>0</v>
      </c>
    </row>
    <row r="30" spans="1:6" ht="39.6">
      <c r="A30" s="526">
        <v>8</v>
      </c>
      <c r="B30" s="530" t="s">
        <v>640</v>
      </c>
      <c r="C30" s="528" t="s">
        <v>759</v>
      </c>
      <c r="D30" s="529">
        <v>1</v>
      </c>
      <c r="E30" s="822"/>
      <c r="F30" s="529">
        <f t="shared" si="0"/>
        <v>0</v>
      </c>
    </row>
    <row r="31" spans="1:6" ht="26.4">
      <c r="A31" s="526">
        <v>9</v>
      </c>
      <c r="B31" s="530" t="s">
        <v>639</v>
      </c>
      <c r="C31" s="528" t="s">
        <v>759</v>
      </c>
      <c r="D31" s="529">
        <v>8</v>
      </c>
      <c r="E31" s="822"/>
      <c r="F31" s="529">
        <f t="shared" si="0"/>
        <v>0</v>
      </c>
    </row>
    <row r="32" spans="1:6">
      <c r="A32" s="526">
        <v>10</v>
      </c>
      <c r="B32" s="530" t="s">
        <v>160</v>
      </c>
      <c r="C32" s="528" t="s">
        <v>758</v>
      </c>
      <c r="D32" s="529">
        <v>470</v>
      </c>
      <c r="E32" s="822"/>
      <c r="F32" s="529">
        <f t="shared" si="0"/>
        <v>0</v>
      </c>
    </row>
    <row r="33" spans="1:6">
      <c r="A33" s="526">
        <v>11</v>
      </c>
      <c r="B33" s="530" t="s">
        <v>616</v>
      </c>
      <c r="C33" s="528" t="s">
        <v>758</v>
      </c>
      <c r="D33" s="529">
        <v>470</v>
      </c>
      <c r="E33" s="822"/>
      <c r="F33" s="529">
        <f t="shared" si="0"/>
        <v>0</v>
      </c>
    </row>
    <row r="34" spans="1:6" ht="26.4">
      <c r="A34" s="526">
        <v>12</v>
      </c>
      <c r="B34" s="530" t="s">
        <v>161</v>
      </c>
      <c r="C34" s="528" t="s">
        <v>758</v>
      </c>
      <c r="D34" s="529">
        <v>470</v>
      </c>
      <c r="E34" s="822"/>
      <c r="F34" s="529">
        <f t="shared" si="0"/>
        <v>0</v>
      </c>
    </row>
    <row r="35" spans="1:6">
      <c r="A35" s="526">
        <v>13</v>
      </c>
      <c r="B35" s="530" t="s">
        <v>162</v>
      </c>
      <c r="C35" s="528" t="s">
        <v>759</v>
      </c>
      <c r="D35" s="529">
        <v>1</v>
      </c>
      <c r="E35" s="822"/>
      <c r="F35" s="529">
        <f t="shared" si="0"/>
        <v>0</v>
      </c>
    </row>
    <row r="36" spans="1:6" ht="39.6">
      <c r="A36" s="526">
        <v>14</v>
      </c>
      <c r="B36" s="530" t="s">
        <v>232</v>
      </c>
      <c r="C36" s="528" t="s">
        <v>759</v>
      </c>
      <c r="D36" s="529">
        <v>1</v>
      </c>
      <c r="E36" s="822"/>
      <c r="F36" s="529">
        <f t="shared" si="0"/>
        <v>0</v>
      </c>
    </row>
    <row r="37" spans="1:6">
      <c r="A37" s="526">
        <v>15</v>
      </c>
      <c r="B37" s="530" t="s">
        <v>233</v>
      </c>
      <c r="C37" s="528" t="s">
        <v>759</v>
      </c>
      <c r="D37" s="529">
        <v>1</v>
      </c>
      <c r="E37" s="822"/>
      <c r="F37" s="529">
        <f t="shared" si="0"/>
        <v>0</v>
      </c>
    </row>
    <row r="38" spans="1:6">
      <c r="A38" s="526">
        <v>16</v>
      </c>
      <c r="B38" s="530" t="s">
        <v>163</v>
      </c>
      <c r="C38" s="528" t="s">
        <v>761</v>
      </c>
      <c r="D38" s="529">
        <v>1</v>
      </c>
      <c r="E38" s="822"/>
      <c r="F38" s="529">
        <f t="shared" si="0"/>
        <v>0</v>
      </c>
    </row>
    <row r="39" spans="1:6">
      <c r="A39" s="526">
        <v>17</v>
      </c>
      <c r="B39" s="530" t="s">
        <v>737</v>
      </c>
      <c r="C39" s="528" t="s">
        <v>761</v>
      </c>
      <c r="D39" s="529">
        <v>1</v>
      </c>
      <c r="E39" s="822"/>
      <c r="F39" s="529">
        <f t="shared" si="0"/>
        <v>0</v>
      </c>
    </row>
    <row r="40" spans="1:6">
      <c r="A40" s="526"/>
      <c r="B40" s="530"/>
      <c r="C40" s="528"/>
      <c r="D40" s="529"/>
      <c r="E40" s="822"/>
      <c r="F40" s="529"/>
    </row>
    <row r="41" spans="1:6">
      <c r="A41" s="531"/>
      <c r="B41" s="532" t="s">
        <v>756</v>
      </c>
      <c r="C41" s="533"/>
      <c r="D41" s="534"/>
      <c r="E41" s="823"/>
      <c r="F41" s="534">
        <f>SUM(F23:F39)</f>
        <v>0</v>
      </c>
    </row>
    <row r="43" spans="1:6" ht="13.8" thickBot="1">
      <c r="A43" s="525" t="s">
        <v>771</v>
      </c>
      <c r="B43" s="524" t="s">
        <v>638</v>
      </c>
    </row>
    <row r="44" spans="1:6">
      <c r="A44" s="428" t="s">
        <v>702</v>
      </c>
      <c r="B44" s="429" t="s">
        <v>703</v>
      </c>
      <c r="C44" s="430" t="s">
        <v>704</v>
      </c>
      <c r="D44" s="431" t="s">
        <v>604</v>
      </c>
      <c r="E44" s="770" t="s">
        <v>705</v>
      </c>
      <c r="F44" s="430" t="s">
        <v>706</v>
      </c>
    </row>
    <row r="46" spans="1:6" ht="26.4">
      <c r="A46" s="526">
        <v>1</v>
      </c>
      <c r="B46" s="530" t="s">
        <v>664</v>
      </c>
      <c r="C46" s="528" t="s">
        <v>14</v>
      </c>
      <c r="D46" s="529">
        <f>470*0.8*1.2</f>
        <v>451.2</v>
      </c>
      <c r="E46" s="822"/>
      <c r="F46" s="529">
        <f t="shared" ref="F46:F58" si="1">+D46*E46</f>
        <v>0</v>
      </c>
    </row>
    <row r="47" spans="1:6" ht="26.4">
      <c r="A47" s="526">
        <v>2</v>
      </c>
      <c r="B47" s="530" t="s">
        <v>663</v>
      </c>
      <c r="C47" s="528" t="s">
        <v>14</v>
      </c>
      <c r="D47" s="529">
        <f>20*0.8*1.2</f>
        <v>19.2</v>
      </c>
      <c r="E47" s="822"/>
      <c r="F47" s="529">
        <f t="shared" si="1"/>
        <v>0</v>
      </c>
    </row>
    <row r="48" spans="1:6" ht="26.4">
      <c r="A48" s="526">
        <v>3</v>
      </c>
      <c r="B48" s="530" t="s">
        <v>236</v>
      </c>
      <c r="C48" s="528" t="s">
        <v>758</v>
      </c>
      <c r="D48" s="529">
        <v>470</v>
      </c>
      <c r="E48" s="822"/>
      <c r="F48" s="529">
        <f t="shared" si="1"/>
        <v>0</v>
      </c>
    </row>
    <row r="49" spans="1:6" ht="26.4">
      <c r="A49" s="526">
        <v>4</v>
      </c>
      <c r="B49" s="530" t="s">
        <v>165</v>
      </c>
      <c r="C49" s="528" t="s">
        <v>758</v>
      </c>
      <c r="D49" s="529">
        <v>10</v>
      </c>
      <c r="E49" s="822"/>
      <c r="F49" s="529">
        <f t="shared" si="1"/>
        <v>0</v>
      </c>
    </row>
    <row r="50" spans="1:6">
      <c r="A50" s="526">
        <v>5</v>
      </c>
      <c r="B50" s="530" t="s">
        <v>237</v>
      </c>
      <c r="C50" s="528" t="s">
        <v>14</v>
      </c>
      <c r="D50" s="535">
        <v>141.12</v>
      </c>
      <c r="E50" s="822"/>
      <c r="F50" s="529">
        <f t="shared" si="1"/>
        <v>0</v>
      </c>
    </row>
    <row r="51" spans="1:6" ht="26.4">
      <c r="A51" s="526">
        <v>6</v>
      </c>
      <c r="B51" s="530" t="s">
        <v>166</v>
      </c>
      <c r="C51" s="528" t="s">
        <v>14</v>
      </c>
      <c r="D51" s="535">
        <v>94.08</v>
      </c>
      <c r="E51" s="822"/>
      <c r="F51" s="529">
        <f t="shared" si="1"/>
        <v>0</v>
      </c>
    </row>
    <row r="52" spans="1:6" ht="26.4">
      <c r="A52" s="526">
        <v>7</v>
      </c>
      <c r="B52" s="530" t="s">
        <v>167</v>
      </c>
      <c r="C52" s="528" t="s">
        <v>14</v>
      </c>
      <c r="D52" s="535">
        <v>235.2</v>
      </c>
      <c r="E52" s="822"/>
      <c r="F52" s="529">
        <f t="shared" si="1"/>
        <v>0</v>
      </c>
    </row>
    <row r="53" spans="1:6">
      <c r="A53" s="526">
        <v>8</v>
      </c>
      <c r="B53" s="530" t="s">
        <v>662</v>
      </c>
      <c r="C53" s="528" t="s">
        <v>14</v>
      </c>
      <c r="D53" s="529">
        <f>+D46+D47</f>
        <v>470.4</v>
      </c>
      <c r="E53" s="822"/>
      <c r="F53" s="529">
        <f t="shared" si="1"/>
        <v>0</v>
      </c>
    </row>
    <row r="54" spans="1:6" ht="26.4">
      <c r="A54" s="526">
        <v>9</v>
      </c>
      <c r="B54" s="530" t="s">
        <v>661</v>
      </c>
      <c r="C54" s="528" t="s">
        <v>759</v>
      </c>
      <c r="D54" s="529">
        <v>2</v>
      </c>
      <c r="E54" s="822"/>
      <c r="F54" s="529">
        <f t="shared" si="1"/>
        <v>0</v>
      </c>
    </row>
    <row r="55" spans="1:6" ht="26.4">
      <c r="A55" s="526">
        <v>10</v>
      </c>
      <c r="B55" s="530" t="s">
        <v>660</v>
      </c>
      <c r="C55" s="528" t="s">
        <v>759</v>
      </c>
      <c r="D55" s="529">
        <v>2</v>
      </c>
      <c r="E55" s="822"/>
      <c r="F55" s="529">
        <f t="shared" si="1"/>
        <v>0</v>
      </c>
    </row>
    <row r="56" spans="1:6" ht="26.4">
      <c r="A56" s="526">
        <v>11</v>
      </c>
      <c r="B56" s="530" t="s">
        <v>659</v>
      </c>
      <c r="C56" s="528" t="s">
        <v>759</v>
      </c>
      <c r="D56" s="529">
        <v>19</v>
      </c>
      <c r="E56" s="822"/>
      <c r="F56" s="529">
        <f t="shared" si="1"/>
        <v>0</v>
      </c>
    </row>
    <row r="57" spans="1:6" ht="26.4">
      <c r="A57" s="526">
        <v>12</v>
      </c>
      <c r="B57" s="530" t="s">
        <v>658</v>
      </c>
      <c r="C57" s="528" t="s">
        <v>759</v>
      </c>
      <c r="D57" s="529">
        <v>10</v>
      </c>
      <c r="E57" s="822"/>
      <c r="F57" s="529">
        <f t="shared" si="1"/>
        <v>0</v>
      </c>
    </row>
    <row r="58" spans="1:6" ht="26.4">
      <c r="A58" s="526">
        <v>13</v>
      </c>
      <c r="B58" s="530" t="s">
        <v>657</v>
      </c>
      <c r="C58" s="528" t="s">
        <v>759</v>
      </c>
      <c r="D58" s="529">
        <v>1</v>
      </c>
      <c r="E58" s="822"/>
      <c r="F58" s="529">
        <f t="shared" si="1"/>
        <v>0</v>
      </c>
    </row>
    <row r="59" spans="1:6" ht="26.4">
      <c r="A59" s="526">
        <v>14</v>
      </c>
      <c r="B59" s="530" t="s">
        <v>656</v>
      </c>
      <c r="C59" s="528" t="s">
        <v>759</v>
      </c>
      <c r="D59" s="529">
        <v>6</v>
      </c>
      <c r="E59" s="822"/>
      <c r="F59" s="529">
        <f t="shared" ref="F59:F65" si="2">+D59*E59</f>
        <v>0</v>
      </c>
    </row>
    <row r="60" spans="1:6">
      <c r="A60" s="526">
        <v>15</v>
      </c>
      <c r="B60" s="530" t="s">
        <v>655</v>
      </c>
      <c r="C60" s="528" t="s">
        <v>12</v>
      </c>
      <c r="D60" s="529">
        <v>12</v>
      </c>
      <c r="E60" s="822"/>
      <c r="F60" s="529">
        <f t="shared" si="2"/>
        <v>0</v>
      </c>
    </row>
    <row r="61" spans="1:6">
      <c r="A61" s="526">
        <v>16</v>
      </c>
      <c r="B61" s="530" t="s">
        <v>654</v>
      </c>
      <c r="C61" s="528" t="s">
        <v>12</v>
      </c>
      <c r="D61" s="529">
        <v>12</v>
      </c>
      <c r="E61" s="822"/>
      <c r="F61" s="529">
        <f t="shared" si="2"/>
        <v>0</v>
      </c>
    </row>
    <row r="62" spans="1:6">
      <c r="A62" s="526">
        <v>17</v>
      </c>
      <c r="B62" s="530" t="s">
        <v>653</v>
      </c>
      <c r="C62" s="528" t="s">
        <v>758</v>
      </c>
      <c r="D62" s="529">
        <v>470</v>
      </c>
      <c r="E62" s="822"/>
      <c r="F62" s="529">
        <f t="shared" si="2"/>
        <v>0</v>
      </c>
    </row>
    <row r="63" spans="1:6">
      <c r="A63" s="526">
        <v>18</v>
      </c>
      <c r="B63" s="530" t="s">
        <v>652</v>
      </c>
      <c r="C63" s="528" t="s">
        <v>759</v>
      </c>
      <c r="D63" s="529">
        <v>1</v>
      </c>
      <c r="E63" s="822"/>
      <c r="F63" s="529">
        <f t="shared" si="2"/>
        <v>0</v>
      </c>
    </row>
    <row r="64" spans="1:6">
      <c r="A64" s="526">
        <v>19</v>
      </c>
      <c r="B64" s="530" t="s">
        <v>651</v>
      </c>
      <c r="C64" s="528" t="s">
        <v>759</v>
      </c>
      <c r="D64" s="529">
        <v>3</v>
      </c>
      <c r="E64" s="822"/>
      <c r="F64" s="529">
        <f t="shared" si="2"/>
        <v>0</v>
      </c>
    </row>
    <row r="65" spans="1:6">
      <c r="A65" s="526">
        <v>20</v>
      </c>
      <c r="B65" s="530" t="s">
        <v>650</v>
      </c>
      <c r="C65" s="528" t="s">
        <v>759</v>
      </c>
      <c r="D65" s="529">
        <v>3</v>
      </c>
      <c r="E65" s="822"/>
      <c r="F65" s="529">
        <f t="shared" si="2"/>
        <v>0</v>
      </c>
    </row>
    <row r="66" spans="1:6">
      <c r="A66" s="526">
        <v>22</v>
      </c>
      <c r="B66" s="530" t="s">
        <v>738</v>
      </c>
      <c r="C66" s="528" t="s">
        <v>773</v>
      </c>
      <c r="D66" s="529">
        <v>16</v>
      </c>
      <c r="E66" s="822"/>
      <c r="F66" s="529">
        <f>+D66*E66</f>
        <v>0</v>
      </c>
    </row>
    <row r="67" spans="1:6">
      <c r="A67" s="526"/>
      <c r="B67" s="530"/>
      <c r="C67" s="528"/>
      <c r="D67" s="529"/>
      <c r="E67" s="822"/>
      <c r="F67" s="529"/>
    </row>
    <row r="68" spans="1:6">
      <c r="A68" s="531"/>
      <c r="B68" s="532" t="s">
        <v>648</v>
      </c>
      <c r="C68" s="533"/>
      <c r="D68" s="534"/>
      <c r="E68" s="823"/>
      <c r="F68" s="534">
        <f>SUM(F43:F66)</f>
        <v>0</v>
      </c>
    </row>
    <row r="70" spans="1:6" ht="13.8" thickBot="1">
      <c r="A70" s="525" t="s">
        <v>772</v>
      </c>
      <c r="B70" s="524" t="s">
        <v>637</v>
      </c>
    </row>
    <row r="71" spans="1:6">
      <c r="A71" s="428" t="s">
        <v>702</v>
      </c>
      <c r="B71" s="429" t="s">
        <v>703</v>
      </c>
      <c r="C71" s="430" t="s">
        <v>704</v>
      </c>
      <c r="D71" s="431" t="s">
        <v>604</v>
      </c>
      <c r="E71" s="770" t="s">
        <v>705</v>
      </c>
      <c r="F71" s="430" t="s">
        <v>706</v>
      </c>
    </row>
    <row r="73" spans="1:6" ht="26.4">
      <c r="A73" s="526">
        <v>1</v>
      </c>
      <c r="B73" s="530" t="s">
        <v>674</v>
      </c>
      <c r="C73" s="528" t="s">
        <v>14</v>
      </c>
      <c r="D73" s="529">
        <f>146*0.6*1*1.2</f>
        <v>105.12</v>
      </c>
      <c r="E73" s="822"/>
      <c r="F73" s="529">
        <f t="shared" ref="F73:F85" si="3">+D73*E73</f>
        <v>0</v>
      </c>
    </row>
    <row r="74" spans="1:6" ht="26.4">
      <c r="A74" s="526">
        <v>2</v>
      </c>
      <c r="B74" s="530" t="s">
        <v>673</v>
      </c>
      <c r="C74" s="528" t="s">
        <v>14</v>
      </c>
      <c r="D74" s="529">
        <f>10*0.6*1.2</f>
        <v>7.2</v>
      </c>
      <c r="E74" s="822"/>
      <c r="F74" s="529">
        <f t="shared" si="3"/>
        <v>0</v>
      </c>
    </row>
    <row r="75" spans="1:6" ht="26.4">
      <c r="A75" s="526">
        <v>3</v>
      </c>
      <c r="B75" s="530" t="s">
        <v>178</v>
      </c>
      <c r="C75" s="528" t="s">
        <v>758</v>
      </c>
      <c r="D75" s="529">
        <v>97</v>
      </c>
      <c r="E75" s="822"/>
      <c r="F75" s="529">
        <f t="shared" si="3"/>
        <v>0</v>
      </c>
    </row>
    <row r="76" spans="1:6" ht="26.4">
      <c r="A76" s="526">
        <v>4</v>
      </c>
      <c r="B76" s="530" t="s">
        <v>672</v>
      </c>
      <c r="C76" s="528" t="s">
        <v>758</v>
      </c>
      <c r="D76" s="529">
        <v>105</v>
      </c>
      <c r="E76" s="822"/>
      <c r="F76" s="529">
        <f t="shared" si="3"/>
        <v>0</v>
      </c>
    </row>
    <row r="77" spans="1:6">
      <c r="A77" s="526">
        <v>5</v>
      </c>
      <c r="B77" s="530" t="s">
        <v>237</v>
      </c>
      <c r="C77" s="528" t="s">
        <v>14</v>
      </c>
      <c r="D77" s="535">
        <v>33.700000000000003</v>
      </c>
      <c r="E77" s="822"/>
      <c r="F77" s="529">
        <f t="shared" si="3"/>
        <v>0</v>
      </c>
    </row>
    <row r="78" spans="1:6" ht="26.4">
      <c r="A78" s="526">
        <v>6</v>
      </c>
      <c r="B78" s="530" t="s">
        <v>166</v>
      </c>
      <c r="C78" s="528" t="s">
        <v>14</v>
      </c>
      <c r="D78" s="535">
        <v>56.16</v>
      </c>
      <c r="E78" s="822"/>
      <c r="F78" s="529">
        <f t="shared" si="3"/>
        <v>0</v>
      </c>
    </row>
    <row r="79" spans="1:6" ht="26.4">
      <c r="A79" s="526">
        <v>7</v>
      </c>
      <c r="B79" s="530" t="s">
        <v>167</v>
      </c>
      <c r="C79" s="528" t="s">
        <v>14</v>
      </c>
      <c r="D79" s="535">
        <v>22.46</v>
      </c>
      <c r="E79" s="822"/>
      <c r="F79" s="529">
        <f t="shared" si="3"/>
        <v>0</v>
      </c>
    </row>
    <row r="80" spans="1:6">
      <c r="A80" s="526">
        <v>8</v>
      </c>
      <c r="B80" s="530" t="s">
        <v>662</v>
      </c>
      <c r="C80" s="528" t="s">
        <v>14</v>
      </c>
      <c r="D80" s="535">
        <v>112.32</v>
      </c>
      <c r="E80" s="822"/>
      <c r="F80" s="529">
        <f t="shared" si="3"/>
        <v>0</v>
      </c>
    </row>
    <row r="81" spans="1:6">
      <c r="A81" s="526">
        <v>9</v>
      </c>
      <c r="B81" s="530" t="s">
        <v>655</v>
      </c>
      <c r="C81" s="528" t="s">
        <v>12</v>
      </c>
      <c r="D81" s="529">
        <v>18</v>
      </c>
      <c r="E81" s="822"/>
      <c r="F81" s="529">
        <f t="shared" si="3"/>
        <v>0</v>
      </c>
    </row>
    <row r="82" spans="1:6">
      <c r="A82" s="526">
        <v>10</v>
      </c>
      <c r="B82" s="530" t="s">
        <v>654</v>
      </c>
      <c r="C82" s="528" t="s">
        <v>12</v>
      </c>
      <c r="D82" s="529">
        <v>18</v>
      </c>
      <c r="E82" s="822"/>
      <c r="F82" s="529">
        <f t="shared" si="3"/>
        <v>0</v>
      </c>
    </row>
    <row r="83" spans="1:6" ht="52.8">
      <c r="A83" s="526">
        <v>11</v>
      </c>
      <c r="B83" s="530" t="s">
        <v>671</v>
      </c>
      <c r="C83" s="528" t="s">
        <v>759</v>
      </c>
      <c r="D83" s="529">
        <v>2</v>
      </c>
      <c r="E83" s="822"/>
      <c r="F83" s="529">
        <f t="shared" si="3"/>
        <v>0</v>
      </c>
    </row>
    <row r="84" spans="1:6" ht="52.8">
      <c r="A84" s="526">
        <v>12</v>
      </c>
      <c r="B84" s="530" t="s">
        <v>670</v>
      </c>
      <c r="C84" s="528" t="s">
        <v>759</v>
      </c>
      <c r="D84" s="529">
        <v>1</v>
      </c>
      <c r="E84" s="822"/>
      <c r="F84" s="529">
        <f t="shared" si="3"/>
        <v>0</v>
      </c>
    </row>
    <row r="85" spans="1:6" ht="39.6">
      <c r="A85" s="526">
        <v>13</v>
      </c>
      <c r="B85" s="530" t="s">
        <v>669</v>
      </c>
      <c r="C85" s="528" t="s">
        <v>759</v>
      </c>
      <c r="D85" s="529">
        <v>2</v>
      </c>
      <c r="E85" s="822"/>
      <c r="F85" s="529">
        <f t="shared" si="3"/>
        <v>0</v>
      </c>
    </row>
    <row r="86" spans="1:6" ht="26.4">
      <c r="A86" s="526">
        <v>14</v>
      </c>
      <c r="B86" s="536" t="s">
        <v>668</v>
      </c>
      <c r="C86" s="528" t="s">
        <v>759</v>
      </c>
      <c r="D86" s="529">
        <v>23</v>
      </c>
      <c r="E86" s="822"/>
      <c r="F86" s="529">
        <f t="shared" ref="F86:F92" si="4">+D86*E86</f>
        <v>0</v>
      </c>
    </row>
    <row r="87" spans="1:6" ht="26.4">
      <c r="A87" s="526">
        <v>15</v>
      </c>
      <c r="B87" s="530" t="s">
        <v>667</v>
      </c>
      <c r="C87" s="528" t="s">
        <v>758</v>
      </c>
      <c r="D87" s="529">
        <v>150</v>
      </c>
      <c r="E87" s="822"/>
      <c r="F87" s="529">
        <f t="shared" si="4"/>
        <v>0</v>
      </c>
    </row>
    <row r="88" spans="1:6">
      <c r="A88" s="526">
        <v>16</v>
      </c>
      <c r="B88" s="530" t="s">
        <v>666</v>
      </c>
      <c r="C88" s="528" t="s">
        <v>758</v>
      </c>
      <c r="D88" s="529">
        <v>165</v>
      </c>
      <c r="E88" s="822"/>
      <c r="F88" s="529">
        <f t="shared" si="4"/>
        <v>0</v>
      </c>
    </row>
    <row r="89" spans="1:6">
      <c r="A89" s="526">
        <v>17</v>
      </c>
      <c r="B89" s="530" t="s">
        <v>160</v>
      </c>
      <c r="C89" s="528" t="s">
        <v>758</v>
      </c>
      <c r="D89" s="529">
        <v>165</v>
      </c>
      <c r="E89" s="822"/>
      <c r="F89" s="529">
        <f t="shared" si="4"/>
        <v>0</v>
      </c>
    </row>
    <row r="90" spans="1:6">
      <c r="A90" s="526">
        <v>18</v>
      </c>
      <c r="B90" s="530" t="s">
        <v>665</v>
      </c>
      <c r="C90" s="528" t="s">
        <v>759</v>
      </c>
      <c r="D90" s="529">
        <v>2</v>
      </c>
      <c r="E90" s="822"/>
      <c r="F90" s="529">
        <f t="shared" si="4"/>
        <v>0</v>
      </c>
    </row>
    <row r="91" spans="1:6">
      <c r="A91" s="526">
        <v>19</v>
      </c>
      <c r="B91" s="530" t="s">
        <v>651</v>
      </c>
      <c r="C91" s="528" t="s">
        <v>759</v>
      </c>
      <c r="D91" s="529">
        <v>3</v>
      </c>
      <c r="E91" s="822"/>
      <c r="F91" s="529">
        <f t="shared" si="4"/>
        <v>0</v>
      </c>
    </row>
    <row r="92" spans="1:6">
      <c r="A92" s="526">
        <v>20</v>
      </c>
      <c r="B92" s="530" t="s">
        <v>650</v>
      </c>
      <c r="C92" s="528" t="s">
        <v>759</v>
      </c>
      <c r="D92" s="529">
        <v>3</v>
      </c>
      <c r="E92" s="822"/>
      <c r="F92" s="529">
        <f t="shared" si="4"/>
        <v>0</v>
      </c>
    </row>
    <row r="93" spans="1:6">
      <c r="A93" s="526">
        <v>21</v>
      </c>
      <c r="B93" s="530" t="s">
        <v>739</v>
      </c>
      <c r="C93" s="528" t="s">
        <v>773</v>
      </c>
      <c r="D93" s="529">
        <v>15</v>
      </c>
      <c r="E93" s="822"/>
      <c r="F93" s="529">
        <f>+D93*E93</f>
        <v>0</v>
      </c>
    </row>
    <row r="94" spans="1:6">
      <c r="A94" s="526"/>
      <c r="B94" s="530"/>
      <c r="C94" s="528"/>
      <c r="D94" s="529"/>
      <c r="E94" s="822"/>
      <c r="F94" s="529"/>
    </row>
    <row r="95" spans="1:6">
      <c r="A95" s="531"/>
      <c r="B95" s="532" t="s">
        <v>648</v>
      </c>
      <c r="C95" s="533"/>
      <c r="D95" s="534"/>
      <c r="E95" s="823"/>
      <c r="F95" s="534">
        <f>SUM(F73:F93)</f>
        <v>0</v>
      </c>
    </row>
    <row r="97" spans="1:6" ht="13.8" thickBot="1">
      <c r="A97" s="525" t="s">
        <v>774</v>
      </c>
      <c r="B97" s="524" t="s">
        <v>636</v>
      </c>
    </row>
    <row r="98" spans="1:6">
      <c r="A98" s="428" t="s">
        <v>702</v>
      </c>
      <c r="B98" s="429" t="s">
        <v>703</v>
      </c>
      <c r="C98" s="430" t="s">
        <v>704</v>
      </c>
      <c r="D98" s="431" t="s">
        <v>604</v>
      </c>
      <c r="E98" s="770" t="s">
        <v>705</v>
      </c>
      <c r="F98" s="430" t="s">
        <v>706</v>
      </c>
    </row>
    <row r="100" spans="1:6" ht="26.4">
      <c r="A100" s="526">
        <v>1</v>
      </c>
      <c r="B100" s="530" t="s">
        <v>235</v>
      </c>
      <c r="C100" s="528" t="s">
        <v>14</v>
      </c>
      <c r="D100" s="529">
        <f>12*1.2</f>
        <v>14.4</v>
      </c>
      <c r="E100" s="822"/>
      <c r="F100" s="529">
        <f t="shared" ref="F100:F111" si="5">+D100*E100</f>
        <v>0</v>
      </c>
    </row>
    <row r="101" spans="1:6" ht="26.4">
      <c r="A101" s="526">
        <v>2</v>
      </c>
      <c r="B101" s="530" t="s">
        <v>676</v>
      </c>
      <c r="C101" s="528" t="s">
        <v>14</v>
      </c>
      <c r="D101" s="529">
        <f>87*1.2</f>
        <v>104.4</v>
      </c>
      <c r="E101" s="822"/>
      <c r="F101" s="529">
        <f t="shared" si="5"/>
        <v>0</v>
      </c>
    </row>
    <row r="102" spans="1:6" ht="26.4">
      <c r="A102" s="526">
        <v>3</v>
      </c>
      <c r="B102" s="530" t="s">
        <v>675</v>
      </c>
      <c r="C102" s="528" t="s">
        <v>758</v>
      </c>
      <c r="D102" s="529">
        <v>110</v>
      </c>
      <c r="E102" s="822"/>
      <c r="F102" s="529">
        <f t="shared" si="5"/>
        <v>0</v>
      </c>
    </row>
    <row r="103" spans="1:6">
      <c r="A103" s="526">
        <v>5</v>
      </c>
      <c r="B103" s="530" t="s">
        <v>237</v>
      </c>
      <c r="C103" s="528" t="s">
        <v>14</v>
      </c>
      <c r="D103" s="535">
        <v>35.64</v>
      </c>
      <c r="E103" s="822"/>
      <c r="F103" s="529">
        <f t="shared" si="5"/>
        <v>0</v>
      </c>
    </row>
    <row r="104" spans="1:6" ht="26.4">
      <c r="A104" s="526">
        <v>6</v>
      </c>
      <c r="B104" s="530" t="s">
        <v>166</v>
      </c>
      <c r="C104" s="528" t="s">
        <v>14</v>
      </c>
      <c r="D104" s="535">
        <v>23.76</v>
      </c>
      <c r="E104" s="822"/>
      <c r="F104" s="529">
        <f t="shared" si="5"/>
        <v>0</v>
      </c>
    </row>
    <row r="105" spans="1:6" ht="26.4">
      <c r="A105" s="526">
        <v>7</v>
      </c>
      <c r="B105" s="530" t="s">
        <v>167</v>
      </c>
      <c r="C105" s="528" t="s">
        <v>14</v>
      </c>
      <c r="D105" s="535">
        <v>59.4</v>
      </c>
      <c r="E105" s="822"/>
      <c r="F105" s="529">
        <f t="shared" si="5"/>
        <v>0</v>
      </c>
    </row>
    <row r="106" spans="1:6">
      <c r="A106" s="526">
        <v>8</v>
      </c>
      <c r="B106" s="530" t="s">
        <v>662</v>
      </c>
      <c r="C106" s="528" t="s">
        <v>14</v>
      </c>
      <c r="D106" s="535">
        <v>118.8</v>
      </c>
      <c r="E106" s="822"/>
      <c r="F106" s="529">
        <f t="shared" si="5"/>
        <v>0</v>
      </c>
    </row>
    <row r="107" spans="1:6" ht="26.4">
      <c r="A107" s="526">
        <v>9</v>
      </c>
      <c r="B107" s="530" t="s">
        <v>740</v>
      </c>
      <c r="C107" s="528" t="s">
        <v>759</v>
      </c>
      <c r="D107" s="529">
        <v>3</v>
      </c>
      <c r="E107" s="822"/>
      <c r="F107" s="529">
        <f t="shared" si="5"/>
        <v>0</v>
      </c>
    </row>
    <row r="108" spans="1:6">
      <c r="A108" s="526">
        <v>10</v>
      </c>
      <c r="B108" s="530" t="s">
        <v>655</v>
      </c>
      <c r="C108" s="528" t="s">
        <v>12</v>
      </c>
      <c r="D108" s="529">
        <v>110</v>
      </c>
      <c r="E108" s="822"/>
      <c r="F108" s="529">
        <f t="shared" si="5"/>
        <v>0</v>
      </c>
    </row>
    <row r="109" spans="1:6">
      <c r="A109" s="526">
        <v>11</v>
      </c>
      <c r="B109" s="530" t="s">
        <v>654</v>
      </c>
      <c r="C109" s="528" t="s">
        <v>12</v>
      </c>
      <c r="D109" s="529">
        <v>110</v>
      </c>
      <c r="E109" s="822"/>
      <c r="F109" s="529">
        <f t="shared" si="5"/>
        <v>0</v>
      </c>
    </row>
    <row r="110" spans="1:6">
      <c r="A110" s="526">
        <v>12</v>
      </c>
      <c r="B110" s="530" t="s">
        <v>245</v>
      </c>
      <c r="C110" s="528" t="s">
        <v>758</v>
      </c>
      <c r="D110" s="529">
        <v>110</v>
      </c>
      <c r="E110" s="822"/>
      <c r="F110" s="529">
        <f t="shared" si="5"/>
        <v>0</v>
      </c>
    </row>
    <row r="111" spans="1:6">
      <c r="A111" s="526">
        <v>13</v>
      </c>
      <c r="B111" s="530" t="s">
        <v>650</v>
      </c>
      <c r="C111" s="528" t="s">
        <v>759</v>
      </c>
      <c r="D111" s="529">
        <v>3</v>
      </c>
      <c r="E111" s="822"/>
      <c r="F111" s="529">
        <f t="shared" si="5"/>
        <v>0</v>
      </c>
    </row>
    <row r="112" spans="1:6">
      <c r="A112" s="526">
        <v>14</v>
      </c>
      <c r="B112" s="530" t="s">
        <v>174</v>
      </c>
      <c r="C112" s="528" t="s">
        <v>773</v>
      </c>
      <c r="D112" s="529">
        <v>8</v>
      </c>
      <c r="E112" s="822"/>
      <c r="F112" s="529">
        <f>+D112*E112</f>
        <v>0</v>
      </c>
    </row>
    <row r="113" spans="1:6">
      <c r="A113" s="526"/>
      <c r="B113" s="530"/>
      <c r="C113" s="528"/>
      <c r="D113" s="529"/>
      <c r="E113" s="822"/>
      <c r="F113" s="529"/>
    </row>
    <row r="114" spans="1:6">
      <c r="A114" s="537"/>
      <c r="B114" s="532" t="s">
        <v>648</v>
      </c>
      <c r="C114" s="538"/>
      <c r="D114" s="539"/>
      <c r="E114" s="824"/>
      <c r="F114" s="534">
        <f>SUM(F99:F112)</f>
        <v>0</v>
      </c>
    </row>
    <row r="117" spans="1:6" ht="13.8" thickBot="1">
      <c r="A117" s="525" t="s">
        <v>779</v>
      </c>
      <c r="B117" s="524" t="s">
        <v>635</v>
      </c>
    </row>
    <row r="118" spans="1:6">
      <c r="A118" s="428" t="s">
        <v>702</v>
      </c>
      <c r="B118" s="429" t="s">
        <v>703</v>
      </c>
      <c r="C118" s="430" t="s">
        <v>704</v>
      </c>
      <c r="D118" s="431" t="s">
        <v>604</v>
      </c>
      <c r="E118" s="770" t="s">
        <v>705</v>
      </c>
      <c r="F118" s="430" t="s">
        <v>706</v>
      </c>
    </row>
    <row r="120" spans="1:6" ht="26.4">
      <c r="A120" s="526">
        <v>1</v>
      </c>
      <c r="B120" s="530" t="s">
        <v>680</v>
      </c>
      <c r="C120" s="528" t="s">
        <v>14</v>
      </c>
      <c r="D120" s="529">
        <f>110*0.6*1.2</f>
        <v>79.2</v>
      </c>
      <c r="E120" s="822"/>
      <c r="F120" s="529">
        <f t="shared" ref="F120:F132" si="6">+D120*E120</f>
        <v>0</v>
      </c>
    </row>
    <row r="121" spans="1:6" ht="26.4">
      <c r="A121" s="526">
        <v>2</v>
      </c>
      <c r="B121" s="530" t="s">
        <v>673</v>
      </c>
      <c r="C121" s="528" t="s">
        <v>14</v>
      </c>
      <c r="D121" s="529">
        <f>18*0.6*1.2</f>
        <v>12.96</v>
      </c>
      <c r="E121" s="822"/>
      <c r="F121" s="529">
        <f t="shared" si="6"/>
        <v>0</v>
      </c>
    </row>
    <row r="122" spans="1:6" ht="26.4">
      <c r="A122" s="526">
        <v>3</v>
      </c>
      <c r="B122" s="530" t="s">
        <v>679</v>
      </c>
      <c r="C122" s="528" t="s">
        <v>758</v>
      </c>
      <c r="D122" s="529">
        <v>110</v>
      </c>
      <c r="E122" s="822"/>
      <c r="F122" s="529">
        <f t="shared" si="6"/>
        <v>0</v>
      </c>
    </row>
    <row r="123" spans="1:6" ht="26.4">
      <c r="A123" s="526">
        <v>4</v>
      </c>
      <c r="B123" s="530" t="s">
        <v>678</v>
      </c>
      <c r="C123" s="528" t="s">
        <v>758</v>
      </c>
      <c r="D123" s="529">
        <v>85</v>
      </c>
      <c r="E123" s="822"/>
      <c r="F123" s="529">
        <f t="shared" si="6"/>
        <v>0</v>
      </c>
    </row>
    <row r="124" spans="1:6">
      <c r="A124" s="526">
        <v>5</v>
      </c>
      <c r="B124" s="530" t="s">
        <v>237</v>
      </c>
      <c r="C124" s="528" t="s">
        <v>14</v>
      </c>
      <c r="D124" s="535">
        <v>27.65</v>
      </c>
      <c r="E124" s="822"/>
      <c r="F124" s="529">
        <f t="shared" si="6"/>
        <v>0</v>
      </c>
    </row>
    <row r="125" spans="1:6" ht="26.4">
      <c r="A125" s="526">
        <v>6</v>
      </c>
      <c r="B125" s="530" t="s">
        <v>166</v>
      </c>
      <c r="C125" s="528" t="s">
        <v>14</v>
      </c>
      <c r="D125" s="535">
        <v>18.43</v>
      </c>
      <c r="E125" s="822"/>
      <c r="F125" s="529">
        <f t="shared" si="6"/>
        <v>0</v>
      </c>
    </row>
    <row r="126" spans="1:6" ht="26.4">
      <c r="A126" s="526">
        <v>7</v>
      </c>
      <c r="B126" s="530" t="s">
        <v>167</v>
      </c>
      <c r="C126" s="528" t="s">
        <v>14</v>
      </c>
      <c r="D126" s="535">
        <v>46.08</v>
      </c>
      <c r="E126" s="822"/>
      <c r="F126" s="529">
        <f t="shared" si="6"/>
        <v>0</v>
      </c>
    </row>
    <row r="127" spans="1:6">
      <c r="A127" s="526">
        <v>8</v>
      </c>
      <c r="B127" s="530" t="s">
        <v>662</v>
      </c>
      <c r="C127" s="528" t="s">
        <v>14</v>
      </c>
      <c r="D127" s="535">
        <v>92.16</v>
      </c>
      <c r="E127" s="822"/>
      <c r="F127" s="529">
        <f t="shared" si="6"/>
        <v>0</v>
      </c>
    </row>
    <row r="128" spans="1:6" ht="26.4">
      <c r="A128" s="526">
        <v>9</v>
      </c>
      <c r="B128" s="530" t="s">
        <v>661</v>
      </c>
      <c r="C128" s="528" t="s">
        <v>759</v>
      </c>
      <c r="D128" s="529">
        <v>3</v>
      </c>
      <c r="E128" s="822"/>
      <c r="F128" s="529">
        <f t="shared" si="6"/>
        <v>0</v>
      </c>
    </row>
    <row r="129" spans="1:6">
      <c r="A129" s="526">
        <v>10</v>
      </c>
      <c r="B129" s="530" t="s">
        <v>655</v>
      </c>
      <c r="C129" s="528" t="s">
        <v>12</v>
      </c>
      <c r="D129" s="529">
        <v>63</v>
      </c>
      <c r="E129" s="822"/>
      <c r="F129" s="529">
        <f t="shared" si="6"/>
        <v>0</v>
      </c>
    </row>
    <row r="130" spans="1:6">
      <c r="A130" s="526">
        <v>11</v>
      </c>
      <c r="B130" s="530" t="s">
        <v>654</v>
      </c>
      <c r="C130" s="528" t="s">
        <v>12</v>
      </c>
      <c r="D130" s="529">
        <v>63</v>
      </c>
      <c r="E130" s="822"/>
      <c r="F130" s="529">
        <f t="shared" si="6"/>
        <v>0</v>
      </c>
    </row>
    <row r="131" spans="1:6">
      <c r="A131" s="526">
        <v>12</v>
      </c>
      <c r="B131" s="530" t="s">
        <v>677</v>
      </c>
      <c r="C131" s="528" t="s">
        <v>758</v>
      </c>
      <c r="D131" s="529">
        <v>110</v>
      </c>
      <c r="E131" s="822"/>
      <c r="F131" s="529">
        <f t="shared" si="6"/>
        <v>0</v>
      </c>
    </row>
    <row r="132" spans="1:6">
      <c r="A132" s="526">
        <v>13</v>
      </c>
      <c r="B132" s="530" t="s">
        <v>650</v>
      </c>
      <c r="C132" s="528" t="s">
        <v>759</v>
      </c>
      <c r="D132" s="529">
        <v>4</v>
      </c>
      <c r="E132" s="822"/>
      <c r="F132" s="529">
        <f t="shared" si="6"/>
        <v>0</v>
      </c>
    </row>
    <row r="133" spans="1:6">
      <c r="A133" s="526">
        <v>15</v>
      </c>
      <c r="B133" s="530" t="s">
        <v>649</v>
      </c>
      <c r="C133" s="528" t="s">
        <v>773</v>
      </c>
      <c r="D133" s="529">
        <v>16</v>
      </c>
      <c r="E133" s="822"/>
      <c r="F133" s="529">
        <f>+D133*E133</f>
        <v>0</v>
      </c>
    </row>
    <row r="134" spans="1:6">
      <c r="A134" s="526"/>
      <c r="B134" s="530"/>
      <c r="C134" s="528"/>
      <c r="D134" s="529"/>
      <c r="E134" s="822"/>
      <c r="F134" s="529"/>
    </row>
    <row r="135" spans="1:6">
      <c r="A135" s="537"/>
      <c r="B135" s="532" t="s">
        <v>648</v>
      </c>
      <c r="C135" s="538"/>
      <c r="D135" s="539"/>
      <c r="E135" s="824"/>
      <c r="F135" s="534">
        <f>SUM(F119:F133)</f>
        <v>0</v>
      </c>
    </row>
  </sheetData>
  <sheetProtection password="CAFB" sheet="1" objects="1" scenarios="1"/>
  <phoneticPr fontId="79" type="noConversion"/>
  <pageMargins left="0.74803149606299213" right="0.74803149606299213" top="0.98425196850393704" bottom="0.98425196850393704" header="0.51181102362204722" footer="0.51181102362204722"/>
  <pageSetup paperSize="9" scale="80" orientation="portrait" horizontalDpi="360" verticalDpi="4294967292" r:id="rId1"/>
  <headerFooter alignWithMargins="0">
    <oddFooter>&amp;LRazpisna dokumentacija: Ureditev mestnega središča v Šempetru pri Gorici 3. faza&amp;R&amp;P</oddFooter>
  </headerFooter>
</worksheet>
</file>

<file path=xl/worksheets/sheet5.xml><?xml version="1.0" encoding="utf-8"?>
<worksheet xmlns="http://schemas.openxmlformats.org/spreadsheetml/2006/main" xmlns:r="http://schemas.openxmlformats.org/officeDocument/2006/relationships">
  <sheetPr>
    <tabColor rgb="FF00B0F0"/>
  </sheetPr>
  <dimension ref="A1:DK16"/>
  <sheetViews>
    <sheetView zoomScaleNormal="100" zoomScaleSheetLayoutView="100" workbookViewId="0">
      <selection activeCell="B22" sqref="B22"/>
    </sheetView>
  </sheetViews>
  <sheetFormatPr defaultColWidth="8.88671875" defaultRowHeight="13.2"/>
  <cols>
    <col min="1" max="1" width="7.88671875" style="330" customWidth="1"/>
    <col min="2" max="2" width="59.33203125" style="330" customWidth="1"/>
    <col min="3" max="3" width="20.6640625" style="330" customWidth="1"/>
    <col min="4" max="16384" width="8.88671875" style="123"/>
  </cols>
  <sheetData>
    <row r="1" spans="1:115" ht="13.8">
      <c r="A1" s="432" t="s">
        <v>701</v>
      </c>
    </row>
    <row r="2" spans="1:115" ht="13.8">
      <c r="A2" s="432"/>
    </row>
    <row r="4" spans="1:115" ht="13.8">
      <c r="A4" s="517" t="s">
        <v>776</v>
      </c>
      <c r="B4" s="517" t="s">
        <v>247</v>
      </c>
      <c r="C4" s="517"/>
    </row>
    <row r="5" spans="1:115" ht="13.8">
      <c r="A5" s="518"/>
      <c r="B5" s="517" t="s">
        <v>248</v>
      </c>
      <c r="C5" s="517"/>
    </row>
    <row r="6" spans="1:115" ht="15.6">
      <c r="B6" s="329"/>
    </row>
    <row r="7" spans="1:115" ht="13.8">
      <c r="A7" s="434" t="s">
        <v>708</v>
      </c>
    </row>
    <row r="8" spans="1:115" ht="13.8">
      <c r="A8" s="434"/>
    </row>
    <row r="9" spans="1:115" s="124" customFormat="1" ht="26.4">
      <c r="A9" s="406" t="s">
        <v>606</v>
      </c>
      <c r="B9" s="666" t="s">
        <v>605</v>
      </c>
      <c r="C9" s="545" t="s">
        <v>387</v>
      </c>
    </row>
    <row r="10" spans="1:115" s="124" customFormat="1">
      <c r="A10" s="545" t="s">
        <v>748</v>
      </c>
      <c r="B10" s="676" t="s">
        <v>252</v>
      </c>
      <c r="C10" s="669">
        <f>'arhitektura+PID'!F20</f>
        <v>0</v>
      </c>
    </row>
    <row r="11" spans="1:115" s="12" customFormat="1">
      <c r="A11" s="545" t="s">
        <v>749</v>
      </c>
      <c r="B11" s="678" t="s">
        <v>254</v>
      </c>
      <c r="C11" s="669">
        <f>'javna razsvetl'!F12</f>
        <v>0</v>
      </c>
    </row>
    <row r="12" spans="1:115" s="12" customFormat="1">
      <c r="A12" s="545" t="s">
        <v>751</v>
      </c>
      <c r="B12" s="676" t="s">
        <v>255</v>
      </c>
      <c r="C12" s="669">
        <f>+'voziščne konstruk'!F17</f>
        <v>0</v>
      </c>
    </row>
    <row r="13" spans="1:115" s="12" customFormat="1">
      <c r="A13" s="331" t="s">
        <v>753</v>
      </c>
      <c r="B13" s="678" t="s">
        <v>250</v>
      </c>
      <c r="C13" s="669">
        <f>'kanaliz.vod za optični kabel'!F33</f>
        <v>0</v>
      </c>
    </row>
    <row r="14" spans="1:115" s="12" customFormat="1">
      <c r="A14" s="331" t="s">
        <v>634</v>
      </c>
      <c r="B14" s="679" t="str">
        <f>'arhitektura+PID'!B198:F198</f>
        <v>TUJE STORITVE - PROJEKTNA DOKUMENTACIJA - PID</v>
      </c>
      <c r="C14" s="669">
        <f>'arhitektura+PID'!F203</f>
        <v>0</v>
      </c>
    </row>
    <row r="15" spans="1:115" s="12" customFormat="1" ht="13.8" thickBot="1">
      <c r="A15" s="545" t="s">
        <v>249</v>
      </c>
      <c r="B15" s="439" t="s">
        <v>809</v>
      </c>
      <c r="C15" s="669">
        <f>SUM(C10:C14)*0.1</f>
        <v>0</v>
      </c>
    </row>
    <row r="16" spans="1:115" s="126" customFormat="1" ht="15">
      <c r="A16" s="677"/>
      <c r="B16" s="680" t="s">
        <v>382</v>
      </c>
      <c r="C16" s="741">
        <f>SUM(C10:C15)</f>
        <v>0</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row>
  </sheetData>
  <sheetProtection password="CAFB" sheet="1" objects="1" scenarios="1"/>
  <phoneticPr fontId="79" type="noConversion"/>
  <pageMargins left="0.82677165354330717" right="0.39370078740157483" top="0.98425196850393704" bottom="0.98425196850393704" header="0.51181102362204722" footer="0.51181102362204722"/>
  <pageSetup paperSize="9" scale="80" orientation="portrait" r:id="rId1"/>
  <headerFooter alignWithMargins="0">
    <oddFooter>&amp;LRazpisna dokumentacija: Ureditev mestnega središča v Šempetru pri Gorici - 3.faza&amp;R&amp;P</oddFooter>
  </headerFooter>
</worksheet>
</file>

<file path=xl/worksheets/sheet6.xml><?xml version="1.0" encoding="utf-8"?>
<worksheet xmlns="http://schemas.openxmlformats.org/spreadsheetml/2006/main" xmlns:r="http://schemas.openxmlformats.org/officeDocument/2006/relationships">
  <sheetPr>
    <tabColor rgb="FF00B0F0"/>
  </sheetPr>
  <dimension ref="A1:O266"/>
  <sheetViews>
    <sheetView topLeftCell="A174" zoomScaleNormal="100" zoomScaleSheetLayoutView="100" workbookViewId="0">
      <selection activeCell="E183" sqref="E183"/>
    </sheetView>
  </sheetViews>
  <sheetFormatPr defaultColWidth="9.109375" defaultRowHeight="13.2"/>
  <cols>
    <col min="1" max="1" width="6.6640625" style="105" customWidth="1"/>
    <col min="2" max="2" width="51.5546875" style="107" customWidth="1"/>
    <col min="3" max="3" width="7.33203125" style="111" customWidth="1"/>
    <col min="4" max="4" width="9.109375" style="108" customWidth="1"/>
    <col min="5" max="5" width="13.6640625" style="109" customWidth="1"/>
    <col min="6" max="6" width="15.33203125" style="106" customWidth="1"/>
    <col min="7" max="7" width="16.44140625" style="124" customWidth="1"/>
    <col min="8" max="11" width="9.109375" style="124"/>
    <col min="12" max="12" width="35.5546875" style="124" customWidth="1"/>
    <col min="13" max="13" width="9.109375" style="124"/>
    <col min="14" max="14" width="14" style="124" bestFit="1" customWidth="1"/>
    <col min="15" max="16384" width="9.109375" style="124"/>
  </cols>
  <sheetData>
    <row r="1" spans="1:8" ht="13.8">
      <c r="A1" s="432" t="s">
        <v>701</v>
      </c>
    </row>
    <row r="3" spans="1:8" s="147" customFormat="1" ht="18">
      <c r="A3" s="332"/>
      <c r="B3" s="333"/>
      <c r="C3" s="553"/>
      <c r="D3" s="333"/>
      <c r="E3" s="825"/>
      <c r="F3" s="334"/>
      <c r="G3" s="149"/>
      <c r="H3" s="148"/>
    </row>
    <row r="4" spans="1:8" s="147" customFormat="1" ht="14.4">
      <c r="B4" s="517" t="s">
        <v>247</v>
      </c>
      <c r="C4" s="554"/>
      <c r="D4" s="540"/>
      <c r="E4" s="826"/>
      <c r="F4" s="541"/>
      <c r="G4" s="149"/>
      <c r="H4" s="148"/>
    </row>
    <row r="5" spans="1:8" ht="13.8">
      <c r="B5" s="517" t="s">
        <v>248</v>
      </c>
    </row>
    <row r="9" spans="1:8" ht="13.8">
      <c r="A9" s="544" t="s">
        <v>748</v>
      </c>
      <c r="B9" s="546" t="s">
        <v>681</v>
      </c>
      <c r="C9" s="555"/>
      <c r="D9" s="547"/>
      <c r="E9" s="827"/>
    </row>
    <row r="10" spans="1:8" ht="13.8">
      <c r="A10" s="544"/>
      <c r="B10" s="546"/>
      <c r="C10" s="555"/>
      <c r="D10" s="547"/>
      <c r="E10" s="827"/>
    </row>
    <row r="11" spans="1:8" ht="26.4">
      <c r="A11" s="406" t="s">
        <v>702</v>
      </c>
      <c r="B11" s="666" t="s">
        <v>605</v>
      </c>
      <c r="C11" s="667"/>
      <c r="D11" s="668"/>
      <c r="E11" s="764"/>
      <c r="F11" s="545" t="s">
        <v>387</v>
      </c>
    </row>
    <row r="12" spans="1:8">
      <c r="A12" s="331" t="s">
        <v>748</v>
      </c>
      <c r="B12" s="676" t="s">
        <v>315</v>
      </c>
      <c r="C12" s="598"/>
      <c r="D12" s="599"/>
      <c r="E12" s="681"/>
      <c r="F12" s="682">
        <f>F49</f>
        <v>0</v>
      </c>
    </row>
    <row r="13" spans="1:8" s="12" customFormat="1">
      <c r="A13" s="331" t="s">
        <v>749</v>
      </c>
      <c r="B13" s="676" t="s">
        <v>764</v>
      </c>
      <c r="C13" s="598"/>
      <c r="D13" s="600"/>
      <c r="E13" s="828"/>
      <c r="F13" s="682">
        <f>F62</f>
        <v>0</v>
      </c>
    </row>
    <row r="14" spans="1:8" s="12" customFormat="1">
      <c r="A14" s="331" t="s">
        <v>751</v>
      </c>
      <c r="B14" s="676" t="s">
        <v>86</v>
      </c>
      <c r="C14" s="598"/>
      <c r="D14" s="600"/>
      <c r="E14" s="828"/>
      <c r="F14" s="682">
        <f>F69</f>
        <v>0</v>
      </c>
    </row>
    <row r="15" spans="1:8" s="12" customFormat="1">
      <c r="A15" s="331" t="s">
        <v>753</v>
      </c>
      <c r="B15" s="676" t="s">
        <v>272</v>
      </c>
      <c r="C15" s="598"/>
      <c r="D15" s="600"/>
      <c r="E15" s="828"/>
      <c r="F15" s="682">
        <f>F81</f>
        <v>0</v>
      </c>
    </row>
    <row r="16" spans="1:8" s="12" customFormat="1">
      <c r="A16" s="331" t="s">
        <v>755</v>
      </c>
      <c r="B16" s="676" t="s">
        <v>777</v>
      </c>
      <c r="C16" s="598"/>
      <c r="D16" s="600"/>
      <c r="E16" s="828"/>
      <c r="F16" s="682">
        <f>F96</f>
        <v>0</v>
      </c>
    </row>
    <row r="17" spans="1:7" s="12" customFormat="1">
      <c r="A17" s="331" t="s">
        <v>249</v>
      </c>
      <c r="B17" s="676" t="s">
        <v>260</v>
      </c>
      <c r="C17" s="598"/>
      <c r="D17" s="600"/>
      <c r="E17" s="828"/>
      <c r="F17" s="682">
        <f>F103</f>
        <v>0</v>
      </c>
    </row>
    <row r="18" spans="1:7" s="12" customFormat="1">
      <c r="A18" s="331" t="s">
        <v>251</v>
      </c>
      <c r="B18" s="676" t="s">
        <v>255</v>
      </c>
      <c r="C18" s="598"/>
      <c r="D18" s="600"/>
      <c r="E18" s="828"/>
      <c r="F18" s="682">
        <f>F114</f>
        <v>0</v>
      </c>
    </row>
    <row r="19" spans="1:7" s="12" customFormat="1">
      <c r="A19" s="331" t="s">
        <v>253</v>
      </c>
      <c r="B19" s="676" t="s">
        <v>283</v>
      </c>
      <c r="C19" s="598"/>
      <c r="D19" s="600"/>
      <c r="E19" s="828"/>
      <c r="F19" s="682">
        <f>F125</f>
        <v>0</v>
      </c>
    </row>
    <row r="20" spans="1:7" s="7" customFormat="1" ht="15">
      <c r="A20" s="675"/>
      <c r="B20" s="674" t="s">
        <v>383</v>
      </c>
      <c r="C20" s="444"/>
      <c r="D20" s="445"/>
      <c r="E20" s="767"/>
      <c r="F20" s="672">
        <f>SUM(F12:F19)</f>
        <v>0</v>
      </c>
    </row>
    <row r="21" spans="1:7" s="7" customFormat="1" ht="15.6" thickBot="1">
      <c r="A21" s="125"/>
      <c r="B21" s="25"/>
      <c r="C21" s="21"/>
      <c r="D21" s="24"/>
      <c r="E21" s="829"/>
      <c r="F21" s="47"/>
    </row>
    <row r="22" spans="1:7" s="7" customFormat="1" ht="15">
      <c r="A22" s="428" t="s">
        <v>702</v>
      </c>
      <c r="B22" s="429" t="s">
        <v>703</v>
      </c>
      <c r="C22" s="430" t="s">
        <v>704</v>
      </c>
      <c r="D22" s="431" t="s">
        <v>604</v>
      </c>
      <c r="E22" s="770" t="s">
        <v>705</v>
      </c>
      <c r="F22" s="430" t="s">
        <v>706</v>
      </c>
    </row>
    <row r="23" spans="1:7" s="12" customFormat="1">
      <c r="A23" s="337" t="s">
        <v>748</v>
      </c>
      <c r="B23" s="338" t="s">
        <v>315</v>
      </c>
      <c r="C23" s="54"/>
      <c r="D23" s="15"/>
      <c r="E23" s="830"/>
      <c r="F23" s="14"/>
    </row>
    <row r="25" spans="1:7" ht="39.6">
      <c r="A25" s="105">
        <v>1</v>
      </c>
      <c r="B25" s="113" t="s">
        <v>314</v>
      </c>
      <c r="C25" s="54" t="s">
        <v>313</v>
      </c>
      <c r="D25" s="17">
        <v>34</v>
      </c>
      <c r="E25" s="110"/>
      <c r="F25" s="106">
        <f>D25*E25</f>
        <v>0</v>
      </c>
      <c r="G25" s="139"/>
    </row>
    <row r="26" spans="1:7">
      <c r="B26" s="113"/>
      <c r="C26" s="54"/>
      <c r="E26" s="110"/>
      <c r="G26" s="139"/>
    </row>
    <row r="27" spans="1:7" ht="39.6">
      <c r="A27" s="105">
        <v>2</v>
      </c>
      <c r="B27" s="340" t="s">
        <v>312</v>
      </c>
      <c r="C27" s="54" t="s">
        <v>12</v>
      </c>
      <c r="D27" s="17">
        <v>325</v>
      </c>
      <c r="E27" s="110"/>
      <c r="F27" s="106">
        <f>D27*E27</f>
        <v>0</v>
      </c>
      <c r="G27" s="139"/>
    </row>
    <row r="28" spans="1:7">
      <c r="B28" s="340"/>
      <c r="C28" s="54"/>
      <c r="D28" s="17"/>
      <c r="E28" s="110"/>
      <c r="G28" s="139"/>
    </row>
    <row r="29" spans="1:7" ht="39.6">
      <c r="A29" s="105">
        <v>3</v>
      </c>
      <c r="B29" s="340" t="s">
        <v>311</v>
      </c>
      <c r="C29" s="54" t="s">
        <v>759</v>
      </c>
      <c r="D29" s="11">
        <v>16</v>
      </c>
      <c r="E29" s="110"/>
      <c r="F29" s="106">
        <f>D29*E29</f>
        <v>0</v>
      </c>
      <c r="G29" s="139"/>
    </row>
    <row r="30" spans="1:7">
      <c r="B30" s="114"/>
      <c r="C30" s="54"/>
      <c r="D30" s="15"/>
      <c r="E30" s="110"/>
      <c r="G30" s="139"/>
    </row>
    <row r="31" spans="1:7" ht="26.4">
      <c r="A31" s="105">
        <v>4</v>
      </c>
      <c r="B31" s="340" t="s">
        <v>310</v>
      </c>
      <c r="C31" s="54" t="s">
        <v>12</v>
      </c>
      <c r="D31" s="11">
        <v>325</v>
      </c>
      <c r="E31" s="110"/>
      <c r="F31" s="106">
        <f>D31*E31</f>
        <v>0</v>
      </c>
      <c r="G31" s="139"/>
    </row>
    <row r="32" spans="1:7">
      <c r="B32" s="340"/>
      <c r="C32" s="54"/>
      <c r="D32" s="11"/>
      <c r="E32" s="110"/>
      <c r="G32" s="139"/>
    </row>
    <row r="33" spans="1:7" ht="26.4">
      <c r="A33" s="105">
        <v>5</v>
      </c>
      <c r="B33" s="340" t="s">
        <v>309</v>
      </c>
      <c r="C33" s="54" t="s">
        <v>759</v>
      </c>
      <c r="D33" s="11">
        <v>16</v>
      </c>
      <c r="E33" s="110"/>
      <c r="F33" s="106">
        <f>D33*E33</f>
        <v>0</v>
      </c>
      <c r="G33" s="139"/>
    </row>
    <row r="34" spans="1:7">
      <c r="B34" s="114"/>
      <c r="C34" s="557"/>
      <c r="D34" s="15"/>
      <c r="E34" s="110"/>
      <c r="G34" s="139"/>
    </row>
    <row r="35" spans="1:7" ht="39.6">
      <c r="A35" s="105">
        <v>6</v>
      </c>
      <c r="B35" s="340" t="s">
        <v>308</v>
      </c>
      <c r="C35" s="54" t="s">
        <v>12</v>
      </c>
      <c r="D35" s="11">
        <v>77</v>
      </c>
      <c r="E35" s="110"/>
      <c r="F35" s="106">
        <f>D35*E35</f>
        <v>0</v>
      </c>
      <c r="G35" s="139"/>
    </row>
    <row r="36" spans="1:7">
      <c r="B36" s="114"/>
      <c r="C36" s="557"/>
      <c r="D36" s="15"/>
      <c r="E36" s="110"/>
      <c r="G36" s="139"/>
    </row>
    <row r="37" spans="1:7" ht="39.6">
      <c r="A37" s="105">
        <v>7</v>
      </c>
      <c r="B37" s="340" t="s">
        <v>307</v>
      </c>
      <c r="C37" s="54" t="s">
        <v>12</v>
      </c>
      <c r="D37" s="11">
        <v>29.5</v>
      </c>
      <c r="E37" s="110"/>
      <c r="F37" s="106">
        <f>D37*E37</f>
        <v>0</v>
      </c>
      <c r="G37" s="139"/>
    </row>
    <row r="38" spans="1:7">
      <c r="B38" s="114"/>
      <c r="C38" s="54"/>
      <c r="D38" s="15"/>
      <c r="E38" s="110"/>
      <c r="G38" s="139"/>
    </row>
    <row r="39" spans="1:7" ht="39.6">
      <c r="A39" s="105">
        <v>8</v>
      </c>
      <c r="B39" s="341" t="s">
        <v>306</v>
      </c>
      <c r="C39" s="557" t="s">
        <v>14</v>
      </c>
      <c r="D39" s="17">
        <v>7.5</v>
      </c>
      <c r="E39" s="110"/>
      <c r="F39" s="106">
        <f>D39*E39</f>
        <v>0</v>
      </c>
      <c r="G39" s="2"/>
    </row>
    <row r="40" spans="1:7">
      <c r="A40" s="339"/>
      <c r="B40" s="112"/>
      <c r="C40" s="557"/>
      <c r="E40" s="110"/>
    </row>
    <row r="41" spans="1:7" ht="39.6">
      <c r="A41" s="105">
        <v>9</v>
      </c>
      <c r="B41" s="113" t="s">
        <v>305</v>
      </c>
      <c r="C41" s="54" t="s">
        <v>14</v>
      </c>
      <c r="D41" s="17">
        <v>29.7</v>
      </c>
      <c r="E41" s="110"/>
      <c r="F41" s="106">
        <f>D41*E41</f>
        <v>0</v>
      </c>
      <c r="G41" s="139"/>
    </row>
    <row r="42" spans="1:7">
      <c r="B42" s="113"/>
      <c r="C42" s="54"/>
      <c r="E42" s="110"/>
      <c r="G42" s="139"/>
    </row>
    <row r="43" spans="1:7" ht="39.6">
      <c r="A43" s="105">
        <v>10</v>
      </c>
      <c r="B43" s="113" t="s">
        <v>304</v>
      </c>
      <c r="C43" s="557" t="s">
        <v>14</v>
      </c>
      <c r="D43" s="17">
        <v>12</v>
      </c>
      <c r="E43" s="110"/>
      <c r="F43" s="106">
        <f>D43*E43</f>
        <v>0</v>
      </c>
      <c r="G43" s="139"/>
    </row>
    <row r="44" spans="1:7">
      <c r="B44" s="114"/>
      <c r="C44" s="54"/>
      <c r="D44" s="15"/>
      <c r="E44" s="110"/>
      <c r="G44" s="139"/>
    </row>
    <row r="45" spans="1:7" ht="52.8">
      <c r="A45" s="105">
        <v>11</v>
      </c>
      <c r="B45" s="341" t="s">
        <v>303</v>
      </c>
      <c r="C45" s="557" t="s">
        <v>758</v>
      </c>
      <c r="D45" s="17">
        <v>69</v>
      </c>
      <c r="E45" s="110"/>
      <c r="F45" s="106">
        <f>D45*E45</f>
        <v>0</v>
      </c>
      <c r="G45" s="2"/>
    </row>
    <row r="46" spans="1:7">
      <c r="B46" s="114"/>
      <c r="C46" s="54"/>
      <c r="D46" s="15"/>
      <c r="E46" s="110"/>
      <c r="G46" s="139"/>
    </row>
    <row r="47" spans="1:7" ht="52.8">
      <c r="A47" s="105">
        <v>12</v>
      </c>
      <c r="B47" s="341" t="s">
        <v>302</v>
      </c>
      <c r="C47" s="557" t="s">
        <v>256</v>
      </c>
      <c r="D47" s="17">
        <v>1</v>
      </c>
      <c r="E47" s="110"/>
      <c r="F47" s="106">
        <f>D47*E47</f>
        <v>0</v>
      </c>
      <c r="G47" s="2"/>
    </row>
    <row r="48" spans="1:7">
      <c r="A48" s="342"/>
      <c r="B48" s="131"/>
      <c r="C48" s="558"/>
      <c r="D48" s="138"/>
      <c r="E48" s="129"/>
      <c r="F48" s="343"/>
      <c r="G48" s="13"/>
    </row>
    <row r="49" spans="1:7">
      <c r="A49" s="548"/>
      <c r="B49" s="549" t="s">
        <v>301</v>
      </c>
      <c r="C49" s="559"/>
      <c r="D49" s="550"/>
      <c r="E49" s="551"/>
      <c r="F49" s="552">
        <f>SUM(F25:F47)</f>
        <v>0</v>
      </c>
    </row>
    <row r="50" spans="1:7">
      <c r="C50" s="54"/>
      <c r="D50" s="17"/>
      <c r="E50" s="110"/>
    </row>
    <row r="51" spans="1:7">
      <c r="C51" s="54"/>
      <c r="D51" s="17"/>
      <c r="E51" s="110"/>
    </row>
    <row r="52" spans="1:7">
      <c r="A52" s="337" t="s">
        <v>749</v>
      </c>
      <c r="B52" s="338" t="s">
        <v>764</v>
      </c>
      <c r="C52" s="54"/>
      <c r="D52" s="15"/>
      <c r="E52" s="110"/>
    </row>
    <row r="53" spans="1:7">
      <c r="A53" s="339"/>
      <c r="B53" s="112"/>
      <c r="C53" s="54"/>
      <c r="D53" s="15"/>
      <c r="E53" s="110"/>
    </row>
    <row r="54" spans="1:7" ht="39.6">
      <c r="A54" s="105">
        <v>1</v>
      </c>
      <c r="B54" s="119" t="s">
        <v>300</v>
      </c>
      <c r="C54" s="54" t="s">
        <v>14</v>
      </c>
      <c r="D54" s="11">
        <v>1.9</v>
      </c>
      <c r="E54" s="110"/>
      <c r="F54" s="106">
        <f>D54*E54</f>
        <v>0</v>
      </c>
      <c r="G54" s="139"/>
    </row>
    <row r="55" spans="1:7">
      <c r="B55" s="119"/>
      <c r="C55" s="54"/>
      <c r="D55" s="11"/>
      <c r="E55" s="110"/>
      <c r="G55" s="139"/>
    </row>
    <row r="56" spans="1:7" ht="26.4">
      <c r="A56" s="105">
        <v>2</v>
      </c>
      <c r="B56" s="119" t="s">
        <v>299</v>
      </c>
      <c r="C56" s="54" t="s">
        <v>12</v>
      </c>
      <c r="D56" s="15">
        <v>3</v>
      </c>
      <c r="E56" s="110"/>
      <c r="F56" s="106">
        <f>D56*E56</f>
        <v>0</v>
      </c>
      <c r="G56" s="139"/>
    </row>
    <row r="57" spans="1:7">
      <c r="B57" s="119"/>
      <c r="C57" s="54"/>
      <c r="D57" s="15"/>
      <c r="E57" s="110"/>
      <c r="G57" s="139"/>
    </row>
    <row r="58" spans="1:7">
      <c r="A58" s="105">
        <v>3</v>
      </c>
      <c r="B58" s="119" t="s">
        <v>298</v>
      </c>
      <c r="C58" s="54" t="s">
        <v>12</v>
      </c>
      <c r="D58" s="17">
        <v>225</v>
      </c>
      <c r="E58" s="110"/>
      <c r="F58" s="106">
        <f>D58*E58</f>
        <v>0</v>
      </c>
      <c r="G58" s="139"/>
    </row>
    <row r="59" spans="1:7">
      <c r="B59" s="119"/>
      <c r="C59" s="54"/>
      <c r="D59" s="15"/>
      <c r="E59" s="110"/>
      <c r="G59" s="139"/>
    </row>
    <row r="60" spans="1:7" ht="26.4">
      <c r="A60" s="105">
        <v>4</v>
      </c>
      <c r="B60" s="119" t="s">
        <v>297</v>
      </c>
      <c r="C60" s="54" t="s">
        <v>12</v>
      </c>
      <c r="D60" s="17">
        <v>225</v>
      </c>
      <c r="E60" s="110"/>
      <c r="F60" s="106">
        <f>D60*E60</f>
        <v>0</v>
      </c>
      <c r="G60" s="139"/>
    </row>
    <row r="61" spans="1:7">
      <c r="A61" s="342"/>
      <c r="B61" s="131"/>
      <c r="C61" s="558"/>
      <c r="D61" s="138"/>
      <c r="E61" s="129"/>
      <c r="F61" s="343"/>
      <c r="G61" s="13"/>
    </row>
    <row r="62" spans="1:7">
      <c r="A62" s="548"/>
      <c r="B62" s="549" t="s">
        <v>769</v>
      </c>
      <c r="C62" s="559"/>
      <c r="D62" s="550"/>
      <c r="E62" s="551"/>
      <c r="F62" s="552">
        <f>SUM(F54:F60)</f>
        <v>0</v>
      </c>
    </row>
    <row r="63" spans="1:7">
      <c r="B63" s="115"/>
      <c r="C63" s="557"/>
      <c r="E63" s="110"/>
      <c r="G63" s="139"/>
    </row>
    <row r="64" spans="1:7">
      <c r="C64" s="54"/>
      <c r="D64" s="17"/>
      <c r="E64" s="110"/>
    </row>
    <row r="65" spans="1:15">
      <c r="A65" s="337" t="s">
        <v>751</v>
      </c>
      <c r="B65" s="338" t="s">
        <v>86</v>
      </c>
      <c r="C65" s="54"/>
      <c r="D65" s="15"/>
      <c r="E65" s="110"/>
    </row>
    <row r="66" spans="1:15">
      <c r="A66" s="339"/>
      <c r="B66" s="112"/>
      <c r="C66" s="54"/>
      <c r="D66" s="15"/>
      <c r="E66" s="110"/>
    </row>
    <row r="67" spans="1:15" s="132" customFormat="1" ht="26.4">
      <c r="A67" s="127" t="s">
        <v>257</v>
      </c>
      <c r="B67" s="119" t="s">
        <v>296</v>
      </c>
      <c r="C67" s="54" t="s">
        <v>12</v>
      </c>
      <c r="D67" s="17">
        <v>6</v>
      </c>
      <c r="E67" s="110"/>
      <c r="F67" s="106">
        <f>D67*E67</f>
        <v>0</v>
      </c>
      <c r="H67" s="146"/>
      <c r="I67" s="145"/>
      <c r="J67" s="144"/>
      <c r="K67" s="143"/>
      <c r="L67" s="142"/>
      <c r="M67" s="141"/>
      <c r="N67" s="140"/>
      <c r="O67" s="140"/>
    </row>
    <row r="68" spans="1:15">
      <c r="A68" s="342"/>
      <c r="B68" s="131"/>
      <c r="C68" s="558"/>
      <c r="D68" s="138"/>
      <c r="E68" s="129"/>
      <c r="F68" s="343"/>
      <c r="G68" s="13"/>
    </row>
    <row r="69" spans="1:15">
      <c r="A69" s="548"/>
      <c r="B69" s="549" t="s">
        <v>273</v>
      </c>
      <c r="C69" s="559"/>
      <c r="D69" s="550"/>
      <c r="E69" s="551"/>
      <c r="F69" s="552">
        <f>SUM(F67:F67)</f>
        <v>0</v>
      </c>
    </row>
    <row r="70" spans="1:15">
      <c r="C70" s="54"/>
      <c r="D70" s="17"/>
      <c r="E70" s="110"/>
    </row>
    <row r="71" spans="1:15">
      <c r="A71" s="337" t="s">
        <v>753</v>
      </c>
      <c r="B71" s="338" t="s">
        <v>272</v>
      </c>
      <c r="C71" s="54"/>
      <c r="D71" s="15"/>
      <c r="E71" s="110"/>
    </row>
    <row r="72" spans="1:15">
      <c r="A72" s="339"/>
      <c r="B72" s="112"/>
      <c r="C72" s="54"/>
      <c r="D72" s="15"/>
      <c r="E72" s="110"/>
    </row>
    <row r="73" spans="1:15" s="132" customFormat="1" ht="26.4">
      <c r="A73" s="127" t="s">
        <v>257</v>
      </c>
      <c r="B73" s="135" t="s">
        <v>295</v>
      </c>
      <c r="C73" s="24" t="s">
        <v>14</v>
      </c>
      <c r="D73" s="128">
        <v>2</v>
      </c>
      <c r="E73" s="831"/>
      <c r="F73" s="134">
        <f>D73*E73</f>
        <v>0</v>
      </c>
    </row>
    <row r="74" spans="1:15">
      <c r="B74" s="119"/>
      <c r="C74" s="21"/>
      <c r="D74" s="136"/>
      <c r="E74" s="110"/>
      <c r="G74" s="139"/>
    </row>
    <row r="75" spans="1:15" ht="26.4">
      <c r="A75" s="105">
        <v>2</v>
      </c>
      <c r="B75" s="135" t="s">
        <v>294</v>
      </c>
      <c r="C75" s="21" t="s">
        <v>14</v>
      </c>
      <c r="D75" s="24">
        <v>1</v>
      </c>
      <c r="E75" s="110"/>
      <c r="F75" s="106">
        <f>D75*E75</f>
        <v>0</v>
      </c>
      <c r="G75" s="139"/>
    </row>
    <row r="76" spans="1:15">
      <c r="B76" s="119"/>
      <c r="C76" s="21"/>
      <c r="D76" s="24"/>
      <c r="E76" s="110"/>
      <c r="G76" s="139"/>
    </row>
    <row r="77" spans="1:15" ht="26.4">
      <c r="A77" s="105">
        <v>3</v>
      </c>
      <c r="B77" s="119" t="s">
        <v>268</v>
      </c>
      <c r="C77" s="560" t="s">
        <v>93</v>
      </c>
      <c r="D77" s="24">
        <v>120</v>
      </c>
      <c r="E77" s="110"/>
      <c r="F77" s="106">
        <f>D77*E77</f>
        <v>0</v>
      </c>
      <c r="G77" s="139"/>
    </row>
    <row r="78" spans="1:15">
      <c r="B78" s="119"/>
      <c r="C78" s="21"/>
      <c r="D78" s="24"/>
      <c r="E78" s="110"/>
      <c r="G78" s="139"/>
    </row>
    <row r="79" spans="1:15" ht="26.4">
      <c r="A79" s="105">
        <v>4</v>
      </c>
      <c r="B79" s="119" t="s">
        <v>267</v>
      </c>
      <c r="C79" s="21" t="s">
        <v>93</v>
      </c>
      <c r="D79" s="128">
        <v>105</v>
      </c>
      <c r="E79" s="110"/>
      <c r="F79" s="106">
        <f>D79*E79</f>
        <v>0</v>
      </c>
      <c r="G79" s="139"/>
    </row>
    <row r="80" spans="1:15">
      <c r="A80" s="342"/>
      <c r="B80" s="131"/>
      <c r="C80" s="558"/>
      <c r="D80" s="138"/>
      <c r="E80" s="129"/>
      <c r="F80" s="343"/>
      <c r="G80" s="13"/>
    </row>
    <row r="81" spans="1:7">
      <c r="A81" s="548"/>
      <c r="B81" s="549" t="s">
        <v>266</v>
      </c>
      <c r="C81" s="559"/>
      <c r="D81" s="550"/>
      <c r="E81" s="551"/>
      <c r="F81" s="552">
        <f>SUM(F73:F79)</f>
        <v>0</v>
      </c>
    </row>
    <row r="82" spans="1:7">
      <c r="B82" s="116"/>
      <c r="C82" s="54"/>
      <c r="D82" s="15"/>
      <c r="E82" s="110"/>
      <c r="G82" s="139"/>
    </row>
    <row r="83" spans="1:7">
      <c r="C83" s="54"/>
      <c r="D83" s="17"/>
      <c r="E83" s="110"/>
    </row>
    <row r="84" spans="1:7">
      <c r="A84" s="337" t="s">
        <v>755</v>
      </c>
      <c r="B84" s="338" t="s">
        <v>777</v>
      </c>
      <c r="C84" s="54"/>
      <c r="D84" s="15"/>
      <c r="E84" s="110"/>
    </row>
    <row r="85" spans="1:7">
      <c r="A85" s="339"/>
      <c r="B85" s="112"/>
      <c r="C85" s="54"/>
      <c r="D85" s="15"/>
      <c r="E85" s="110"/>
    </row>
    <row r="86" spans="1:7" ht="52.8">
      <c r="A86" s="105">
        <v>1</v>
      </c>
      <c r="B86" s="135" t="s">
        <v>293</v>
      </c>
      <c r="C86" s="21" t="s">
        <v>256</v>
      </c>
      <c r="D86" s="24">
        <v>2</v>
      </c>
      <c r="E86" s="110"/>
      <c r="F86" s="106">
        <f>D86*E86</f>
        <v>0</v>
      </c>
      <c r="G86" s="139"/>
    </row>
    <row r="87" spans="1:7">
      <c r="A87" s="339"/>
      <c r="B87" s="112"/>
      <c r="C87" s="21"/>
      <c r="D87" s="24"/>
      <c r="E87" s="110"/>
    </row>
    <row r="88" spans="1:7" ht="52.8">
      <c r="A88" s="105">
        <v>2</v>
      </c>
      <c r="B88" s="135" t="s">
        <v>292</v>
      </c>
      <c r="C88" s="21" t="s">
        <v>256</v>
      </c>
      <c r="D88" s="24">
        <v>2</v>
      </c>
      <c r="E88" s="110"/>
      <c r="F88" s="106">
        <f>D88*E88</f>
        <v>0</v>
      </c>
      <c r="G88" s="139"/>
    </row>
    <row r="89" spans="1:7">
      <c r="B89" s="119"/>
      <c r="C89" s="21"/>
      <c r="D89" s="24"/>
      <c r="E89" s="110"/>
      <c r="G89" s="139"/>
    </row>
    <row r="90" spans="1:7" ht="26.4">
      <c r="A90" s="105">
        <v>3</v>
      </c>
      <c r="B90" s="119" t="s">
        <v>291</v>
      </c>
      <c r="C90" s="560" t="s">
        <v>256</v>
      </c>
      <c r="D90" s="24">
        <v>2</v>
      </c>
      <c r="E90" s="110"/>
      <c r="F90" s="106">
        <f>D90*E90</f>
        <v>0</v>
      </c>
      <c r="G90" s="139"/>
    </row>
    <row r="91" spans="1:7">
      <c r="B91" s="119"/>
      <c r="C91" s="54"/>
      <c r="D91" s="15"/>
      <c r="E91" s="110"/>
      <c r="G91" s="139"/>
    </row>
    <row r="92" spans="1:7" ht="26.4">
      <c r="A92" s="105">
        <v>4</v>
      </c>
      <c r="B92" s="119" t="s">
        <v>290</v>
      </c>
      <c r="C92" s="54" t="s">
        <v>256</v>
      </c>
      <c r="D92" s="17">
        <v>6</v>
      </c>
      <c r="E92" s="110"/>
      <c r="F92" s="106">
        <f>D92*E92</f>
        <v>0</v>
      </c>
      <c r="G92" s="139"/>
    </row>
    <row r="93" spans="1:7">
      <c r="B93" s="119"/>
      <c r="C93" s="54"/>
      <c r="D93" s="15"/>
      <c r="E93" s="110"/>
      <c r="G93" s="139"/>
    </row>
    <row r="94" spans="1:7" ht="39.6">
      <c r="A94" s="105">
        <v>5</v>
      </c>
      <c r="B94" s="119" t="s">
        <v>810</v>
      </c>
      <c r="C94" s="54" t="s">
        <v>256</v>
      </c>
      <c r="D94" s="17">
        <v>1</v>
      </c>
      <c r="E94" s="110"/>
      <c r="F94" s="106">
        <f>D94*E94</f>
        <v>0</v>
      </c>
      <c r="G94" s="139"/>
    </row>
    <row r="95" spans="1:7">
      <c r="A95" s="342"/>
      <c r="B95" s="131"/>
      <c r="C95" s="558"/>
      <c r="D95" s="138"/>
      <c r="E95" s="129"/>
      <c r="F95" s="343"/>
      <c r="G95" s="13"/>
    </row>
    <row r="96" spans="1:7">
      <c r="A96" s="548"/>
      <c r="B96" s="549" t="s">
        <v>792</v>
      </c>
      <c r="C96" s="559"/>
      <c r="D96" s="550"/>
      <c r="E96" s="551"/>
      <c r="F96" s="552">
        <f>SUM(F86:F94)</f>
        <v>0</v>
      </c>
    </row>
    <row r="97" spans="1:7">
      <c r="C97" s="54"/>
      <c r="D97" s="17"/>
      <c r="E97" s="110"/>
      <c r="G97" s="139"/>
    </row>
    <row r="98" spans="1:7">
      <c r="B98" s="344"/>
      <c r="C98" s="54"/>
      <c r="D98" s="17"/>
      <c r="E98" s="110"/>
    </row>
    <row r="99" spans="1:7">
      <c r="A99" s="337" t="s">
        <v>249</v>
      </c>
      <c r="B99" s="338" t="s">
        <v>260</v>
      </c>
      <c r="C99" s="54"/>
      <c r="D99" s="15"/>
      <c r="E99" s="110"/>
    </row>
    <row r="100" spans="1:7">
      <c r="A100" s="339"/>
      <c r="B100" s="112"/>
      <c r="C100" s="54"/>
      <c r="D100" s="15"/>
      <c r="E100" s="110"/>
    </row>
    <row r="101" spans="1:7" s="132" customFormat="1" ht="52.8">
      <c r="A101" s="127" t="s">
        <v>257</v>
      </c>
      <c r="B101" s="135" t="s">
        <v>289</v>
      </c>
      <c r="C101" s="24" t="s">
        <v>256</v>
      </c>
      <c r="D101" s="128">
        <v>4</v>
      </c>
      <c r="E101" s="831"/>
      <c r="F101" s="134">
        <f>D101*E101</f>
        <v>0</v>
      </c>
    </row>
    <row r="102" spans="1:7">
      <c r="A102" s="342"/>
      <c r="B102" s="131"/>
      <c r="C102" s="558"/>
      <c r="D102" s="138"/>
      <c r="E102" s="129"/>
      <c r="F102" s="343"/>
      <c r="G102" s="13"/>
    </row>
    <row r="103" spans="1:7">
      <c r="A103" s="548"/>
      <c r="B103" s="549" t="s">
        <v>258</v>
      </c>
      <c r="C103" s="559"/>
      <c r="D103" s="550"/>
      <c r="E103" s="551"/>
      <c r="F103" s="552">
        <f>SUM(F100:F101)</f>
        <v>0</v>
      </c>
    </row>
    <row r="104" spans="1:7">
      <c r="B104" s="112"/>
      <c r="C104" s="54"/>
      <c r="D104" s="17"/>
      <c r="E104" s="110"/>
      <c r="F104" s="118"/>
    </row>
    <row r="105" spans="1:7">
      <c r="B105" s="344"/>
      <c r="C105" s="54"/>
      <c r="D105" s="17"/>
      <c r="E105" s="110"/>
    </row>
    <row r="106" spans="1:7">
      <c r="A106" s="337" t="s">
        <v>251</v>
      </c>
      <c r="B106" s="338" t="s">
        <v>55</v>
      </c>
      <c r="C106" s="54"/>
      <c r="D106" s="15"/>
      <c r="E106" s="110"/>
    </row>
    <row r="107" spans="1:7">
      <c r="A107" s="339"/>
      <c r="B107" s="112"/>
      <c r="C107" s="54"/>
      <c r="D107" s="15"/>
      <c r="E107" s="110"/>
    </row>
    <row r="108" spans="1:7" s="132" customFormat="1" ht="27.6">
      <c r="A108" s="127" t="s">
        <v>257</v>
      </c>
      <c r="B108" s="345" t="s">
        <v>288</v>
      </c>
      <c r="C108" s="24" t="s">
        <v>14</v>
      </c>
      <c r="D108" s="128">
        <v>24</v>
      </c>
      <c r="E108" s="831"/>
      <c r="F108" s="134">
        <f>D108*E108</f>
        <v>0</v>
      </c>
    </row>
    <row r="109" spans="1:7">
      <c r="A109" s="339"/>
      <c r="B109" s="112"/>
      <c r="C109" s="54"/>
      <c r="D109" s="15"/>
      <c r="E109" s="110"/>
    </row>
    <row r="110" spans="1:7" s="132" customFormat="1" ht="41.4">
      <c r="A110" s="127" t="s">
        <v>275</v>
      </c>
      <c r="B110" s="346" t="s">
        <v>287</v>
      </c>
      <c r="C110" s="24" t="s">
        <v>12</v>
      </c>
      <c r="D110" s="128">
        <v>80</v>
      </c>
      <c r="E110" s="831"/>
      <c r="F110" s="134">
        <f>D110*E110</f>
        <v>0</v>
      </c>
    </row>
    <row r="111" spans="1:7">
      <c r="A111" s="339"/>
      <c r="B111" s="112"/>
      <c r="C111" s="54"/>
      <c r="D111" s="15"/>
      <c r="E111" s="110"/>
    </row>
    <row r="112" spans="1:7" s="132" customFormat="1" ht="41.4">
      <c r="A112" s="127" t="s">
        <v>286</v>
      </c>
      <c r="B112" s="345" t="s">
        <v>285</v>
      </c>
      <c r="C112" s="24" t="s">
        <v>12</v>
      </c>
      <c r="D112" s="128">
        <v>80</v>
      </c>
      <c r="E112" s="831"/>
      <c r="F112" s="134">
        <f>D112*E112</f>
        <v>0</v>
      </c>
    </row>
    <row r="113" spans="1:7">
      <c r="A113" s="342"/>
      <c r="B113" s="131"/>
      <c r="C113" s="558"/>
      <c r="D113" s="138"/>
      <c r="E113" s="129"/>
      <c r="F113" s="343"/>
      <c r="G113" s="13"/>
    </row>
    <row r="114" spans="1:7">
      <c r="A114" s="548"/>
      <c r="B114" s="549" t="s">
        <v>258</v>
      </c>
      <c r="C114" s="559"/>
      <c r="D114" s="550"/>
      <c r="E114" s="551"/>
      <c r="F114" s="552">
        <f>SUM(F108:F112)</f>
        <v>0</v>
      </c>
    </row>
    <row r="115" spans="1:7">
      <c r="B115" s="112"/>
      <c r="C115" s="54"/>
      <c r="D115" s="17"/>
      <c r="E115" s="110"/>
      <c r="F115" s="118"/>
    </row>
    <row r="116" spans="1:7">
      <c r="B116" s="112"/>
      <c r="C116" s="54"/>
      <c r="D116" s="17"/>
      <c r="E116" s="110"/>
      <c r="F116" s="118"/>
    </row>
    <row r="117" spans="1:7">
      <c r="A117" s="337" t="s">
        <v>253</v>
      </c>
      <c r="B117" s="760" t="s">
        <v>283</v>
      </c>
      <c r="C117" s="761"/>
      <c r="D117" s="17"/>
      <c r="E117" s="110"/>
      <c r="F117" s="118"/>
    </row>
    <row r="118" spans="1:7">
      <c r="B118" s="112"/>
      <c r="C118" s="54"/>
      <c r="D118" s="17"/>
      <c r="E118" s="110"/>
      <c r="F118" s="118"/>
    </row>
    <row r="119" spans="1:7">
      <c r="A119" s="8" t="s">
        <v>746</v>
      </c>
      <c r="B119" s="1" t="s">
        <v>757</v>
      </c>
      <c r="C119" s="557"/>
      <c r="D119" s="11"/>
      <c r="E119" s="832"/>
      <c r="F119" s="10">
        <f>F136</f>
        <v>0</v>
      </c>
    </row>
    <row r="120" spans="1:7">
      <c r="A120" s="8" t="s">
        <v>763</v>
      </c>
      <c r="B120" s="112" t="s">
        <v>764</v>
      </c>
      <c r="C120" s="54"/>
      <c r="D120" s="15"/>
      <c r="E120" s="830"/>
      <c r="F120" s="14">
        <f>F152</f>
        <v>0</v>
      </c>
    </row>
    <row r="121" spans="1:7">
      <c r="A121" s="8" t="s">
        <v>770</v>
      </c>
      <c r="B121" s="112" t="s">
        <v>86</v>
      </c>
      <c r="C121" s="54"/>
      <c r="D121" s="15"/>
      <c r="E121" s="830"/>
      <c r="F121" s="14">
        <f>F162</f>
        <v>0</v>
      </c>
    </row>
    <row r="122" spans="1:7">
      <c r="A122" s="8" t="s">
        <v>776</v>
      </c>
      <c r="B122" s="112" t="s">
        <v>272</v>
      </c>
      <c r="C122" s="54"/>
      <c r="D122" s="15"/>
      <c r="E122" s="830"/>
      <c r="F122" s="14">
        <f>F178</f>
        <v>0</v>
      </c>
    </row>
    <row r="123" spans="1:7">
      <c r="A123" s="8" t="s">
        <v>793</v>
      </c>
      <c r="B123" s="112" t="s">
        <v>265</v>
      </c>
      <c r="C123" s="60"/>
      <c r="D123" s="17"/>
      <c r="E123" s="832"/>
      <c r="F123" s="16">
        <f>+F188</f>
        <v>0</v>
      </c>
    </row>
    <row r="124" spans="1:7">
      <c r="A124" s="8" t="s">
        <v>261</v>
      </c>
      <c r="B124" s="112" t="s">
        <v>260</v>
      </c>
      <c r="C124" s="60"/>
      <c r="D124" s="17"/>
      <c r="E124" s="832"/>
      <c r="F124" s="16">
        <f>F196</f>
        <v>0</v>
      </c>
    </row>
    <row r="125" spans="1:7" ht="15.6">
      <c r="A125" s="564"/>
      <c r="B125" s="565" t="s">
        <v>741</v>
      </c>
      <c r="C125" s="559"/>
      <c r="D125" s="566"/>
      <c r="E125" s="833"/>
      <c r="F125" s="567">
        <f>SUM(F119:F124)</f>
        <v>0</v>
      </c>
      <c r="G125" s="139"/>
    </row>
    <row r="126" spans="1:7">
      <c r="C126" s="557"/>
      <c r="G126" s="139"/>
    </row>
    <row r="127" spans="1:7">
      <c r="A127" s="339" t="s">
        <v>253</v>
      </c>
      <c r="B127" s="758" t="s">
        <v>283</v>
      </c>
      <c r="C127" s="759"/>
      <c r="D127" s="17"/>
      <c r="E127" s="110"/>
      <c r="F127" s="118"/>
      <c r="G127" s="13"/>
    </row>
    <row r="128" spans="1:7">
      <c r="B128" s="112"/>
      <c r="C128" s="54"/>
      <c r="D128" s="17"/>
      <c r="E128" s="110"/>
      <c r="F128" s="118"/>
    </row>
    <row r="129" spans="1:7">
      <c r="A129" s="339" t="s">
        <v>746</v>
      </c>
      <c r="B129" s="112" t="s">
        <v>757</v>
      </c>
      <c r="C129" s="557"/>
      <c r="E129" s="110"/>
    </row>
    <row r="130" spans="1:7">
      <c r="A130" s="339"/>
      <c r="B130" s="112"/>
      <c r="C130" s="557"/>
      <c r="E130" s="110"/>
    </row>
    <row r="131" spans="1:7">
      <c r="A131" s="105">
        <v>1</v>
      </c>
      <c r="B131" s="113" t="s">
        <v>282</v>
      </c>
      <c r="C131" s="54" t="s">
        <v>759</v>
      </c>
      <c r="D131" s="111">
        <v>1</v>
      </c>
      <c r="E131" s="110"/>
      <c r="F131" s="106">
        <f>D131*E131</f>
        <v>0</v>
      </c>
      <c r="G131" s="139"/>
    </row>
    <row r="132" spans="1:7">
      <c r="B132" s="113"/>
      <c r="C132" s="54"/>
      <c r="E132" s="110"/>
      <c r="G132" s="139"/>
    </row>
    <row r="133" spans="1:7" ht="26.4">
      <c r="A133" s="105">
        <v>2</v>
      </c>
      <c r="B133" s="113" t="s">
        <v>199</v>
      </c>
      <c r="C133" s="557" t="s">
        <v>759</v>
      </c>
      <c r="D133" s="111">
        <v>4</v>
      </c>
      <c r="E133" s="110"/>
      <c r="F133" s="106">
        <f>D133*E133</f>
        <v>0</v>
      </c>
      <c r="G133" s="139"/>
    </row>
    <row r="134" spans="1:7">
      <c r="B134" s="113"/>
      <c r="C134" s="54"/>
      <c r="D134" s="17"/>
      <c r="E134" s="110"/>
      <c r="G134" s="139"/>
    </row>
    <row r="135" spans="1:7">
      <c r="A135" s="342"/>
      <c r="B135" s="131"/>
      <c r="C135" s="558"/>
      <c r="D135" s="138"/>
      <c r="E135" s="129"/>
      <c r="F135" s="343"/>
      <c r="G135" s="139"/>
    </row>
    <row r="136" spans="1:7">
      <c r="B136" s="112" t="s">
        <v>762</v>
      </c>
      <c r="C136" s="54"/>
      <c r="D136" s="17"/>
      <c r="E136" s="110"/>
      <c r="F136" s="118">
        <f>SUM(F130:F133)</f>
        <v>0</v>
      </c>
      <c r="G136" s="139"/>
    </row>
    <row r="137" spans="1:7">
      <c r="B137" s="112"/>
      <c r="C137" s="54"/>
      <c r="D137" s="17"/>
      <c r="E137" s="110"/>
      <c r="F137" s="118"/>
      <c r="G137" s="139"/>
    </row>
    <row r="138" spans="1:7">
      <c r="B138" s="112"/>
      <c r="C138" s="54"/>
      <c r="D138" s="17"/>
      <c r="E138" s="110"/>
      <c r="F138" s="118"/>
      <c r="G138" s="139"/>
    </row>
    <row r="139" spans="1:7">
      <c r="A139" s="339" t="s">
        <v>763</v>
      </c>
      <c r="B139" s="112" t="s">
        <v>764</v>
      </c>
      <c r="C139" s="54"/>
      <c r="D139" s="15"/>
      <c r="E139" s="110"/>
      <c r="G139" s="139"/>
    </row>
    <row r="140" spans="1:7">
      <c r="B140" s="119"/>
      <c r="C140" s="54"/>
      <c r="D140" s="15"/>
      <c r="E140" s="110"/>
      <c r="G140" s="139"/>
    </row>
    <row r="141" spans="1:7" ht="39.6">
      <c r="A141" s="105">
        <v>1</v>
      </c>
      <c r="B141" s="119" t="s">
        <v>281</v>
      </c>
      <c r="C141" s="54" t="s">
        <v>14</v>
      </c>
      <c r="D141" s="11">
        <v>22</v>
      </c>
      <c r="E141" s="110"/>
      <c r="F141" s="106">
        <f>D141*E141</f>
        <v>0</v>
      </c>
      <c r="G141" s="139"/>
    </row>
    <row r="142" spans="1:7">
      <c r="B142" s="114"/>
      <c r="C142" s="54"/>
      <c r="D142" s="15"/>
      <c r="E142" s="110"/>
      <c r="G142" s="139"/>
    </row>
    <row r="143" spans="1:7" ht="39.6">
      <c r="A143" s="105">
        <v>2</v>
      </c>
      <c r="B143" s="119" t="s">
        <v>280</v>
      </c>
      <c r="C143" s="54" t="s">
        <v>14</v>
      </c>
      <c r="D143" s="11">
        <v>9.5</v>
      </c>
      <c r="E143" s="110"/>
      <c r="F143" s="106">
        <f>D143*E143</f>
        <v>0</v>
      </c>
      <c r="G143" s="9"/>
    </row>
    <row r="144" spans="1:7">
      <c r="B144" s="119"/>
      <c r="C144" s="54"/>
      <c r="D144" s="11"/>
      <c r="E144" s="110"/>
      <c r="G144" s="9"/>
    </row>
    <row r="145" spans="1:15" ht="26.4">
      <c r="A145" s="105">
        <v>3</v>
      </c>
      <c r="B145" s="119" t="s">
        <v>279</v>
      </c>
      <c r="C145" s="54" t="s">
        <v>12</v>
      </c>
      <c r="D145" s="15">
        <v>3</v>
      </c>
      <c r="E145" s="110"/>
      <c r="F145" s="106">
        <f>D145*E145</f>
        <v>0</v>
      </c>
      <c r="G145" s="13"/>
    </row>
    <row r="146" spans="1:15">
      <c r="B146" s="119"/>
      <c r="C146" s="54"/>
      <c r="D146" s="11"/>
      <c r="E146" s="110"/>
    </row>
    <row r="147" spans="1:15">
      <c r="A147" s="105">
        <v>4</v>
      </c>
      <c r="B147" s="119" t="s">
        <v>278</v>
      </c>
      <c r="C147" s="54" t="s">
        <v>14</v>
      </c>
      <c r="D147" s="15">
        <v>11.5</v>
      </c>
      <c r="E147" s="110"/>
      <c r="F147" s="106">
        <f>D147*E147</f>
        <v>0</v>
      </c>
      <c r="G147" s="139"/>
    </row>
    <row r="148" spans="1:15">
      <c r="B148" s="119"/>
      <c r="C148" s="54"/>
      <c r="D148" s="15"/>
      <c r="E148" s="110"/>
    </row>
    <row r="149" spans="1:15" s="132" customFormat="1" ht="13.8">
      <c r="A149" s="105">
        <v>5</v>
      </c>
      <c r="B149" s="340" t="s">
        <v>277</v>
      </c>
      <c r="C149" s="54" t="s">
        <v>14</v>
      </c>
      <c r="D149" s="17">
        <v>1.5</v>
      </c>
      <c r="E149" s="110"/>
      <c r="F149" s="106">
        <f>D149*E149</f>
        <v>0</v>
      </c>
      <c r="H149" s="146"/>
      <c r="I149" s="145"/>
      <c r="J149" s="144"/>
      <c r="K149" s="143"/>
      <c r="L149" s="142"/>
      <c r="M149" s="141"/>
      <c r="N149" s="140"/>
      <c r="O149" s="140"/>
    </row>
    <row r="150" spans="1:15" s="132" customFormat="1" ht="13.8">
      <c r="A150" s="105"/>
      <c r="B150" s="113"/>
      <c r="C150" s="54"/>
      <c r="D150" s="17"/>
      <c r="E150" s="110"/>
      <c r="F150" s="106"/>
      <c r="H150" s="146"/>
      <c r="I150" s="145"/>
      <c r="J150" s="144"/>
      <c r="K150" s="143"/>
      <c r="L150" s="142"/>
      <c r="M150" s="141"/>
      <c r="N150" s="140"/>
      <c r="O150" s="140"/>
    </row>
    <row r="151" spans="1:15">
      <c r="A151" s="342"/>
      <c r="B151" s="131"/>
      <c r="C151" s="558"/>
      <c r="D151" s="138"/>
      <c r="E151" s="129"/>
      <c r="F151" s="343"/>
      <c r="G151" s="139"/>
    </row>
    <row r="152" spans="1:15">
      <c r="B152" s="112" t="s">
        <v>769</v>
      </c>
      <c r="C152" s="54"/>
      <c r="D152" s="17"/>
      <c r="E152" s="110"/>
      <c r="F152" s="118">
        <f>SUM(F141:F150)</f>
        <v>0</v>
      </c>
      <c r="G152" s="9"/>
    </row>
    <row r="153" spans="1:15">
      <c r="B153" s="115"/>
      <c r="C153" s="557"/>
      <c r="E153" s="110"/>
      <c r="G153" s="13"/>
    </row>
    <row r="154" spans="1:15">
      <c r="C154" s="54"/>
      <c r="D154" s="17"/>
      <c r="E154" s="110"/>
    </row>
    <row r="155" spans="1:15">
      <c r="A155" s="339" t="s">
        <v>770</v>
      </c>
      <c r="B155" s="112" t="s">
        <v>86</v>
      </c>
      <c r="C155" s="54"/>
      <c r="D155" s="15"/>
      <c r="E155" s="110"/>
    </row>
    <row r="156" spans="1:15">
      <c r="A156" s="339"/>
      <c r="B156" s="112"/>
      <c r="C156" s="54"/>
      <c r="D156" s="15"/>
      <c r="E156" s="110"/>
    </row>
    <row r="157" spans="1:15" ht="26.4">
      <c r="A157" s="127" t="s">
        <v>257</v>
      </c>
      <c r="B157" s="135" t="s">
        <v>276</v>
      </c>
      <c r="C157" s="419" t="s">
        <v>12</v>
      </c>
      <c r="D157" s="128">
        <v>15</v>
      </c>
      <c r="E157" s="831"/>
      <c r="F157" s="134">
        <f>D157*E157</f>
        <v>0</v>
      </c>
    </row>
    <row r="158" spans="1:15" s="132" customFormat="1">
      <c r="A158" s="339"/>
      <c r="B158" s="112"/>
      <c r="C158" s="21"/>
      <c r="D158" s="24"/>
      <c r="E158" s="110"/>
      <c r="F158" s="106"/>
    </row>
    <row r="159" spans="1:15" ht="26.4">
      <c r="A159" s="127" t="s">
        <v>275</v>
      </c>
      <c r="B159" s="135" t="s">
        <v>274</v>
      </c>
      <c r="C159" s="419" t="s">
        <v>12</v>
      </c>
      <c r="D159" s="128">
        <v>69</v>
      </c>
      <c r="E159" s="831"/>
      <c r="F159" s="134">
        <f>D159*E159</f>
        <v>0</v>
      </c>
      <c r="G159" s="139"/>
    </row>
    <row r="160" spans="1:15">
      <c r="B160" s="113"/>
      <c r="C160" s="21"/>
      <c r="D160" s="128"/>
      <c r="E160" s="110"/>
      <c r="G160" s="139"/>
    </row>
    <row r="161" spans="1:7">
      <c r="A161" s="342"/>
      <c r="B161" s="131"/>
      <c r="C161" s="561"/>
      <c r="D161" s="130"/>
      <c r="E161" s="129"/>
      <c r="F161" s="343"/>
      <c r="G161" s="139"/>
    </row>
    <row r="162" spans="1:7">
      <c r="B162" s="112" t="s">
        <v>273</v>
      </c>
      <c r="C162" s="21"/>
      <c r="D162" s="128"/>
      <c r="E162" s="110"/>
      <c r="F162" s="118">
        <f>SUM(F157:F160)</f>
        <v>0</v>
      </c>
      <c r="G162" s="139"/>
    </row>
    <row r="163" spans="1:7">
      <c r="C163" s="21"/>
      <c r="D163" s="128"/>
      <c r="E163" s="110"/>
      <c r="G163" s="139"/>
    </row>
    <row r="164" spans="1:7">
      <c r="C164" s="21"/>
      <c r="D164" s="128"/>
      <c r="E164" s="110"/>
      <c r="G164" s="139"/>
    </row>
    <row r="165" spans="1:7">
      <c r="A165" s="339" t="s">
        <v>776</v>
      </c>
      <c r="B165" s="112" t="s">
        <v>272</v>
      </c>
      <c r="C165" s="21"/>
      <c r="D165" s="24"/>
      <c r="E165" s="110"/>
      <c r="G165" s="139"/>
    </row>
    <row r="166" spans="1:7">
      <c r="A166" s="339"/>
      <c r="B166" s="112"/>
      <c r="C166" s="21"/>
      <c r="D166" s="24"/>
      <c r="E166" s="110"/>
      <c r="G166" s="139"/>
    </row>
    <row r="167" spans="1:7">
      <c r="A167" s="127" t="s">
        <v>257</v>
      </c>
      <c r="B167" s="135" t="s">
        <v>271</v>
      </c>
      <c r="C167" s="24" t="s">
        <v>14</v>
      </c>
      <c r="D167" s="128">
        <v>5</v>
      </c>
      <c r="E167" s="831"/>
      <c r="F167" s="134">
        <f>D167*E167</f>
        <v>0</v>
      </c>
      <c r="G167" s="9"/>
    </row>
    <row r="168" spans="1:7">
      <c r="B168" s="119"/>
      <c r="C168" s="21"/>
      <c r="D168" s="136"/>
      <c r="E168" s="110"/>
      <c r="G168" s="9"/>
    </row>
    <row r="169" spans="1:7">
      <c r="A169" s="105">
        <v>2</v>
      </c>
      <c r="B169" s="135" t="s">
        <v>270</v>
      </c>
      <c r="C169" s="21" t="s">
        <v>14</v>
      </c>
      <c r="D169" s="24">
        <v>9</v>
      </c>
      <c r="E169" s="110"/>
      <c r="F169" s="106">
        <f>D169*E169</f>
        <v>0</v>
      </c>
      <c r="G169" s="13"/>
    </row>
    <row r="170" spans="1:7">
      <c r="B170" s="119"/>
      <c r="C170" s="21"/>
      <c r="D170" s="24"/>
      <c r="E170" s="110"/>
    </row>
    <row r="171" spans="1:7" ht="26.4">
      <c r="A171" s="105">
        <v>3</v>
      </c>
      <c r="B171" s="340" t="s">
        <v>269</v>
      </c>
      <c r="C171" s="21" t="s">
        <v>14</v>
      </c>
      <c r="D171" s="128">
        <v>9.5</v>
      </c>
      <c r="E171" s="110"/>
      <c r="F171" s="106">
        <f>D171*E171</f>
        <v>0</v>
      </c>
      <c r="G171" s="139"/>
    </row>
    <row r="172" spans="1:7">
      <c r="B172" s="119"/>
      <c r="C172" s="54"/>
      <c r="D172" s="15"/>
      <c r="E172" s="110"/>
    </row>
    <row r="173" spans="1:7" ht="26.4">
      <c r="A173" s="105">
        <v>4</v>
      </c>
      <c r="B173" s="119" t="s">
        <v>268</v>
      </c>
      <c r="C173" s="557" t="s">
        <v>93</v>
      </c>
      <c r="D173" s="15">
        <v>610</v>
      </c>
      <c r="E173" s="110"/>
      <c r="F173" s="106">
        <f>D173*E173</f>
        <v>0</v>
      </c>
    </row>
    <row r="174" spans="1:7">
      <c r="B174" s="119"/>
      <c r="C174" s="54"/>
      <c r="D174" s="15"/>
      <c r="E174" s="110"/>
    </row>
    <row r="175" spans="1:7" s="132" customFormat="1" ht="26.4">
      <c r="A175" s="105">
        <v>5</v>
      </c>
      <c r="B175" s="119" t="s">
        <v>267</v>
      </c>
      <c r="C175" s="54" t="s">
        <v>93</v>
      </c>
      <c r="D175" s="17">
        <v>380</v>
      </c>
      <c r="E175" s="110"/>
      <c r="F175" s="106">
        <f>D175*E175</f>
        <v>0</v>
      </c>
    </row>
    <row r="176" spans="1:7">
      <c r="B176" s="113"/>
      <c r="C176" s="54"/>
      <c r="D176" s="17"/>
      <c r="E176" s="110"/>
      <c r="G176" s="139"/>
    </row>
    <row r="177" spans="1:7">
      <c r="A177" s="342"/>
      <c r="B177" s="131"/>
      <c r="C177" s="558"/>
      <c r="D177" s="138"/>
      <c r="E177" s="129"/>
      <c r="F177" s="343"/>
      <c r="G177" s="9"/>
    </row>
    <row r="178" spans="1:7">
      <c r="B178" s="112" t="s">
        <v>266</v>
      </c>
      <c r="C178" s="54"/>
      <c r="D178" s="17"/>
      <c r="E178" s="110"/>
      <c r="F178" s="118">
        <f>SUM(F167:F176)</f>
        <v>0</v>
      </c>
      <c r="G178" s="9"/>
    </row>
    <row r="179" spans="1:7">
      <c r="B179" s="116"/>
      <c r="C179" s="54"/>
      <c r="D179" s="15"/>
      <c r="E179" s="110"/>
      <c r="G179" s="13"/>
    </row>
    <row r="180" spans="1:7">
      <c r="C180" s="54"/>
      <c r="D180" s="17"/>
      <c r="E180" s="110"/>
    </row>
    <row r="181" spans="1:7">
      <c r="A181" s="339" t="s">
        <v>793</v>
      </c>
      <c r="B181" s="112" t="s">
        <v>265</v>
      </c>
      <c r="C181" s="54"/>
      <c r="D181" s="15"/>
      <c r="E181" s="110"/>
      <c r="G181" s="137"/>
    </row>
    <row r="182" spans="1:7">
      <c r="A182" s="339"/>
      <c r="B182" s="112"/>
      <c r="C182" s="54"/>
      <c r="D182" s="15"/>
      <c r="E182" s="110"/>
    </row>
    <row r="183" spans="1:7">
      <c r="A183" s="127" t="s">
        <v>257</v>
      </c>
      <c r="B183" s="135" t="s">
        <v>264</v>
      </c>
      <c r="C183" s="24" t="s">
        <v>12</v>
      </c>
      <c r="D183" s="128">
        <v>37</v>
      </c>
      <c r="E183" s="831"/>
      <c r="F183" s="134">
        <f>D183*E183</f>
        <v>0</v>
      </c>
    </row>
    <row r="184" spans="1:7">
      <c r="B184" s="119"/>
      <c r="C184" s="21"/>
      <c r="D184" s="136"/>
      <c r="E184" s="110"/>
    </row>
    <row r="185" spans="1:7">
      <c r="A185" s="105">
        <v>2</v>
      </c>
      <c r="B185" s="135" t="s">
        <v>263</v>
      </c>
      <c r="C185" s="21" t="s">
        <v>758</v>
      </c>
      <c r="D185" s="24">
        <v>16.2</v>
      </c>
      <c r="E185" s="110"/>
      <c r="F185" s="106">
        <f>D185*E185</f>
        <v>0</v>
      </c>
    </row>
    <row r="186" spans="1:7">
      <c r="B186" s="113"/>
      <c r="C186" s="21"/>
      <c r="D186" s="128"/>
      <c r="E186" s="110"/>
    </row>
    <row r="187" spans="1:7">
      <c r="A187" s="342"/>
      <c r="B187" s="131"/>
      <c r="C187" s="561"/>
      <c r="D187" s="130"/>
      <c r="E187" s="129"/>
      <c r="F187" s="343"/>
    </row>
    <row r="188" spans="1:7">
      <c r="B188" s="112" t="s">
        <v>262</v>
      </c>
      <c r="C188" s="21"/>
      <c r="D188" s="128"/>
      <c r="E188" s="110"/>
      <c r="F188" s="118">
        <f>SUM(F183:F186)</f>
        <v>0</v>
      </c>
    </row>
    <row r="189" spans="1:7">
      <c r="C189" s="21"/>
      <c r="D189" s="128"/>
      <c r="E189" s="110"/>
    </row>
    <row r="190" spans="1:7">
      <c r="C190" s="21"/>
      <c r="D190" s="128"/>
      <c r="E190" s="110"/>
    </row>
    <row r="191" spans="1:7">
      <c r="A191" s="339" t="s">
        <v>261</v>
      </c>
      <c r="B191" s="112" t="s">
        <v>260</v>
      </c>
      <c r="C191" s="21"/>
      <c r="D191" s="24"/>
      <c r="E191" s="110"/>
    </row>
    <row r="192" spans="1:7">
      <c r="A192" s="339"/>
      <c r="B192" s="112"/>
      <c r="C192" s="21"/>
      <c r="D192" s="24"/>
      <c r="E192" s="110"/>
    </row>
    <row r="193" spans="1:7" s="132" customFormat="1" ht="26.4">
      <c r="A193" s="127" t="s">
        <v>257</v>
      </c>
      <c r="B193" s="135" t="s">
        <v>259</v>
      </c>
      <c r="C193" s="24" t="s">
        <v>256</v>
      </c>
      <c r="D193" s="128">
        <v>10</v>
      </c>
      <c r="E193" s="831"/>
      <c r="F193" s="134">
        <f>D193*E193</f>
        <v>0</v>
      </c>
    </row>
    <row r="194" spans="1:7">
      <c r="B194" s="113"/>
      <c r="C194" s="21"/>
      <c r="D194" s="128"/>
      <c r="E194" s="110"/>
      <c r="G194" s="9"/>
    </row>
    <row r="195" spans="1:7">
      <c r="A195" s="342"/>
      <c r="B195" s="131"/>
      <c r="C195" s="561"/>
      <c r="D195" s="130"/>
      <c r="E195" s="129"/>
      <c r="F195" s="343"/>
      <c r="G195" s="13"/>
    </row>
    <row r="196" spans="1:7">
      <c r="B196" s="112" t="s">
        <v>258</v>
      </c>
      <c r="C196" s="21"/>
      <c r="D196" s="128"/>
      <c r="E196" s="110"/>
      <c r="F196" s="118">
        <f>SUM(F193:F194)</f>
        <v>0</v>
      </c>
    </row>
    <row r="197" spans="1:7">
      <c r="B197" s="120"/>
      <c r="C197" s="54"/>
      <c r="D197" s="11"/>
      <c r="E197" s="110"/>
      <c r="F197" s="118"/>
    </row>
    <row r="198" spans="1:7" s="7" customFormat="1" ht="27.6">
      <c r="A198" s="585" t="s">
        <v>634</v>
      </c>
      <c r="B198" s="725" t="s">
        <v>689</v>
      </c>
      <c r="C198" s="725"/>
      <c r="D198" s="725"/>
      <c r="E198" s="834"/>
      <c r="F198" s="725"/>
    </row>
    <row r="199" spans="1:7">
      <c r="C199" s="54"/>
      <c r="D199" s="17"/>
      <c r="E199" s="110"/>
      <c r="F199" s="117"/>
    </row>
    <row r="200" spans="1:7" s="132" customFormat="1" ht="39.6">
      <c r="A200" s="127" t="s">
        <v>257</v>
      </c>
      <c r="B200" s="347" t="s">
        <v>721</v>
      </c>
      <c r="C200" s="562" t="s">
        <v>256</v>
      </c>
      <c r="D200" s="133">
        <v>1</v>
      </c>
      <c r="E200" s="835"/>
      <c r="F200" s="348">
        <f>+D200*E200</f>
        <v>0</v>
      </c>
    </row>
    <row r="201" spans="1:7">
      <c r="B201" s="113"/>
      <c r="C201" s="21"/>
      <c r="D201" s="128"/>
      <c r="E201" s="110"/>
      <c r="G201" s="9"/>
    </row>
    <row r="202" spans="1:7">
      <c r="A202" s="342"/>
      <c r="B202" s="131"/>
      <c r="C202" s="561"/>
      <c r="D202" s="130"/>
      <c r="E202" s="129"/>
      <c r="F202" s="343"/>
      <c r="G202" s="13"/>
    </row>
    <row r="203" spans="1:7">
      <c r="A203" s="548"/>
      <c r="B203" s="549" t="s">
        <v>135</v>
      </c>
      <c r="C203" s="584"/>
      <c r="D203" s="586"/>
      <c r="E203" s="551"/>
      <c r="F203" s="552">
        <f>SUM(F199:F200)</f>
        <v>0</v>
      </c>
    </row>
    <row r="204" spans="1:7">
      <c r="A204" s="127"/>
      <c r="C204" s="54"/>
      <c r="D204" s="17"/>
      <c r="E204" s="110"/>
      <c r="F204" s="117"/>
    </row>
    <row r="205" spans="1:7">
      <c r="A205" s="107"/>
      <c r="C205" s="557"/>
      <c r="D205" s="15"/>
      <c r="E205" s="110"/>
      <c r="F205" s="117"/>
    </row>
    <row r="206" spans="1:7">
      <c r="A206" s="107"/>
      <c r="E206" s="110"/>
      <c r="F206" s="117"/>
    </row>
    <row r="207" spans="1:7">
      <c r="A207" s="107"/>
      <c r="D207" s="122"/>
      <c r="E207" s="110"/>
      <c r="F207" s="117"/>
    </row>
    <row r="208" spans="1:7">
      <c r="A208" s="107"/>
      <c r="D208" s="122"/>
      <c r="E208" s="110"/>
      <c r="F208" s="117"/>
    </row>
    <row r="209" spans="1:6">
      <c r="A209" s="107"/>
      <c r="D209" s="122"/>
      <c r="E209" s="110"/>
      <c r="F209" s="117"/>
    </row>
    <row r="210" spans="1:6">
      <c r="A210" s="107"/>
      <c r="D210" s="122"/>
      <c r="E210" s="110"/>
      <c r="F210" s="117"/>
    </row>
    <row r="211" spans="1:6">
      <c r="A211" s="107"/>
      <c r="D211" s="122"/>
      <c r="E211" s="110"/>
      <c r="F211" s="117"/>
    </row>
    <row r="212" spans="1:6">
      <c r="A212" s="107"/>
      <c r="D212" s="122"/>
      <c r="E212" s="110"/>
      <c r="F212" s="117"/>
    </row>
    <row r="213" spans="1:6">
      <c r="A213" s="107"/>
      <c r="D213" s="122"/>
      <c r="E213" s="110"/>
      <c r="F213" s="117"/>
    </row>
    <row r="214" spans="1:6">
      <c r="A214" s="107"/>
      <c r="D214" s="122"/>
      <c r="E214" s="110"/>
      <c r="F214" s="117"/>
    </row>
    <row r="215" spans="1:6">
      <c r="A215" s="107"/>
      <c r="D215" s="122"/>
      <c r="E215" s="110"/>
      <c r="F215" s="117"/>
    </row>
    <row r="216" spans="1:6">
      <c r="A216" s="107"/>
      <c r="D216" s="122"/>
      <c r="E216" s="110"/>
      <c r="F216" s="117"/>
    </row>
    <row r="217" spans="1:6">
      <c r="A217" s="107"/>
      <c r="D217" s="122"/>
      <c r="E217" s="110"/>
      <c r="F217" s="117"/>
    </row>
    <row r="218" spans="1:6">
      <c r="A218" s="107"/>
      <c r="D218" s="122"/>
      <c r="E218" s="110"/>
      <c r="F218" s="117"/>
    </row>
    <row r="219" spans="1:6">
      <c r="A219" s="107"/>
      <c r="D219" s="122"/>
      <c r="E219" s="110"/>
      <c r="F219" s="117"/>
    </row>
    <row r="220" spans="1:6">
      <c r="A220" s="107"/>
      <c r="C220" s="563"/>
      <c r="D220" s="122"/>
      <c r="E220" s="110"/>
      <c r="F220" s="117"/>
    </row>
    <row r="221" spans="1:6">
      <c r="A221" s="107"/>
      <c r="C221" s="563"/>
      <c r="D221" s="122"/>
      <c r="E221" s="110"/>
      <c r="F221" s="117"/>
    </row>
    <row r="222" spans="1:6">
      <c r="A222" s="107"/>
      <c r="C222" s="563"/>
      <c r="D222" s="122"/>
      <c r="E222" s="110"/>
      <c r="F222" s="117"/>
    </row>
    <row r="223" spans="1:6">
      <c r="A223" s="107"/>
      <c r="C223" s="563"/>
      <c r="D223" s="122"/>
      <c r="E223" s="110"/>
      <c r="F223" s="117"/>
    </row>
    <row r="224" spans="1:6">
      <c r="A224" s="107"/>
      <c r="C224" s="563"/>
      <c r="D224" s="122"/>
      <c r="E224" s="110"/>
      <c r="F224" s="117"/>
    </row>
    <row r="225" spans="1:6">
      <c r="A225" s="107"/>
      <c r="C225" s="563"/>
      <c r="D225" s="122"/>
      <c r="E225" s="110"/>
      <c r="F225" s="117"/>
    </row>
    <row r="226" spans="1:6">
      <c r="A226" s="107"/>
      <c r="C226" s="563"/>
      <c r="D226" s="122"/>
      <c r="E226" s="110"/>
      <c r="F226" s="117"/>
    </row>
    <row r="227" spans="1:6">
      <c r="A227" s="107"/>
      <c r="C227" s="563"/>
      <c r="D227" s="122"/>
      <c r="E227" s="110"/>
      <c r="F227" s="117"/>
    </row>
    <row r="228" spans="1:6">
      <c r="A228" s="107"/>
      <c r="C228" s="563"/>
      <c r="D228" s="122"/>
      <c r="E228" s="110"/>
      <c r="F228" s="117"/>
    </row>
    <row r="229" spans="1:6">
      <c r="A229" s="107"/>
      <c r="C229" s="563"/>
      <c r="D229" s="122"/>
      <c r="E229" s="110"/>
      <c r="F229" s="117"/>
    </row>
    <row r="230" spans="1:6">
      <c r="A230" s="107"/>
      <c r="C230" s="563"/>
      <c r="D230" s="122"/>
      <c r="E230" s="110"/>
      <c r="F230" s="117"/>
    </row>
    <row r="231" spans="1:6">
      <c r="A231" s="107"/>
      <c r="C231" s="563"/>
      <c r="D231" s="122"/>
      <c r="E231" s="110"/>
      <c r="F231" s="117"/>
    </row>
    <row r="232" spans="1:6">
      <c r="A232" s="107"/>
      <c r="C232" s="563"/>
      <c r="D232" s="122"/>
      <c r="E232" s="110"/>
      <c r="F232" s="117"/>
    </row>
    <row r="233" spans="1:6">
      <c r="A233" s="107"/>
      <c r="C233" s="563"/>
      <c r="D233" s="122"/>
      <c r="E233" s="110"/>
      <c r="F233" s="117"/>
    </row>
    <row r="234" spans="1:6">
      <c r="A234" s="107"/>
      <c r="C234" s="563"/>
      <c r="D234" s="122"/>
      <c r="E234" s="110"/>
      <c r="F234" s="117"/>
    </row>
    <row r="235" spans="1:6">
      <c r="A235" s="107"/>
      <c r="C235" s="563"/>
      <c r="D235" s="122"/>
      <c r="E235" s="110"/>
      <c r="F235" s="117"/>
    </row>
    <row r="236" spans="1:6">
      <c r="A236" s="107"/>
      <c r="C236" s="563"/>
      <c r="D236" s="122"/>
      <c r="E236" s="110"/>
      <c r="F236" s="117"/>
    </row>
    <row r="237" spans="1:6">
      <c r="A237" s="107"/>
      <c r="C237" s="563"/>
      <c r="D237" s="122"/>
      <c r="E237" s="110"/>
      <c r="F237" s="117"/>
    </row>
    <row r="238" spans="1:6">
      <c r="A238" s="107"/>
      <c r="C238" s="563"/>
      <c r="D238" s="122"/>
      <c r="E238" s="110"/>
      <c r="F238" s="117"/>
    </row>
    <row r="239" spans="1:6">
      <c r="A239" s="107"/>
      <c r="C239" s="563"/>
      <c r="D239" s="122"/>
      <c r="E239" s="110"/>
      <c r="F239" s="117"/>
    </row>
    <row r="240" spans="1:6">
      <c r="A240" s="107"/>
      <c r="C240" s="563"/>
      <c r="D240" s="122"/>
      <c r="E240" s="110"/>
      <c r="F240" s="117"/>
    </row>
    <row r="241" spans="1:6">
      <c r="A241" s="107"/>
      <c r="C241" s="563"/>
      <c r="D241" s="122"/>
      <c r="E241" s="110"/>
      <c r="F241" s="117"/>
    </row>
    <row r="242" spans="1:6">
      <c r="A242" s="107"/>
      <c r="C242" s="563"/>
      <c r="D242" s="122"/>
      <c r="E242" s="110"/>
      <c r="F242" s="117"/>
    </row>
    <row r="243" spans="1:6">
      <c r="A243" s="107"/>
      <c r="C243" s="563"/>
      <c r="D243" s="122"/>
      <c r="E243" s="110"/>
      <c r="F243" s="117"/>
    </row>
    <row r="244" spans="1:6">
      <c r="A244" s="107"/>
      <c r="C244" s="563"/>
      <c r="D244" s="122"/>
      <c r="E244" s="110"/>
      <c r="F244" s="117"/>
    </row>
    <row r="245" spans="1:6">
      <c r="A245" s="107"/>
      <c r="C245" s="563"/>
      <c r="D245" s="122"/>
      <c r="E245" s="110"/>
      <c r="F245" s="117"/>
    </row>
    <row r="246" spans="1:6">
      <c r="A246" s="107"/>
      <c r="C246" s="563"/>
      <c r="D246" s="122"/>
      <c r="E246" s="110"/>
      <c r="F246" s="117"/>
    </row>
    <row r="247" spans="1:6">
      <c r="A247" s="107"/>
      <c r="C247" s="563"/>
      <c r="D247" s="122"/>
      <c r="E247" s="110"/>
      <c r="F247" s="117"/>
    </row>
    <row r="248" spans="1:6">
      <c r="A248" s="107"/>
      <c r="C248" s="563"/>
      <c r="D248" s="122"/>
      <c r="E248" s="110"/>
      <c r="F248" s="117"/>
    </row>
    <row r="249" spans="1:6">
      <c r="A249" s="107"/>
      <c r="C249" s="563"/>
      <c r="D249" s="122"/>
      <c r="E249" s="110"/>
      <c r="F249" s="117"/>
    </row>
    <row r="250" spans="1:6">
      <c r="A250" s="107"/>
      <c r="C250" s="563"/>
      <c r="D250" s="122"/>
      <c r="E250" s="110"/>
      <c r="F250" s="117"/>
    </row>
    <row r="251" spans="1:6">
      <c r="A251" s="107"/>
      <c r="C251" s="563"/>
      <c r="D251" s="122"/>
      <c r="E251" s="110"/>
      <c r="F251" s="117"/>
    </row>
    <row r="252" spans="1:6">
      <c r="A252" s="107"/>
      <c r="C252" s="563"/>
      <c r="D252" s="122"/>
      <c r="E252" s="110"/>
      <c r="F252" s="117"/>
    </row>
    <row r="253" spans="1:6">
      <c r="A253" s="107"/>
      <c r="C253" s="563"/>
      <c r="D253" s="122"/>
      <c r="E253" s="110"/>
      <c r="F253" s="117"/>
    </row>
    <row r="254" spans="1:6">
      <c r="A254" s="107"/>
      <c r="C254" s="563"/>
      <c r="D254" s="122"/>
      <c r="E254" s="110"/>
      <c r="F254" s="117"/>
    </row>
    <row r="255" spans="1:6">
      <c r="A255" s="107"/>
      <c r="C255" s="563"/>
      <c r="D255" s="122"/>
      <c r="E255" s="110"/>
      <c r="F255" s="117"/>
    </row>
    <row r="256" spans="1:6">
      <c r="A256" s="107"/>
      <c r="C256" s="563"/>
      <c r="D256" s="122"/>
      <c r="E256" s="110"/>
      <c r="F256" s="117"/>
    </row>
    <row r="257" spans="1:6">
      <c r="A257" s="107"/>
      <c r="C257" s="563"/>
      <c r="D257" s="122"/>
      <c r="E257" s="110"/>
      <c r="F257" s="117"/>
    </row>
    <row r="258" spans="1:6">
      <c r="A258" s="107"/>
      <c r="C258" s="563"/>
      <c r="D258" s="122"/>
      <c r="E258" s="110"/>
      <c r="F258" s="117"/>
    </row>
    <row r="259" spans="1:6">
      <c r="A259" s="107"/>
      <c r="C259" s="563"/>
      <c r="D259" s="122"/>
      <c r="E259" s="110"/>
      <c r="F259" s="117"/>
    </row>
    <row r="260" spans="1:6">
      <c r="A260" s="107"/>
      <c r="C260" s="563"/>
      <c r="D260" s="122"/>
      <c r="E260" s="110"/>
      <c r="F260" s="117"/>
    </row>
    <row r="261" spans="1:6">
      <c r="A261" s="107"/>
      <c r="C261" s="563"/>
      <c r="D261" s="122"/>
      <c r="E261" s="110"/>
      <c r="F261" s="117"/>
    </row>
    <row r="262" spans="1:6">
      <c r="A262" s="107"/>
      <c r="C262" s="563"/>
      <c r="D262" s="122"/>
      <c r="E262" s="110"/>
      <c r="F262" s="117"/>
    </row>
    <row r="263" spans="1:6">
      <c r="A263" s="107"/>
      <c r="C263" s="563"/>
      <c r="D263" s="122"/>
      <c r="E263" s="110"/>
      <c r="F263" s="117"/>
    </row>
    <row r="264" spans="1:6">
      <c r="A264" s="107"/>
      <c r="C264" s="563"/>
      <c r="D264" s="122"/>
      <c r="E264" s="110"/>
      <c r="F264" s="117"/>
    </row>
    <row r="265" spans="1:6">
      <c r="A265" s="107"/>
      <c r="C265" s="563"/>
      <c r="D265" s="122"/>
      <c r="E265" s="110"/>
      <c r="F265" s="117"/>
    </row>
    <row r="266" spans="1:6">
      <c r="A266" s="107"/>
      <c r="C266" s="563"/>
      <c r="D266" s="122"/>
      <c r="E266" s="110"/>
      <c r="F266" s="117"/>
    </row>
  </sheetData>
  <sheetProtection password="CAFB" sheet="1" objects="1" scenarios="1"/>
  <protectedRanges>
    <protectedRange sqref="B145 B56 B170 B147:B148" name="Obseg1_1"/>
  </protectedRanges>
  <mergeCells count="2">
    <mergeCell ref="B127:C127"/>
    <mergeCell ref="B117:C117"/>
  </mergeCells>
  <phoneticPr fontId="79" type="noConversion"/>
  <pageMargins left="0.82677165354330717" right="0.39370078740157483" top="0.98425196850393704" bottom="0.98425196850393704" header="0.51181102362204722" footer="0.51181102362204722"/>
  <pageSetup paperSize="9" scale="80" orientation="portrait" r:id="rId1"/>
  <headerFooter alignWithMargins="0">
    <oddFooter>&amp;LRazpisna dokumentacija: Ureditev mestnega središča v Šempetru pri Gorici - 3.faza&amp;R&amp;P</oddFooter>
  </headerFooter>
</worksheet>
</file>

<file path=xl/worksheets/sheet7.xml><?xml version="1.0" encoding="utf-8"?>
<worksheet xmlns="http://schemas.openxmlformats.org/spreadsheetml/2006/main" xmlns:r="http://schemas.openxmlformats.org/officeDocument/2006/relationships">
  <sheetPr>
    <tabColor rgb="FF00B0F0"/>
  </sheetPr>
  <dimension ref="A1:J84"/>
  <sheetViews>
    <sheetView zoomScaleNormal="100" zoomScaleSheetLayoutView="115" workbookViewId="0">
      <selection activeCell="E17" sqref="E17"/>
    </sheetView>
  </sheetViews>
  <sheetFormatPr defaultColWidth="9.109375" defaultRowHeight="14.4"/>
  <cols>
    <col min="1" max="1" width="6.5546875" style="376" customWidth="1"/>
    <col min="2" max="2" width="51.109375" style="381" customWidth="1"/>
    <col min="3" max="3" width="7.6640625" style="378" customWidth="1"/>
    <col min="4" max="4" width="9.33203125" style="568" customWidth="1"/>
    <col min="5" max="5" width="12.109375" style="836" customWidth="1"/>
    <col min="6" max="6" width="15.33203125" style="569" customWidth="1"/>
    <col min="7" max="7" width="5.88671875" style="378" customWidth="1"/>
    <col min="8" max="8" width="11.6640625" style="379" customWidth="1"/>
    <col min="9" max="9" width="13.5546875" style="151" customWidth="1"/>
    <col min="10" max="16384" width="9.109375" style="147"/>
  </cols>
  <sheetData>
    <row r="1" spans="1:10">
      <c r="A1" s="432" t="s">
        <v>701</v>
      </c>
    </row>
    <row r="4" spans="1:10" ht="18">
      <c r="A4" s="332"/>
      <c r="B4" s="517" t="s">
        <v>247</v>
      </c>
      <c r="C4" s="587"/>
      <c r="D4" s="570"/>
      <c r="E4" s="837"/>
      <c r="F4" s="570"/>
      <c r="G4" s="335"/>
      <c r="H4" s="336"/>
      <c r="I4" s="149"/>
      <c r="J4" s="148"/>
    </row>
    <row r="5" spans="1:10" ht="18">
      <c r="A5" s="332"/>
      <c r="B5" s="517" t="s">
        <v>248</v>
      </c>
      <c r="C5" s="588"/>
      <c r="D5" s="571"/>
      <c r="E5" s="838"/>
      <c r="F5" s="572"/>
      <c r="G5" s="335"/>
      <c r="H5" s="336"/>
      <c r="I5" s="149"/>
      <c r="J5" s="148"/>
    </row>
    <row r="6" spans="1:10">
      <c r="A6" s="350"/>
      <c r="B6" s="351"/>
      <c r="C6" s="352"/>
      <c r="D6" s="573"/>
      <c r="E6" s="839"/>
      <c r="F6" s="574"/>
      <c r="G6" s="335"/>
      <c r="H6" s="336"/>
      <c r="I6" s="149"/>
      <c r="J6" s="148"/>
    </row>
    <row r="7" spans="1:10" ht="15.6">
      <c r="A7" s="353" t="s">
        <v>749</v>
      </c>
      <c r="B7" s="353" t="s">
        <v>742</v>
      </c>
      <c r="C7" s="589"/>
      <c r="D7" s="575"/>
      <c r="E7" s="840"/>
      <c r="F7" s="574"/>
      <c r="G7" s="335"/>
      <c r="H7" s="336"/>
      <c r="I7" s="149"/>
      <c r="J7" s="148"/>
    </row>
    <row r="8" spans="1:10" ht="15.6">
      <c r="A8" s="353"/>
      <c r="B8" s="353"/>
      <c r="C8" s="589"/>
      <c r="D8" s="575"/>
      <c r="E8" s="840"/>
      <c r="F8" s="574"/>
      <c r="G8" s="335"/>
      <c r="H8" s="336"/>
      <c r="I8" s="149"/>
      <c r="J8" s="148"/>
    </row>
    <row r="9" spans="1:10" ht="26.4">
      <c r="A9" s="406" t="s">
        <v>702</v>
      </c>
      <c r="B9" s="666" t="s">
        <v>605</v>
      </c>
      <c r="C9" s="667"/>
      <c r="D9" s="668"/>
      <c r="E9" s="764"/>
      <c r="F9" s="545" t="s">
        <v>387</v>
      </c>
      <c r="G9" s="335"/>
      <c r="H9" s="336"/>
      <c r="I9" s="149"/>
      <c r="J9" s="148"/>
    </row>
    <row r="10" spans="1:10">
      <c r="A10" s="685"/>
      <c r="B10" s="683" t="s">
        <v>682</v>
      </c>
      <c r="C10" s="601"/>
      <c r="D10" s="602"/>
      <c r="E10" s="841"/>
      <c r="F10" s="687">
        <f>F53</f>
        <v>0</v>
      </c>
      <c r="G10" s="355"/>
      <c r="H10" s="334"/>
      <c r="I10" s="150"/>
      <c r="J10" s="155"/>
    </row>
    <row r="11" spans="1:10">
      <c r="A11" s="685"/>
      <c r="B11" s="683" t="s">
        <v>683</v>
      </c>
      <c r="C11" s="601"/>
      <c r="D11" s="602"/>
      <c r="E11" s="841"/>
      <c r="F11" s="687">
        <f>F82</f>
        <v>0</v>
      </c>
      <c r="G11" s="355"/>
      <c r="H11" s="334"/>
      <c r="I11" s="150"/>
      <c r="J11" s="155"/>
    </row>
    <row r="12" spans="1:10">
      <c r="A12" s="686"/>
      <c r="B12" s="684" t="s">
        <v>384</v>
      </c>
      <c r="C12" s="603"/>
      <c r="D12" s="604"/>
      <c r="E12" s="842"/>
      <c r="F12" s="688">
        <f>SUM(F10:F11)</f>
        <v>0</v>
      </c>
      <c r="G12" s="355"/>
      <c r="H12" s="334"/>
      <c r="I12" s="150"/>
      <c r="J12" s="155"/>
    </row>
    <row r="13" spans="1:10" ht="18.600000000000001" thickBot="1">
      <c r="A13" s="332"/>
      <c r="B13" s="349"/>
      <c r="C13" s="588"/>
      <c r="D13" s="571"/>
      <c r="E13" s="838"/>
      <c r="F13" s="572"/>
      <c r="G13" s="335"/>
      <c r="H13" s="336"/>
      <c r="I13" s="149"/>
      <c r="J13" s="148"/>
    </row>
    <row r="14" spans="1:10">
      <c r="A14" s="428" t="s">
        <v>702</v>
      </c>
      <c r="B14" s="429" t="s">
        <v>703</v>
      </c>
      <c r="C14" s="430" t="s">
        <v>704</v>
      </c>
      <c r="D14" s="431" t="s">
        <v>604</v>
      </c>
      <c r="E14" s="770" t="s">
        <v>705</v>
      </c>
      <c r="F14" s="430" t="s">
        <v>706</v>
      </c>
      <c r="G14" s="335"/>
      <c r="H14" s="336"/>
      <c r="I14" s="149"/>
      <c r="J14" s="148"/>
    </row>
    <row r="15" spans="1:10" ht="15.6">
      <c r="A15" s="356"/>
      <c r="B15" s="358" t="s">
        <v>684</v>
      </c>
      <c r="C15" s="357"/>
      <c r="D15" s="576"/>
      <c r="E15" s="843"/>
      <c r="F15" s="572"/>
      <c r="G15" s="335"/>
      <c r="H15" s="336"/>
      <c r="I15" s="149"/>
      <c r="J15" s="148"/>
    </row>
    <row r="16" spans="1:10">
      <c r="A16" s="354"/>
      <c r="B16" s="359"/>
      <c r="C16" s="360"/>
      <c r="D16" s="577"/>
      <c r="E16" s="844"/>
      <c r="F16" s="577"/>
      <c r="G16" s="361"/>
      <c r="H16" s="362"/>
      <c r="I16" s="153"/>
      <c r="J16" s="148"/>
    </row>
    <row r="17" spans="1:10" ht="26.4">
      <c r="A17" s="105">
        <v>1</v>
      </c>
      <c r="B17" s="113" t="s">
        <v>340</v>
      </c>
      <c r="C17" s="54" t="s">
        <v>14</v>
      </c>
      <c r="D17" s="578">
        <v>168</v>
      </c>
      <c r="E17" s="110"/>
      <c r="F17" s="106">
        <f>E17*D17</f>
        <v>0</v>
      </c>
      <c r="G17" s="361"/>
      <c r="H17" s="362"/>
      <c r="I17" s="153"/>
      <c r="J17" s="148"/>
    </row>
    <row r="18" spans="1:10">
      <c r="A18" s="105"/>
      <c r="B18" s="113"/>
      <c r="C18" s="54"/>
      <c r="D18" s="578"/>
      <c r="E18" s="110"/>
      <c r="F18" s="106"/>
      <c r="G18" s="361"/>
      <c r="H18" s="362"/>
      <c r="I18" s="153"/>
      <c r="J18" s="148"/>
    </row>
    <row r="19" spans="1:10" ht="39.6">
      <c r="A19" s="105">
        <v>2</v>
      </c>
      <c r="B19" s="113" t="s">
        <v>339</v>
      </c>
      <c r="C19" s="54" t="s">
        <v>759</v>
      </c>
      <c r="D19" s="578">
        <v>14</v>
      </c>
      <c r="E19" s="110"/>
      <c r="F19" s="106">
        <f>E19*D19</f>
        <v>0</v>
      </c>
      <c r="G19" s="361"/>
      <c r="H19" s="362"/>
      <c r="I19" s="153"/>
      <c r="J19" s="148"/>
    </row>
    <row r="20" spans="1:10">
      <c r="A20" s="105"/>
      <c r="B20" s="113"/>
      <c r="C20" s="54"/>
      <c r="D20" s="578"/>
      <c r="E20" s="110"/>
      <c r="F20" s="106"/>
      <c r="G20" s="363"/>
      <c r="H20" s="364"/>
      <c r="I20" s="154"/>
      <c r="J20" s="148"/>
    </row>
    <row r="21" spans="1:10" ht="39.6">
      <c r="A21" s="105">
        <v>3</v>
      </c>
      <c r="B21" s="113" t="s">
        <v>338</v>
      </c>
      <c r="C21" s="54" t="s">
        <v>14</v>
      </c>
      <c r="D21" s="578">
        <v>1</v>
      </c>
      <c r="E21" s="110"/>
      <c r="F21" s="106">
        <f>E21*D21</f>
        <v>0</v>
      </c>
      <c r="G21" s="363"/>
      <c r="H21" s="364"/>
      <c r="I21" s="154"/>
      <c r="J21" s="148"/>
    </row>
    <row r="22" spans="1:10">
      <c r="A22" s="105"/>
      <c r="B22" s="113"/>
      <c r="C22" s="54"/>
      <c r="D22" s="578"/>
      <c r="E22" s="110"/>
      <c r="F22" s="106"/>
      <c r="G22" s="363"/>
      <c r="H22" s="364"/>
      <c r="I22" s="154"/>
      <c r="J22" s="148"/>
    </row>
    <row r="23" spans="1:10" ht="26.4">
      <c r="A23" s="105">
        <v>4</v>
      </c>
      <c r="B23" s="113" t="s">
        <v>337</v>
      </c>
      <c r="C23" s="54" t="s">
        <v>14</v>
      </c>
      <c r="D23" s="578">
        <v>36</v>
      </c>
      <c r="E23" s="110"/>
      <c r="F23" s="106">
        <f>E23*D23</f>
        <v>0</v>
      </c>
      <c r="G23" s="363"/>
      <c r="H23" s="364"/>
      <c r="I23" s="154"/>
      <c r="J23" s="148"/>
    </row>
    <row r="24" spans="1:10">
      <c r="A24" s="105"/>
      <c r="B24" s="113"/>
      <c r="C24" s="54"/>
      <c r="D24" s="578"/>
      <c r="E24" s="110"/>
      <c r="F24" s="106"/>
      <c r="G24" s="363"/>
      <c r="H24" s="364"/>
      <c r="I24" s="154"/>
      <c r="J24" s="148"/>
    </row>
    <row r="25" spans="1:10" ht="26.4">
      <c r="A25" s="105">
        <v>5</v>
      </c>
      <c r="B25" s="113" t="s">
        <v>336</v>
      </c>
      <c r="C25" s="54" t="s">
        <v>14</v>
      </c>
      <c r="D25" s="578">
        <v>16</v>
      </c>
      <c r="E25" s="110"/>
      <c r="F25" s="106">
        <f>E25*D25</f>
        <v>0</v>
      </c>
      <c r="G25" s="363"/>
      <c r="H25" s="364"/>
      <c r="I25" s="154"/>
      <c r="J25" s="148"/>
    </row>
    <row r="26" spans="1:10">
      <c r="A26" s="105"/>
      <c r="B26" s="113"/>
      <c r="C26" s="54"/>
      <c r="D26" s="578"/>
      <c r="E26" s="110"/>
      <c r="F26" s="106"/>
      <c r="G26" s="361"/>
      <c r="H26" s="362"/>
      <c r="I26" s="153"/>
      <c r="J26" s="148"/>
    </row>
    <row r="27" spans="1:10" ht="26.4">
      <c r="A27" s="105">
        <v>6</v>
      </c>
      <c r="B27" s="113" t="s">
        <v>335</v>
      </c>
      <c r="C27" s="54" t="s">
        <v>14</v>
      </c>
      <c r="D27" s="578">
        <v>190</v>
      </c>
      <c r="E27" s="110"/>
      <c r="F27" s="106">
        <f>E27*D27</f>
        <v>0</v>
      </c>
      <c r="G27" s="361"/>
      <c r="H27" s="362"/>
      <c r="I27" s="153"/>
      <c r="J27" s="148"/>
    </row>
    <row r="28" spans="1:10">
      <c r="A28" s="105"/>
      <c r="B28" s="113"/>
      <c r="C28" s="54"/>
      <c r="D28" s="578"/>
      <c r="E28" s="110"/>
      <c r="F28" s="106"/>
      <c r="G28" s="361"/>
      <c r="H28" s="362"/>
      <c r="I28" s="153"/>
      <c r="J28" s="148"/>
    </row>
    <row r="29" spans="1:10" ht="26.4">
      <c r="A29" s="105">
        <v>7</v>
      </c>
      <c r="B29" s="113" t="s">
        <v>334</v>
      </c>
      <c r="C29" s="54" t="s">
        <v>758</v>
      </c>
      <c r="D29" s="578">
        <v>196</v>
      </c>
      <c r="E29" s="110"/>
      <c r="F29" s="106">
        <f>E29*D29</f>
        <v>0</v>
      </c>
      <c r="G29" s="361"/>
      <c r="H29" s="362"/>
      <c r="I29" s="153"/>
      <c r="J29" s="148"/>
    </row>
    <row r="30" spans="1:10">
      <c r="A30" s="105"/>
      <c r="B30" s="113"/>
      <c r="C30" s="54"/>
      <c r="D30" s="578"/>
      <c r="E30" s="110"/>
      <c r="F30" s="106"/>
      <c r="G30" s="335"/>
      <c r="H30" s="336"/>
      <c r="I30" s="149"/>
      <c r="J30" s="148"/>
    </row>
    <row r="31" spans="1:10" ht="26.4">
      <c r="A31" s="105">
        <v>8</v>
      </c>
      <c r="B31" s="113" t="s">
        <v>333</v>
      </c>
      <c r="C31" s="54" t="s">
        <v>758</v>
      </c>
      <c r="D31" s="578">
        <v>175</v>
      </c>
      <c r="E31" s="110"/>
      <c r="F31" s="106">
        <f>E31*D31</f>
        <v>0</v>
      </c>
      <c r="G31" s="335"/>
      <c r="H31" s="336"/>
      <c r="I31" s="149"/>
      <c r="J31" s="148"/>
    </row>
    <row r="32" spans="1:10">
      <c r="A32" s="105"/>
      <c r="B32" s="113"/>
      <c r="C32" s="54"/>
      <c r="D32" s="578"/>
      <c r="E32" s="110"/>
      <c r="F32" s="106"/>
      <c r="G32" s="335"/>
      <c r="H32" s="336"/>
      <c r="I32" s="149"/>
      <c r="J32" s="148"/>
    </row>
    <row r="33" spans="1:10" ht="26.4">
      <c r="A33" s="105">
        <v>9</v>
      </c>
      <c r="B33" s="113" t="s">
        <v>332</v>
      </c>
      <c r="C33" s="54" t="s">
        <v>758</v>
      </c>
      <c r="D33" s="578">
        <v>190</v>
      </c>
      <c r="E33" s="110"/>
      <c r="F33" s="106">
        <f>E33*D33</f>
        <v>0</v>
      </c>
      <c r="G33" s="335"/>
      <c r="H33" s="336"/>
      <c r="I33" s="149"/>
      <c r="J33" s="148"/>
    </row>
    <row r="34" spans="1:10">
      <c r="A34" s="105"/>
      <c r="B34" s="113"/>
      <c r="C34" s="54"/>
      <c r="D34" s="578"/>
      <c r="E34" s="110"/>
      <c r="F34" s="106"/>
      <c r="G34" s="335"/>
      <c r="H34" s="336"/>
      <c r="I34" s="149"/>
      <c r="J34" s="148"/>
    </row>
    <row r="35" spans="1:10" ht="52.8">
      <c r="A35" s="105">
        <v>10</v>
      </c>
      <c r="B35" s="113" t="s">
        <v>630</v>
      </c>
      <c r="C35" s="58" t="s">
        <v>758</v>
      </c>
      <c r="D35" s="578">
        <v>65</v>
      </c>
      <c r="E35" s="110"/>
      <c r="F35" s="106">
        <f>D35*E35</f>
        <v>0</v>
      </c>
      <c r="G35" s="335"/>
      <c r="H35" s="336"/>
      <c r="I35" s="149"/>
      <c r="J35" s="148"/>
    </row>
    <row r="36" spans="1:10">
      <c r="A36" s="105"/>
      <c r="B36" s="113"/>
      <c r="C36" s="54"/>
      <c r="D36" s="578"/>
      <c r="E36" s="110"/>
      <c r="F36" s="106"/>
      <c r="G36" s="335"/>
      <c r="H36" s="336"/>
      <c r="I36" s="149"/>
      <c r="J36" s="148"/>
    </row>
    <row r="37" spans="1:10" ht="26.4">
      <c r="A37" s="105">
        <v>11</v>
      </c>
      <c r="B37" s="113" t="s">
        <v>331</v>
      </c>
      <c r="C37" s="54" t="s">
        <v>759</v>
      </c>
      <c r="D37" s="578">
        <v>6</v>
      </c>
      <c r="E37" s="110"/>
      <c r="F37" s="106">
        <f>D37*E37</f>
        <v>0</v>
      </c>
      <c r="G37" s="335"/>
      <c r="H37" s="336"/>
      <c r="I37" s="149"/>
      <c r="J37" s="148"/>
    </row>
    <row r="38" spans="1:10">
      <c r="A38" s="105"/>
      <c r="B38" s="113"/>
      <c r="C38" s="54"/>
      <c r="D38" s="578"/>
      <c r="E38" s="110"/>
      <c r="F38" s="106" t="s">
        <v>327</v>
      </c>
      <c r="G38" s="335"/>
      <c r="H38" s="336"/>
      <c r="I38" s="149"/>
      <c r="J38" s="148"/>
    </row>
    <row r="39" spans="1:10" ht="26.4">
      <c r="A39" s="105">
        <v>12</v>
      </c>
      <c r="B39" s="113" t="s">
        <v>330</v>
      </c>
      <c r="C39" s="54" t="s">
        <v>758</v>
      </c>
      <c r="D39" s="578">
        <v>175</v>
      </c>
      <c r="E39" s="110"/>
      <c r="F39" s="106">
        <f>D39*E39</f>
        <v>0</v>
      </c>
      <c r="G39" s="335"/>
      <c r="H39" s="336"/>
      <c r="I39" s="149"/>
      <c r="J39" s="148"/>
    </row>
    <row r="40" spans="1:10">
      <c r="A40" s="105"/>
      <c r="B40" s="113"/>
      <c r="C40" s="54"/>
      <c r="D40" s="578"/>
      <c r="E40" s="110"/>
      <c r="F40" s="106" t="s">
        <v>327</v>
      </c>
      <c r="G40" s="335"/>
      <c r="H40" s="336"/>
      <c r="I40" s="149"/>
      <c r="J40" s="148"/>
    </row>
    <row r="41" spans="1:10" ht="26.4">
      <c r="A41" s="105">
        <v>13</v>
      </c>
      <c r="B41" s="113" t="s">
        <v>329</v>
      </c>
      <c r="C41" s="54" t="s">
        <v>758</v>
      </c>
      <c r="D41" s="578">
        <v>175</v>
      </c>
      <c r="E41" s="110"/>
      <c r="F41" s="106">
        <f>D41*E41</f>
        <v>0</v>
      </c>
      <c r="G41" s="361"/>
      <c r="H41" s="362"/>
      <c r="I41" s="153"/>
      <c r="J41" s="148"/>
    </row>
    <row r="42" spans="1:10">
      <c r="A42" s="105"/>
      <c r="B42" s="113"/>
      <c r="C42" s="54"/>
      <c r="D42" s="578"/>
      <c r="E42" s="110"/>
      <c r="F42" s="106" t="s">
        <v>327</v>
      </c>
      <c r="G42" s="361"/>
      <c r="H42" s="362"/>
      <c r="I42" s="153"/>
      <c r="J42" s="148"/>
    </row>
    <row r="43" spans="1:10" ht="61.8" customHeight="1">
      <c r="A43" s="105">
        <v>14</v>
      </c>
      <c r="B43" s="113" t="s">
        <v>328</v>
      </c>
      <c r="C43" s="54" t="s">
        <v>758</v>
      </c>
      <c r="D43" s="578">
        <v>16</v>
      </c>
      <c r="E43" s="110"/>
      <c r="F43" s="106">
        <f>E43*D43</f>
        <v>0</v>
      </c>
      <c r="G43" s="335"/>
      <c r="H43" s="336"/>
      <c r="I43" s="149"/>
      <c r="J43" s="148"/>
    </row>
    <row r="44" spans="1:10">
      <c r="A44" s="105"/>
      <c r="B44" s="113"/>
      <c r="C44" s="54"/>
      <c r="D44" s="578"/>
      <c r="E44" s="110"/>
      <c r="F44" s="106"/>
      <c r="G44" s="335"/>
      <c r="H44" s="336"/>
      <c r="I44" s="149"/>
      <c r="J44" s="148"/>
    </row>
    <row r="45" spans="1:10">
      <c r="A45" s="105">
        <v>15</v>
      </c>
      <c r="B45" s="113" t="s">
        <v>743</v>
      </c>
      <c r="C45" s="54" t="s">
        <v>773</v>
      </c>
      <c r="D45" s="578">
        <v>4</v>
      </c>
      <c r="E45" s="110"/>
      <c r="F45" s="106">
        <f>D45*E45</f>
        <v>0</v>
      </c>
      <c r="G45" s="335"/>
      <c r="H45" s="336"/>
      <c r="I45" s="149"/>
      <c r="J45" s="148"/>
    </row>
    <row r="46" spans="1:10">
      <c r="A46" s="105"/>
      <c r="B46" s="113"/>
      <c r="C46" s="54"/>
      <c r="D46" s="578"/>
      <c r="E46" s="110"/>
      <c r="F46" s="106" t="s">
        <v>327</v>
      </c>
      <c r="G46" s="335"/>
      <c r="H46" s="336"/>
      <c r="I46" s="149"/>
      <c r="J46" s="148"/>
    </row>
    <row r="47" spans="1:10">
      <c r="A47" s="105">
        <v>16</v>
      </c>
      <c r="B47" s="113" t="s">
        <v>744</v>
      </c>
      <c r="C47" s="54" t="s">
        <v>773</v>
      </c>
      <c r="D47" s="578">
        <v>6</v>
      </c>
      <c r="E47" s="110"/>
      <c r="F47" s="106">
        <f>D47*E47</f>
        <v>0</v>
      </c>
      <c r="G47" s="335"/>
      <c r="H47" s="336"/>
      <c r="I47" s="149"/>
      <c r="J47" s="148"/>
    </row>
    <row r="48" spans="1:10">
      <c r="A48" s="105"/>
      <c r="B48" s="113"/>
      <c r="C48" s="54"/>
      <c r="D48" s="578"/>
      <c r="E48" s="110"/>
      <c r="F48" s="106" t="s">
        <v>327</v>
      </c>
      <c r="G48" s="335"/>
      <c r="H48" s="336"/>
      <c r="I48" s="149"/>
      <c r="J48" s="148"/>
    </row>
    <row r="49" spans="1:10">
      <c r="A49" s="105">
        <v>17</v>
      </c>
      <c r="B49" s="113" t="s">
        <v>326</v>
      </c>
      <c r="C49" s="54" t="s">
        <v>773</v>
      </c>
      <c r="D49" s="578">
        <v>5</v>
      </c>
      <c r="E49" s="110"/>
      <c r="F49" s="106">
        <f>D49*E49</f>
        <v>0</v>
      </c>
      <c r="G49" s="335"/>
      <c r="H49" s="336"/>
      <c r="I49" s="149"/>
      <c r="J49" s="148"/>
    </row>
    <row r="50" spans="1:10">
      <c r="A50" s="105"/>
      <c r="B50" s="113"/>
      <c r="C50" s="54"/>
      <c r="D50" s="578"/>
      <c r="E50" s="110"/>
      <c r="F50" s="106"/>
      <c r="G50" s="335"/>
      <c r="H50" s="336"/>
      <c r="I50" s="149"/>
      <c r="J50" s="148"/>
    </row>
    <row r="51" spans="1:10">
      <c r="A51" s="105">
        <v>18</v>
      </c>
      <c r="B51" s="113" t="s">
        <v>317</v>
      </c>
      <c r="C51" s="54" t="s">
        <v>316</v>
      </c>
      <c r="D51" s="578">
        <v>6</v>
      </c>
      <c r="E51" s="110"/>
      <c r="F51" s="106">
        <f>SUM(F17:F49)*D51/100</f>
        <v>0</v>
      </c>
      <c r="G51" s="335"/>
      <c r="H51" s="336"/>
      <c r="I51" s="149"/>
      <c r="J51" s="148"/>
    </row>
    <row r="52" spans="1:10">
      <c r="A52" s="365"/>
      <c r="B52" s="365"/>
      <c r="C52" s="366"/>
      <c r="D52" s="579"/>
      <c r="E52" s="845"/>
      <c r="F52" s="579"/>
      <c r="G52" s="335"/>
      <c r="H52" s="336"/>
      <c r="I52" s="149"/>
      <c r="J52" s="148"/>
    </row>
    <row r="53" spans="1:10">
      <c r="A53" s="590"/>
      <c r="B53" s="591" t="s">
        <v>685</v>
      </c>
      <c r="C53" s="592"/>
      <c r="D53" s="593"/>
      <c r="E53" s="846"/>
      <c r="F53" s="593">
        <f>SUM(F17:F52)</f>
        <v>0</v>
      </c>
      <c r="G53" s="352"/>
      <c r="H53" s="336"/>
      <c r="I53" s="149"/>
      <c r="J53" s="148"/>
    </row>
    <row r="54" spans="1:10">
      <c r="A54" s="367"/>
      <c r="B54" s="367"/>
      <c r="C54" s="368"/>
      <c r="D54" s="580"/>
      <c r="E54" s="847"/>
      <c r="F54" s="580"/>
      <c r="G54" s="352"/>
      <c r="H54" s="336"/>
      <c r="I54" s="149"/>
      <c r="J54" s="148"/>
    </row>
    <row r="55" spans="1:10">
      <c r="A55" s="367"/>
      <c r="B55" s="369" t="s">
        <v>686</v>
      </c>
      <c r="C55" s="368"/>
      <c r="D55" s="580"/>
      <c r="E55" s="847"/>
      <c r="F55" s="580"/>
      <c r="G55" s="352"/>
      <c r="H55" s="336"/>
      <c r="I55" s="149"/>
      <c r="J55" s="148"/>
    </row>
    <row r="56" spans="1:10">
      <c r="A56" s="367"/>
      <c r="B56" s="367" t="s">
        <v>325</v>
      </c>
      <c r="C56" s="368"/>
      <c r="D56" s="580"/>
      <c r="E56" s="847"/>
      <c r="F56" s="580"/>
      <c r="G56" s="352"/>
      <c r="H56" s="336"/>
      <c r="I56" s="149"/>
      <c r="J56" s="148"/>
    </row>
    <row r="57" spans="1:10">
      <c r="A57" s="370"/>
      <c r="B57" s="370"/>
      <c r="C57" s="371"/>
      <c r="D57" s="581"/>
      <c r="E57" s="848"/>
      <c r="F57" s="581"/>
      <c r="G57" s="361"/>
      <c r="H57" s="362"/>
      <c r="I57" s="153"/>
      <c r="J57" s="148"/>
    </row>
    <row r="58" spans="1:10" ht="105.6">
      <c r="A58" s="105">
        <v>1</v>
      </c>
      <c r="B58" s="113" t="s">
        <v>324</v>
      </c>
      <c r="C58" s="54" t="s">
        <v>759</v>
      </c>
      <c r="D58" s="578">
        <v>14</v>
      </c>
      <c r="E58" s="110"/>
      <c r="F58" s="106">
        <f>E58*D58</f>
        <v>0</v>
      </c>
      <c r="G58" s="361"/>
      <c r="H58" s="362"/>
      <c r="I58" s="153"/>
      <c r="J58" s="148"/>
    </row>
    <row r="59" spans="1:10">
      <c r="A59" s="105"/>
      <c r="B59" s="113"/>
      <c r="C59" s="54"/>
      <c r="D59" s="578"/>
      <c r="E59" s="110"/>
      <c r="F59" s="106"/>
      <c r="G59" s="335"/>
      <c r="H59" s="336"/>
      <c r="I59" s="149"/>
      <c r="J59" s="148"/>
    </row>
    <row r="60" spans="1:10" ht="79.2">
      <c r="A60" s="105">
        <v>2</v>
      </c>
      <c r="B60" s="113" t="s">
        <v>323</v>
      </c>
      <c r="C60" s="54" t="s">
        <v>759</v>
      </c>
      <c r="D60" s="578">
        <v>14</v>
      </c>
      <c r="E60" s="110"/>
      <c r="F60" s="106">
        <f>E60*D60</f>
        <v>0</v>
      </c>
      <c r="G60" s="361"/>
      <c r="H60" s="362"/>
      <c r="I60" s="153"/>
      <c r="J60" s="148"/>
    </row>
    <row r="61" spans="1:10">
      <c r="A61" s="105"/>
      <c r="B61" s="113"/>
      <c r="C61" s="54"/>
      <c r="D61" s="578"/>
      <c r="E61" s="110"/>
      <c r="F61" s="106"/>
      <c r="G61" s="361"/>
      <c r="H61" s="362"/>
      <c r="I61" s="153"/>
      <c r="J61" s="148"/>
    </row>
    <row r="62" spans="1:10" ht="39.6">
      <c r="A62" s="105">
        <v>3</v>
      </c>
      <c r="B62" s="113" t="s">
        <v>631</v>
      </c>
      <c r="C62" s="58" t="s">
        <v>759</v>
      </c>
      <c r="D62" s="578">
        <v>9</v>
      </c>
      <c r="E62" s="110"/>
      <c r="F62" s="106">
        <f>E62*D62</f>
        <v>0</v>
      </c>
      <c r="G62" s="335"/>
      <c r="H62" s="336"/>
      <c r="I62" s="149"/>
      <c r="J62" s="148"/>
    </row>
    <row r="63" spans="1:10">
      <c r="A63" s="105"/>
      <c r="B63" s="113"/>
      <c r="C63" s="54"/>
      <c r="D63" s="578"/>
      <c r="E63" s="110"/>
      <c r="F63" s="106"/>
      <c r="G63" s="361"/>
      <c r="H63" s="362"/>
      <c r="I63" s="153"/>
      <c r="J63" s="148"/>
    </row>
    <row r="64" spans="1:10" ht="39.6">
      <c r="A64" s="105">
        <v>4</v>
      </c>
      <c r="B64" s="113" t="s">
        <v>322</v>
      </c>
      <c r="C64" s="54" t="s">
        <v>758</v>
      </c>
      <c r="D64" s="578">
        <v>214</v>
      </c>
      <c r="E64" s="110"/>
      <c r="F64" s="106">
        <f>E64*D64</f>
        <v>0</v>
      </c>
      <c r="G64" s="335"/>
      <c r="H64" s="336"/>
      <c r="I64" s="149"/>
      <c r="J64" s="148"/>
    </row>
    <row r="65" spans="1:10">
      <c r="A65" s="105"/>
      <c r="B65" s="113"/>
      <c r="C65" s="54"/>
      <c r="D65" s="578"/>
      <c r="E65" s="110"/>
      <c r="F65" s="106"/>
      <c r="G65" s="335"/>
      <c r="H65" s="336"/>
      <c r="I65" s="149"/>
      <c r="J65" s="148"/>
    </row>
    <row r="66" spans="1:10" ht="39.6">
      <c r="A66" s="105">
        <v>5</v>
      </c>
      <c r="B66" s="113" t="s">
        <v>632</v>
      </c>
      <c r="C66" s="54" t="s">
        <v>758</v>
      </c>
      <c r="D66" s="578">
        <v>80</v>
      </c>
      <c r="E66" s="110"/>
      <c r="F66" s="106">
        <f>E66*D66</f>
        <v>0</v>
      </c>
      <c r="G66" s="335"/>
      <c r="H66" s="336"/>
      <c r="I66" s="149"/>
      <c r="J66" s="148"/>
    </row>
    <row r="67" spans="1:10">
      <c r="A67" s="105"/>
      <c r="B67" s="113"/>
      <c r="C67" s="54"/>
      <c r="D67" s="578"/>
      <c r="E67" s="110"/>
      <c r="F67" s="106"/>
      <c r="G67" s="372"/>
      <c r="H67" s="373"/>
      <c r="I67" s="152"/>
      <c r="J67" s="148"/>
    </row>
    <row r="68" spans="1:10" ht="39.6">
      <c r="A68" s="105">
        <v>6</v>
      </c>
      <c r="B68" s="113" t="s">
        <v>321</v>
      </c>
      <c r="C68" s="54" t="s">
        <v>761</v>
      </c>
      <c r="D68" s="578">
        <v>1</v>
      </c>
      <c r="E68" s="110"/>
      <c r="F68" s="106">
        <f>E68*D68</f>
        <v>0</v>
      </c>
      <c r="G68" s="335"/>
      <c r="H68" s="336"/>
      <c r="I68" s="149"/>
      <c r="J68" s="148"/>
    </row>
    <row r="69" spans="1:10">
      <c r="A69" s="105"/>
      <c r="B69" s="113"/>
      <c r="C69" s="54"/>
      <c r="D69" s="578"/>
      <c r="E69" s="110"/>
      <c r="F69" s="106"/>
      <c r="G69" s="335"/>
      <c r="H69" s="336"/>
      <c r="I69" s="149"/>
      <c r="J69" s="148"/>
    </row>
    <row r="70" spans="1:10" ht="39.6">
      <c r="A70" s="105">
        <v>7</v>
      </c>
      <c r="B70" s="113" t="s">
        <v>320</v>
      </c>
      <c r="C70" s="54" t="s">
        <v>759</v>
      </c>
      <c r="D70" s="578">
        <v>2</v>
      </c>
      <c r="E70" s="110"/>
      <c r="F70" s="106">
        <f>E70*D70</f>
        <v>0</v>
      </c>
      <c r="G70" s="335"/>
      <c r="H70" s="336"/>
      <c r="I70" s="149"/>
      <c r="J70" s="148"/>
    </row>
    <row r="71" spans="1:10">
      <c r="A71" s="105"/>
      <c r="B71" s="113"/>
      <c r="C71" s="54"/>
      <c r="D71" s="578"/>
      <c r="E71" s="110"/>
      <c r="F71" s="106"/>
      <c r="G71" s="335"/>
      <c r="H71" s="336"/>
      <c r="I71" s="149"/>
      <c r="J71" s="148"/>
    </row>
    <row r="72" spans="1:10">
      <c r="A72" s="105">
        <v>8</v>
      </c>
      <c r="B72" s="113" t="s">
        <v>319</v>
      </c>
      <c r="C72" s="54" t="s">
        <v>759</v>
      </c>
      <c r="D72" s="578">
        <v>1</v>
      </c>
      <c r="E72" s="110"/>
      <c r="F72" s="106">
        <f>E72*D72</f>
        <v>0</v>
      </c>
      <c r="G72" s="335"/>
      <c r="H72" s="336"/>
      <c r="I72" s="149"/>
      <c r="J72" s="148"/>
    </row>
    <row r="73" spans="1:10">
      <c r="A73" s="105"/>
      <c r="B73" s="113"/>
      <c r="C73" s="54"/>
      <c r="D73" s="578"/>
      <c r="E73" s="110"/>
      <c r="F73" s="106"/>
      <c r="G73" s="335"/>
      <c r="H73" s="336"/>
      <c r="I73" s="149"/>
      <c r="J73" s="148"/>
    </row>
    <row r="74" spans="1:10">
      <c r="A74" s="105">
        <v>9</v>
      </c>
      <c r="B74" s="113" t="s">
        <v>318</v>
      </c>
      <c r="C74" s="54" t="s">
        <v>759</v>
      </c>
      <c r="D74" s="578">
        <v>1</v>
      </c>
      <c r="E74" s="110"/>
      <c r="F74" s="106">
        <f>E74*D74</f>
        <v>0</v>
      </c>
      <c r="G74" s="335"/>
      <c r="H74" s="336"/>
      <c r="I74" s="149"/>
      <c r="J74" s="148"/>
    </row>
    <row r="75" spans="1:10">
      <c r="A75" s="105"/>
      <c r="B75" s="113"/>
      <c r="C75" s="54"/>
      <c r="D75" s="578"/>
      <c r="E75" s="110"/>
      <c r="F75" s="106"/>
      <c r="G75" s="335"/>
      <c r="H75" s="336"/>
      <c r="I75" s="153"/>
      <c r="J75" s="148"/>
    </row>
    <row r="76" spans="1:10">
      <c r="A76" s="105">
        <v>10</v>
      </c>
      <c r="B76" s="113" t="s">
        <v>745</v>
      </c>
      <c r="C76" s="54" t="s">
        <v>773</v>
      </c>
      <c r="D76" s="578">
        <v>4</v>
      </c>
      <c r="E76" s="110"/>
      <c r="F76" s="106">
        <f>E76*D76</f>
        <v>0</v>
      </c>
      <c r="G76" s="335"/>
      <c r="H76" s="336"/>
      <c r="I76" s="149"/>
      <c r="J76" s="148"/>
    </row>
    <row r="77" spans="1:10">
      <c r="A77" s="105"/>
      <c r="B77" s="113"/>
      <c r="C77" s="54"/>
      <c r="D77" s="578"/>
      <c r="E77" s="110"/>
      <c r="F77" s="106"/>
      <c r="G77" s="335"/>
      <c r="H77" s="336"/>
      <c r="I77" s="149"/>
      <c r="J77" s="148"/>
    </row>
    <row r="78" spans="1:10">
      <c r="A78" s="105">
        <v>11</v>
      </c>
      <c r="B78" s="113" t="s">
        <v>233</v>
      </c>
      <c r="C78" s="54" t="s">
        <v>773</v>
      </c>
      <c r="D78" s="578">
        <v>4</v>
      </c>
      <c r="E78" s="110"/>
      <c r="F78" s="106">
        <f>E78*D78</f>
        <v>0</v>
      </c>
      <c r="G78" s="335"/>
      <c r="H78" s="336"/>
      <c r="I78" s="149"/>
      <c r="J78" s="148"/>
    </row>
    <row r="79" spans="1:10">
      <c r="A79" s="105"/>
      <c r="B79" s="113"/>
      <c r="C79" s="54"/>
      <c r="D79" s="578"/>
      <c r="E79" s="110"/>
      <c r="F79" s="106"/>
      <c r="G79" s="335"/>
      <c r="H79" s="336"/>
      <c r="I79" s="149"/>
      <c r="J79" s="148"/>
    </row>
    <row r="80" spans="1:10">
      <c r="A80" s="105">
        <v>12</v>
      </c>
      <c r="B80" s="113" t="s">
        <v>317</v>
      </c>
      <c r="C80" s="54" t="s">
        <v>316</v>
      </c>
      <c r="D80" s="578">
        <v>3</v>
      </c>
      <c r="E80" s="110"/>
      <c r="F80" s="106">
        <f>SUM(F58:F78)*D80/100</f>
        <v>0</v>
      </c>
      <c r="G80" s="335"/>
      <c r="H80" s="336"/>
      <c r="I80" s="149"/>
      <c r="J80" s="148"/>
    </row>
    <row r="81" spans="1:10">
      <c r="A81" s="374"/>
      <c r="B81" s="375"/>
      <c r="C81" s="372"/>
      <c r="D81" s="582"/>
      <c r="E81" s="849"/>
      <c r="F81" s="582"/>
      <c r="G81" s="335"/>
      <c r="H81" s="336"/>
      <c r="I81" s="149"/>
      <c r="J81" s="148"/>
    </row>
    <row r="82" spans="1:10">
      <c r="A82" s="594"/>
      <c r="B82" s="595" t="s">
        <v>687</v>
      </c>
      <c r="C82" s="596"/>
      <c r="D82" s="597"/>
      <c r="E82" s="850"/>
      <c r="F82" s="597">
        <f>SUM(F58:F81)</f>
        <v>0</v>
      </c>
      <c r="G82" s="335"/>
      <c r="H82" s="336"/>
      <c r="I82" s="149"/>
      <c r="J82" s="148"/>
    </row>
    <row r="83" spans="1:10">
      <c r="B83" s="380"/>
      <c r="C83" s="377"/>
      <c r="D83" s="583"/>
      <c r="E83" s="851"/>
      <c r="F83" s="572"/>
    </row>
    <row r="84" spans="1:10">
      <c r="B84" s="380"/>
      <c r="C84" s="377"/>
      <c r="D84" s="583"/>
      <c r="E84" s="851"/>
      <c r="F84" s="572"/>
    </row>
  </sheetData>
  <sheetProtection password="CAFB" sheet="1" objects="1" scenarios="1"/>
  <phoneticPr fontId="79" type="noConversion"/>
  <pageMargins left="0.82677165354330717" right="0.39370078740157483" top="0.98425196850393704" bottom="0.98425196850393704" header="0.51181102362204722" footer="0.51181102362204722"/>
  <pageSetup paperSize="9" scale="80" orientation="portrait" horizontalDpi="300" verticalDpi="300" r:id="rId1"/>
  <headerFooter alignWithMargins="0">
    <oddFooter>&amp;LRazpisna dokumentacija: Ureditev mestnega središča v Šempetru pri Gorici - 3.faza&amp;R&amp;P</oddFooter>
  </headerFooter>
</worksheet>
</file>

<file path=xl/worksheets/sheet8.xml><?xml version="1.0" encoding="utf-8"?>
<worksheet xmlns="http://schemas.openxmlformats.org/spreadsheetml/2006/main" xmlns:r="http://schemas.openxmlformats.org/officeDocument/2006/relationships">
  <sheetPr>
    <tabColor rgb="FF00B0F0"/>
  </sheetPr>
  <dimension ref="A1:F173"/>
  <sheetViews>
    <sheetView zoomScaleNormal="100" workbookViewId="0">
      <selection activeCell="N10" sqref="N10"/>
    </sheetView>
  </sheetViews>
  <sheetFormatPr defaultRowHeight="14.4"/>
  <cols>
    <col min="1" max="1" width="7" customWidth="1"/>
    <col min="2" max="2" width="49.5546875" customWidth="1"/>
    <col min="3" max="3" width="7.88671875" customWidth="1"/>
    <col min="4" max="4" width="8.109375" customWidth="1"/>
    <col min="5" max="5" width="13" style="866" customWidth="1"/>
    <col min="6" max="6" width="15" customWidth="1"/>
  </cols>
  <sheetData>
    <row r="1" spans="1:6">
      <c r="A1" s="432" t="s">
        <v>701</v>
      </c>
      <c r="B1" s="385"/>
      <c r="C1" s="605"/>
      <c r="D1" s="387"/>
      <c r="E1" s="852"/>
      <c r="F1" s="387"/>
    </row>
    <row r="2" spans="1:6">
      <c r="A2" s="384"/>
      <c r="B2" s="385"/>
      <c r="C2" s="605"/>
      <c r="D2" s="387"/>
      <c r="E2" s="852"/>
      <c r="F2" s="387"/>
    </row>
    <row r="3" spans="1:6">
      <c r="A3" s="163"/>
      <c r="B3" s="162"/>
      <c r="C3" s="606"/>
      <c r="D3" s="161"/>
      <c r="E3" s="853"/>
      <c r="F3" s="168"/>
    </row>
    <row r="4" spans="1:6" ht="15.6">
      <c r="A4" s="384"/>
      <c r="B4" s="517" t="s">
        <v>247</v>
      </c>
      <c r="C4" s="607"/>
      <c r="D4" s="613"/>
      <c r="E4" s="854"/>
      <c r="F4" s="157"/>
    </row>
    <row r="5" spans="1:6" ht="15.6">
      <c r="A5" s="384"/>
      <c r="B5" s="517" t="s">
        <v>248</v>
      </c>
      <c r="C5" s="607"/>
      <c r="D5" s="613"/>
      <c r="E5" s="854"/>
      <c r="F5" s="157"/>
    </row>
    <row r="6" spans="1:6">
      <c r="A6" s="351"/>
      <c r="B6" s="169"/>
      <c r="C6" s="608"/>
      <c r="D6" s="168"/>
      <c r="E6" s="855"/>
      <c r="F6" s="168"/>
    </row>
    <row r="7" spans="1:6">
      <c r="A7" s="159"/>
      <c r="B7" s="169"/>
      <c r="C7" s="608"/>
      <c r="D7" s="168"/>
      <c r="E7" s="855"/>
      <c r="F7" s="168"/>
    </row>
    <row r="8" spans="1:6">
      <c r="A8" s="621" t="s">
        <v>751</v>
      </c>
      <c r="B8" s="621" t="s">
        <v>688</v>
      </c>
      <c r="C8" s="556"/>
      <c r="D8" s="614"/>
      <c r="E8" s="856"/>
      <c r="F8" s="615"/>
    </row>
    <row r="9" spans="1:6">
      <c r="A9" s="621"/>
      <c r="B9" s="621"/>
      <c r="C9" s="556"/>
      <c r="D9" s="614"/>
      <c r="E9" s="856"/>
      <c r="F9" s="615"/>
    </row>
    <row r="10" spans="1:6" ht="26.4">
      <c r="A10" s="406" t="s">
        <v>702</v>
      </c>
      <c r="B10" s="666" t="s">
        <v>605</v>
      </c>
      <c r="C10" s="667"/>
      <c r="D10" s="668"/>
      <c r="E10" s="764"/>
      <c r="F10" s="545" t="s">
        <v>387</v>
      </c>
    </row>
    <row r="11" spans="1:6">
      <c r="A11" s="718"/>
      <c r="B11" s="720" t="s">
        <v>418</v>
      </c>
      <c r="C11" s="721"/>
      <c r="D11" s="722"/>
      <c r="E11" s="857"/>
      <c r="F11" s="719">
        <f>+F49</f>
        <v>0</v>
      </c>
    </row>
    <row r="12" spans="1:6">
      <c r="A12" s="718"/>
      <c r="B12" s="720" t="s">
        <v>405</v>
      </c>
      <c r="C12" s="721"/>
      <c r="D12" s="722"/>
      <c r="E12" s="857"/>
      <c r="F12" s="719">
        <f>+F81</f>
        <v>0</v>
      </c>
    </row>
    <row r="13" spans="1:6">
      <c r="A13" s="718"/>
      <c r="B13" s="720" t="s">
        <v>379</v>
      </c>
      <c r="C13" s="721"/>
      <c r="D13" s="722"/>
      <c r="E13" s="857"/>
      <c r="F13" s="719">
        <f>+F125</f>
        <v>0</v>
      </c>
    </row>
    <row r="14" spans="1:6">
      <c r="A14" s="718"/>
      <c r="B14" s="720" t="s">
        <v>420</v>
      </c>
      <c r="C14" s="721"/>
      <c r="D14" s="722"/>
      <c r="E14" s="857"/>
      <c r="F14" s="719">
        <f>+F137</f>
        <v>0</v>
      </c>
    </row>
    <row r="15" spans="1:6">
      <c r="A15" s="718"/>
      <c r="B15" s="720" t="s">
        <v>353</v>
      </c>
      <c r="C15" s="724"/>
      <c r="D15" s="723"/>
      <c r="E15" s="857"/>
      <c r="F15" s="719">
        <f>+F167</f>
        <v>0</v>
      </c>
    </row>
    <row r="16" spans="1:6">
      <c r="A16" s="718"/>
      <c r="B16" s="720" t="s">
        <v>419</v>
      </c>
      <c r="C16" s="724"/>
      <c r="D16" s="723"/>
      <c r="E16" s="857"/>
      <c r="F16" s="719">
        <f>+F173</f>
        <v>0</v>
      </c>
    </row>
    <row r="17" spans="1:6">
      <c r="A17" s="710"/>
      <c r="B17" s="711" t="s">
        <v>385</v>
      </c>
      <c r="C17" s="712"/>
      <c r="D17" s="713"/>
      <c r="E17" s="858"/>
      <c r="F17" s="714">
        <f>SUM(F11:F16)</f>
        <v>0</v>
      </c>
    </row>
    <row r="18" spans="1:6">
      <c r="A18" s="384"/>
      <c r="B18" s="156"/>
      <c r="C18" s="609"/>
      <c r="D18" s="156"/>
      <c r="E18" s="855"/>
      <c r="F18" s="156"/>
    </row>
    <row r="19" spans="1:6" ht="15" thickBot="1">
      <c r="A19" s="384"/>
      <c r="B19" s="385"/>
      <c r="C19" s="605"/>
      <c r="D19" s="387"/>
      <c r="E19" s="852"/>
      <c r="F19" s="387"/>
    </row>
    <row r="20" spans="1:6">
      <c r="A20" s="428" t="s">
        <v>702</v>
      </c>
      <c r="B20" s="429" t="s">
        <v>703</v>
      </c>
      <c r="C20" s="430" t="s">
        <v>704</v>
      </c>
      <c r="D20" s="431" t="s">
        <v>604</v>
      </c>
      <c r="E20" s="770" t="s">
        <v>705</v>
      </c>
      <c r="F20" s="430" t="s">
        <v>706</v>
      </c>
    </row>
    <row r="21" spans="1:6">
      <c r="A21" s="388" t="s">
        <v>418</v>
      </c>
      <c r="B21" s="389"/>
      <c r="C21" s="609"/>
      <c r="D21" s="390"/>
      <c r="E21" s="859"/>
      <c r="F21" s="390"/>
    </row>
    <row r="22" spans="1:6">
      <c r="A22" s="384"/>
      <c r="B22" s="389"/>
      <c r="C22" s="609"/>
      <c r="D22" s="390"/>
      <c r="E22" s="859"/>
      <c r="F22" s="390"/>
    </row>
    <row r="23" spans="1:6">
      <c r="A23" s="165" t="s">
        <v>778</v>
      </c>
      <c r="B23" s="162" t="s">
        <v>212</v>
      </c>
      <c r="C23" s="606" t="s">
        <v>417</v>
      </c>
      <c r="D23" s="161">
        <v>0.18</v>
      </c>
      <c r="E23" s="853"/>
      <c r="F23" s="161">
        <f>+D23*E23</f>
        <v>0</v>
      </c>
    </row>
    <row r="24" spans="1:6">
      <c r="A24" s="391"/>
      <c r="B24" s="169"/>
      <c r="C24" s="608"/>
      <c r="D24" s="168"/>
      <c r="E24" s="855"/>
      <c r="F24" s="161" t="s">
        <v>327</v>
      </c>
    </row>
    <row r="25" spans="1:6">
      <c r="A25" s="163" t="s">
        <v>771</v>
      </c>
      <c r="B25" s="162" t="s">
        <v>34</v>
      </c>
      <c r="C25" s="606" t="s">
        <v>759</v>
      </c>
      <c r="D25" s="161">
        <v>10</v>
      </c>
      <c r="E25" s="853"/>
      <c r="F25" s="161">
        <f>+D25*E25</f>
        <v>0</v>
      </c>
    </row>
    <row r="26" spans="1:6">
      <c r="A26" s="163"/>
      <c r="B26" s="162"/>
      <c r="C26" s="606"/>
      <c r="D26" s="161"/>
      <c r="E26" s="853"/>
      <c r="F26" s="161" t="s">
        <v>327</v>
      </c>
    </row>
    <row r="27" spans="1:6" ht="26.4">
      <c r="A27" s="163" t="s">
        <v>772</v>
      </c>
      <c r="B27" s="162" t="s">
        <v>416</v>
      </c>
      <c r="C27" s="606" t="s">
        <v>759</v>
      </c>
      <c r="D27" s="161">
        <v>1</v>
      </c>
      <c r="E27" s="853"/>
      <c r="F27" s="161">
        <f>+D27*E27</f>
        <v>0</v>
      </c>
    </row>
    <row r="28" spans="1:6">
      <c r="A28" s="163"/>
      <c r="B28" s="392"/>
      <c r="C28" s="167"/>
      <c r="D28" s="616"/>
      <c r="E28" s="860"/>
      <c r="F28" s="161" t="s">
        <v>327</v>
      </c>
    </row>
    <row r="29" spans="1:6">
      <c r="A29" s="163" t="s">
        <v>774</v>
      </c>
      <c r="B29" s="162" t="s">
        <v>415</v>
      </c>
      <c r="C29" s="610" t="s">
        <v>759</v>
      </c>
      <c r="D29" s="617">
        <v>3</v>
      </c>
      <c r="E29" s="853"/>
      <c r="F29" s="161">
        <f>+D29*E29</f>
        <v>0</v>
      </c>
    </row>
    <row r="30" spans="1:6">
      <c r="A30" s="163"/>
      <c r="B30" s="162"/>
      <c r="C30" s="610"/>
      <c r="D30" s="617"/>
      <c r="E30" s="853"/>
      <c r="F30" s="161" t="s">
        <v>327</v>
      </c>
    </row>
    <row r="31" spans="1:6" ht="26.4">
      <c r="A31" s="163" t="s">
        <v>779</v>
      </c>
      <c r="B31" s="162" t="s">
        <v>414</v>
      </c>
      <c r="C31" s="610" t="s">
        <v>759</v>
      </c>
      <c r="D31" s="617">
        <v>1</v>
      </c>
      <c r="E31" s="853"/>
      <c r="F31" s="161">
        <f>+D31*E31</f>
        <v>0</v>
      </c>
    </row>
    <row r="32" spans="1:6">
      <c r="A32" s="163"/>
      <c r="B32" s="162"/>
      <c r="C32" s="610"/>
      <c r="D32" s="617"/>
      <c r="E32" s="853"/>
      <c r="F32" s="161" t="s">
        <v>327</v>
      </c>
    </row>
    <row r="33" spans="1:6" ht="26.4">
      <c r="A33" s="163" t="s">
        <v>780</v>
      </c>
      <c r="B33" s="162" t="s">
        <v>413</v>
      </c>
      <c r="C33" s="606" t="s">
        <v>14</v>
      </c>
      <c r="D33" s="161">
        <v>155</v>
      </c>
      <c r="E33" s="853"/>
      <c r="F33" s="161">
        <f>+D33*E33</f>
        <v>0</v>
      </c>
    </row>
    <row r="34" spans="1:6">
      <c r="A34" s="163"/>
      <c r="B34" s="162"/>
      <c r="C34" s="610"/>
      <c r="D34" s="617"/>
      <c r="E34" s="853"/>
      <c r="F34" s="161" t="s">
        <v>327</v>
      </c>
    </row>
    <row r="35" spans="1:6" ht="26.4">
      <c r="A35" s="163" t="s">
        <v>786</v>
      </c>
      <c r="B35" s="162" t="s">
        <v>412</v>
      </c>
      <c r="C35" s="606" t="s">
        <v>12</v>
      </c>
      <c r="D35" s="161">
        <v>688</v>
      </c>
      <c r="E35" s="853"/>
      <c r="F35" s="161">
        <f>+D35*E35</f>
        <v>0</v>
      </c>
    </row>
    <row r="36" spans="1:6">
      <c r="A36" s="163"/>
      <c r="B36" s="162"/>
      <c r="C36" s="606"/>
      <c r="D36" s="161"/>
      <c r="E36" s="853"/>
      <c r="F36" s="161" t="s">
        <v>327</v>
      </c>
    </row>
    <row r="37" spans="1:6" ht="26.4">
      <c r="A37" s="163" t="s">
        <v>787</v>
      </c>
      <c r="B37" s="162" t="s">
        <v>411</v>
      </c>
      <c r="C37" s="606" t="s">
        <v>12</v>
      </c>
      <c r="D37" s="161">
        <v>74</v>
      </c>
      <c r="E37" s="853"/>
      <c r="F37" s="161">
        <f>+D37*E37</f>
        <v>0</v>
      </c>
    </row>
    <row r="38" spans="1:6">
      <c r="A38" s="163"/>
      <c r="B38" s="162"/>
      <c r="C38" s="606"/>
      <c r="D38" s="161"/>
      <c r="E38" s="853"/>
      <c r="F38" s="161" t="s">
        <v>327</v>
      </c>
    </row>
    <row r="39" spans="1:6" ht="26.4">
      <c r="A39" s="163" t="s">
        <v>788</v>
      </c>
      <c r="B39" s="162" t="s">
        <v>410</v>
      </c>
      <c r="C39" s="606" t="s">
        <v>12</v>
      </c>
      <c r="D39" s="161">
        <v>55</v>
      </c>
      <c r="E39" s="853"/>
      <c r="F39" s="161">
        <f>+D39*E39</f>
        <v>0</v>
      </c>
    </row>
    <row r="40" spans="1:6">
      <c r="A40" s="163"/>
      <c r="B40" s="162"/>
      <c r="C40" s="606"/>
      <c r="D40" s="161"/>
      <c r="E40" s="853"/>
      <c r="F40" s="161" t="s">
        <v>327</v>
      </c>
    </row>
    <row r="41" spans="1:6" ht="26.4">
      <c r="A41" s="163" t="s">
        <v>768</v>
      </c>
      <c r="B41" s="162" t="s">
        <v>409</v>
      </c>
      <c r="C41" s="606" t="s">
        <v>12</v>
      </c>
      <c r="D41" s="161">
        <v>42</v>
      </c>
      <c r="E41" s="853"/>
      <c r="F41" s="161">
        <f>+D41*E41</f>
        <v>0</v>
      </c>
    </row>
    <row r="42" spans="1:6">
      <c r="A42" s="163"/>
      <c r="B42" s="162"/>
      <c r="C42" s="606"/>
      <c r="D42" s="161"/>
      <c r="E42" s="853"/>
      <c r="F42" s="161" t="s">
        <v>327</v>
      </c>
    </row>
    <row r="43" spans="1:6" ht="26.4">
      <c r="A43" s="163" t="s">
        <v>789</v>
      </c>
      <c r="B43" s="162" t="s">
        <v>408</v>
      </c>
      <c r="C43" s="606" t="s">
        <v>12</v>
      </c>
      <c r="D43" s="161">
        <v>10</v>
      </c>
      <c r="E43" s="853"/>
      <c r="F43" s="161">
        <f>+D43*E43</f>
        <v>0</v>
      </c>
    </row>
    <row r="44" spans="1:6">
      <c r="A44" s="163"/>
      <c r="B44" s="162"/>
      <c r="C44" s="606"/>
      <c r="D44" s="161"/>
      <c r="E44" s="853"/>
      <c r="F44" s="161" t="s">
        <v>327</v>
      </c>
    </row>
    <row r="45" spans="1:6" ht="26.4">
      <c r="A45" s="163" t="s">
        <v>790</v>
      </c>
      <c r="B45" s="162" t="s">
        <v>407</v>
      </c>
      <c r="C45" s="606" t="s">
        <v>758</v>
      </c>
      <c r="D45" s="161">
        <v>36</v>
      </c>
      <c r="E45" s="853"/>
      <c r="F45" s="161">
        <f>+D45*E45</f>
        <v>0</v>
      </c>
    </row>
    <row r="46" spans="1:6">
      <c r="A46" s="163"/>
      <c r="B46" s="162"/>
      <c r="C46" s="606"/>
      <c r="D46" s="161"/>
      <c r="E46" s="853"/>
      <c r="F46" s="161" t="s">
        <v>327</v>
      </c>
    </row>
    <row r="47" spans="1:6">
      <c r="A47" s="163" t="s">
        <v>791</v>
      </c>
      <c r="B47" s="162" t="s">
        <v>406</v>
      </c>
      <c r="C47" s="606" t="s">
        <v>758</v>
      </c>
      <c r="D47" s="161">
        <v>118</v>
      </c>
      <c r="E47" s="853"/>
      <c r="F47" s="161">
        <f>+D47*E47</f>
        <v>0</v>
      </c>
    </row>
    <row r="48" spans="1:6">
      <c r="A48" s="163"/>
      <c r="B48" s="162"/>
      <c r="C48" s="610"/>
      <c r="D48" s="617"/>
      <c r="E48" s="853"/>
      <c r="F48" s="161"/>
    </row>
    <row r="49" spans="1:6">
      <c r="A49" s="622"/>
      <c r="B49" s="623"/>
      <c r="C49" s="624"/>
      <c r="D49" s="625" t="s">
        <v>341</v>
      </c>
      <c r="E49" s="861"/>
      <c r="F49" s="625">
        <f>SUM(F23:F47)</f>
        <v>0</v>
      </c>
    </row>
    <row r="50" spans="1:6">
      <c r="A50" s="384"/>
      <c r="B50" s="389"/>
      <c r="C50" s="609"/>
      <c r="D50" s="390"/>
      <c r="E50" s="854"/>
      <c r="F50" s="157"/>
    </row>
    <row r="51" spans="1:6">
      <c r="A51" s="388" t="s">
        <v>405</v>
      </c>
      <c r="B51" s="386"/>
      <c r="C51" s="609"/>
      <c r="D51" s="161"/>
      <c r="E51" s="859"/>
      <c r="F51" s="390"/>
    </row>
    <row r="52" spans="1:6">
      <c r="A52" s="384"/>
      <c r="B52" s="389"/>
      <c r="C52" s="609"/>
      <c r="D52" s="161"/>
      <c r="E52" s="859"/>
      <c r="F52" s="390"/>
    </row>
    <row r="53" spans="1:6" ht="26.4">
      <c r="A53" s="165" t="s">
        <v>778</v>
      </c>
      <c r="B53" s="162" t="s">
        <v>404</v>
      </c>
      <c r="C53" s="606" t="s">
        <v>14</v>
      </c>
      <c r="D53" s="161">
        <v>32</v>
      </c>
      <c r="E53" s="862"/>
      <c r="F53" s="161">
        <f>+D53*E53</f>
        <v>0</v>
      </c>
    </row>
    <row r="54" spans="1:6">
      <c r="A54" s="382"/>
      <c r="B54" s="162"/>
      <c r="C54" s="606"/>
      <c r="D54" s="161"/>
      <c r="E54" s="853"/>
      <c r="F54" s="161"/>
    </row>
    <row r="55" spans="1:6" ht="26.4">
      <c r="A55" s="165" t="s">
        <v>771</v>
      </c>
      <c r="B55" s="162" t="s">
        <v>403</v>
      </c>
      <c r="C55" s="606" t="s">
        <v>14</v>
      </c>
      <c r="D55" s="161">
        <v>300</v>
      </c>
      <c r="E55" s="862"/>
      <c r="F55" s="161">
        <f>+D55*E55</f>
        <v>0</v>
      </c>
    </row>
    <row r="56" spans="1:6">
      <c r="A56" s="165"/>
      <c r="B56" s="162"/>
      <c r="C56" s="606"/>
      <c r="D56" s="161"/>
      <c r="E56" s="862"/>
      <c r="F56" s="161"/>
    </row>
    <row r="57" spans="1:6" ht="26.4">
      <c r="A57" s="165" t="s">
        <v>772</v>
      </c>
      <c r="B57" s="162" t="s">
        <v>402</v>
      </c>
      <c r="C57" s="606" t="s">
        <v>14</v>
      </c>
      <c r="D57" s="161">
        <v>701</v>
      </c>
      <c r="E57" s="862"/>
      <c r="F57" s="161">
        <f>+D57*E57</f>
        <v>0</v>
      </c>
    </row>
    <row r="58" spans="1:6">
      <c r="A58" s="165"/>
      <c r="B58" s="162"/>
      <c r="C58" s="606"/>
      <c r="D58" s="161"/>
      <c r="E58" s="862"/>
      <c r="F58" s="161"/>
    </row>
    <row r="59" spans="1:6" ht="26.4">
      <c r="A59" s="165" t="s">
        <v>774</v>
      </c>
      <c r="B59" s="162" t="s">
        <v>401</v>
      </c>
      <c r="C59" s="606" t="s">
        <v>14</v>
      </c>
      <c r="D59" s="161">
        <v>35</v>
      </c>
      <c r="E59" s="862"/>
      <c r="F59" s="161">
        <f>+D59*E59</f>
        <v>0</v>
      </c>
    </row>
    <row r="60" spans="1:6">
      <c r="A60" s="382"/>
      <c r="B60" s="383"/>
      <c r="C60" s="606"/>
      <c r="D60" s="161"/>
      <c r="E60" s="853"/>
      <c r="F60" s="161"/>
    </row>
    <row r="61" spans="1:6" ht="26.4">
      <c r="A61" s="165" t="s">
        <v>779</v>
      </c>
      <c r="B61" s="162" t="s">
        <v>400</v>
      </c>
      <c r="C61" s="606" t="s">
        <v>12</v>
      </c>
      <c r="D61" s="161">
        <v>501</v>
      </c>
      <c r="E61" s="853"/>
      <c r="F61" s="161">
        <f>+D61*E61</f>
        <v>0</v>
      </c>
    </row>
    <row r="62" spans="1:6">
      <c r="A62" s="165"/>
      <c r="B62" s="162"/>
      <c r="C62" s="606"/>
      <c r="D62" s="161"/>
      <c r="E62" s="853"/>
      <c r="F62" s="161"/>
    </row>
    <row r="63" spans="1:6" ht="26.4">
      <c r="A63" s="165" t="s">
        <v>780</v>
      </c>
      <c r="B63" s="162" t="s">
        <v>399</v>
      </c>
      <c r="C63" s="606" t="s">
        <v>12</v>
      </c>
      <c r="D63" s="161">
        <v>1169</v>
      </c>
      <c r="E63" s="853"/>
      <c r="F63" s="161">
        <f>+D63*E63</f>
        <v>0</v>
      </c>
    </row>
    <row r="64" spans="1:6">
      <c r="A64" s="165"/>
      <c r="B64" s="162"/>
      <c r="C64" s="606"/>
      <c r="D64" s="161"/>
      <c r="E64" s="853"/>
      <c r="F64" s="161"/>
    </row>
    <row r="65" spans="1:6" ht="26.4">
      <c r="A65" s="165" t="s">
        <v>786</v>
      </c>
      <c r="B65" s="162" t="s">
        <v>398</v>
      </c>
      <c r="C65" s="606" t="s">
        <v>12</v>
      </c>
      <c r="D65" s="161">
        <v>527</v>
      </c>
      <c r="E65" s="853"/>
      <c r="F65" s="161">
        <f>+D65*E65</f>
        <v>0</v>
      </c>
    </row>
    <row r="66" spans="1:6">
      <c r="A66" s="163"/>
      <c r="B66" s="162"/>
      <c r="C66" s="606"/>
      <c r="D66" s="161"/>
      <c r="E66" s="853"/>
      <c r="F66" s="161"/>
    </row>
    <row r="67" spans="1:6" ht="39.6">
      <c r="A67" s="163" t="s">
        <v>787</v>
      </c>
      <c r="B67" s="162" t="s">
        <v>397</v>
      </c>
      <c r="C67" s="606" t="s">
        <v>14</v>
      </c>
      <c r="D67" s="161">
        <v>151</v>
      </c>
      <c r="E67" s="853"/>
      <c r="F67" s="161">
        <f>+D67*E67</f>
        <v>0</v>
      </c>
    </row>
    <row r="68" spans="1:6">
      <c r="A68" s="163"/>
      <c r="B68" s="162"/>
      <c r="C68" s="606"/>
      <c r="D68" s="161"/>
      <c r="E68" s="853"/>
      <c r="F68" s="161"/>
    </row>
    <row r="69" spans="1:6" ht="26.4">
      <c r="A69" s="165" t="s">
        <v>788</v>
      </c>
      <c r="B69" s="162" t="s">
        <v>396</v>
      </c>
      <c r="C69" s="606" t="s">
        <v>12</v>
      </c>
      <c r="D69" s="161">
        <v>39</v>
      </c>
      <c r="E69" s="853"/>
      <c r="F69" s="161">
        <f>+D69*E69</f>
        <v>0</v>
      </c>
    </row>
    <row r="70" spans="1:6">
      <c r="A70" s="165"/>
      <c r="B70" s="162"/>
      <c r="C70" s="606"/>
      <c r="D70" s="161"/>
      <c r="E70" s="853"/>
      <c r="F70" s="161"/>
    </row>
    <row r="71" spans="1:6">
      <c r="A71" s="165" t="s">
        <v>768</v>
      </c>
      <c r="B71" s="162" t="s">
        <v>395</v>
      </c>
      <c r="C71" s="606" t="s">
        <v>12</v>
      </c>
      <c r="D71" s="161">
        <v>39</v>
      </c>
      <c r="E71" s="853"/>
      <c r="F71" s="161">
        <f>+D71*E71</f>
        <v>0</v>
      </c>
    </row>
    <row r="72" spans="1:6">
      <c r="A72" s="165"/>
      <c r="B72" s="162"/>
      <c r="C72" s="606"/>
      <c r="D72" s="161"/>
      <c r="E72" s="853"/>
      <c r="F72" s="161"/>
    </row>
    <row r="73" spans="1:6">
      <c r="A73" s="163" t="s">
        <v>789</v>
      </c>
      <c r="B73" s="162" t="s">
        <v>394</v>
      </c>
      <c r="C73" s="606" t="s">
        <v>393</v>
      </c>
      <c r="D73" s="617">
        <v>1882</v>
      </c>
      <c r="E73" s="853"/>
      <c r="F73" s="161">
        <f>+D73*E73</f>
        <v>0</v>
      </c>
    </row>
    <row r="74" spans="1:6">
      <c r="A74" s="163"/>
      <c r="B74" s="162"/>
      <c r="C74" s="606"/>
      <c r="D74" s="617"/>
      <c r="E74" s="853"/>
      <c r="F74" s="161"/>
    </row>
    <row r="75" spans="1:6" ht="26.4">
      <c r="A75" s="163" t="s">
        <v>790</v>
      </c>
      <c r="B75" s="162" t="s">
        <v>392</v>
      </c>
      <c r="C75" s="606" t="s">
        <v>14</v>
      </c>
      <c r="D75" s="617">
        <v>44</v>
      </c>
      <c r="E75" s="853"/>
      <c r="F75" s="161">
        <f>+D75*E75</f>
        <v>0</v>
      </c>
    </row>
    <row r="76" spans="1:6">
      <c r="A76" s="163"/>
      <c r="B76" s="162"/>
      <c r="C76" s="606"/>
      <c r="D76" s="617"/>
      <c r="E76" s="853"/>
      <c r="F76" s="161"/>
    </row>
    <row r="77" spans="1:6" ht="26.4">
      <c r="A77" s="163" t="s">
        <v>791</v>
      </c>
      <c r="B77" s="162" t="s">
        <v>391</v>
      </c>
      <c r="C77" s="606" t="s">
        <v>14</v>
      </c>
      <c r="D77" s="617">
        <v>300</v>
      </c>
      <c r="E77" s="853"/>
      <c r="F77" s="161">
        <f>+D77*E77</f>
        <v>0</v>
      </c>
    </row>
    <row r="78" spans="1:6">
      <c r="A78" s="163"/>
      <c r="B78" s="162"/>
      <c r="C78" s="606"/>
      <c r="D78" s="617"/>
      <c r="E78" s="853"/>
      <c r="F78" s="161"/>
    </row>
    <row r="79" spans="1:6">
      <c r="A79" s="163" t="s">
        <v>168</v>
      </c>
      <c r="B79" s="162" t="s">
        <v>390</v>
      </c>
      <c r="C79" s="606" t="s">
        <v>14</v>
      </c>
      <c r="D79" s="617">
        <v>701</v>
      </c>
      <c r="E79" s="853"/>
      <c r="F79" s="161">
        <f>+D79*E79</f>
        <v>0</v>
      </c>
    </row>
    <row r="80" spans="1:6">
      <c r="A80" s="163"/>
      <c r="B80" s="169"/>
      <c r="C80" s="608"/>
      <c r="D80" s="618"/>
      <c r="E80" s="855"/>
      <c r="F80" s="168"/>
    </row>
    <row r="81" spans="1:6">
      <c r="A81" s="622"/>
      <c r="B81" s="626"/>
      <c r="C81" s="624"/>
      <c r="D81" s="625" t="s">
        <v>341</v>
      </c>
      <c r="E81" s="861"/>
      <c r="F81" s="625">
        <f>SUM(F53:F79)</f>
        <v>0</v>
      </c>
    </row>
    <row r="82" spans="1:6">
      <c r="A82" s="384"/>
      <c r="B82" s="386"/>
      <c r="C82" s="609"/>
      <c r="D82" s="390"/>
      <c r="E82" s="854"/>
      <c r="F82" s="157"/>
    </row>
    <row r="83" spans="1:6">
      <c r="A83" s="388" t="s">
        <v>379</v>
      </c>
      <c r="B83" s="389"/>
      <c r="C83" s="609"/>
      <c r="D83" s="390"/>
      <c r="E83" s="859"/>
      <c r="F83" s="390"/>
    </row>
    <row r="84" spans="1:6">
      <c r="A84" s="384"/>
      <c r="B84" s="386"/>
      <c r="C84" s="609"/>
      <c r="D84" s="619"/>
      <c r="E84" s="859"/>
      <c r="F84" s="161"/>
    </row>
    <row r="85" spans="1:6" ht="39.6">
      <c r="A85" s="165" t="s">
        <v>778</v>
      </c>
      <c r="B85" s="162" t="s">
        <v>378</v>
      </c>
      <c r="C85" s="606" t="s">
        <v>14</v>
      </c>
      <c r="D85" s="161">
        <v>43</v>
      </c>
      <c r="E85" s="853"/>
      <c r="F85" s="161">
        <f>+D85*E85</f>
        <v>0</v>
      </c>
    </row>
    <row r="86" spans="1:6">
      <c r="A86" s="392"/>
      <c r="B86" s="166"/>
      <c r="C86" s="606"/>
      <c r="D86" s="393"/>
      <c r="E86" s="862"/>
      <c r="F86" s="393"/>
    </row>
    <row r="87" spans="1:6" ht="39.6">
      <c r="A87" s="163" t="s">
        <v>771</v>
      </c>
      <c r="B87" s="162" t="s">
        <v>377</v>
      </c>
      <c r="C87" s="606" t="s">
        <v>14</v>
      </c>
      <c r="D87" s="161">
        <v>529</v>
      </c>
      <c r="E87" s="853"/>
      <c r="F87" s="161">
        <f>+D87*E87</f>
        <v>0</v>
      </c>
    </row>
    <row r="88" spans="1:6">
      <c r="A88" s="163"/>
      <c r="B88" s="162"/>
      <c r="C88" s="606"/>
      <c r="D88" s="161"/>
      <c r="E88" s="853"/>
      <c r="F88" s="161"/>
    </row>
    <row r="89" spans="1:6" ht="39.6">
      <c r="A89" s="163" t="s">
        <v>772</v>
      </c>
      <c r="B89" s="162" t="s">
        <v>376</v>
      </c>
      <c r="C89" s="606" t="s">
        <v>14</v>
      </c>
      <c r="D89" s="161">
        <v>192</v>
      </c>
      <c r="E89" s="853"/>
      <c r="F89" s="161">
        <f>+D89*E89</f>
        <v>0</v>
      </c>
    </row>
    <row r="90" spans="1:6">
      <c r="A90" s="163"/>
      <c r="B90" s="162"/>
      <c r="C90" s="606"/>
      <c r="D90" s="161"/>
      <c r="E90" s="853"/>
      <c r="F90" s="161"/>
    </row>
    <row r="91" spans="1:6" ht="26.4">
      <c r="A91" s="163" t="s">
        <v>774</v>
      </c>
      <c r="B91" s="162" t="s">
        <v>375</v>
      </c>
      <c r="C91" s="606" t="s">
        <v>12</v>
      </c>
      <c r="D91" s="161">
        <v>803</v>
      </c>
      <c r="E91" s="853"/>
      <c r="F91" s="161">
        <f>+D91*E91</f>
        <v>0</v>
      </c>
    </row>
    <row r="92" spans="1:6">
      <c r="A92" s="163"/>
      <c r="B92" s="162"/>
      <c r="C92" s="606"/>
      <c r="D92" s="161"/>
      <c r="E92" s="853"/>
      <c r="F92" s="161"/>
    </row>
    <row r="93" spans="1:6" ht="26.4">
      <c r="A93" s="163" t="s">
        <v>779</v>
      </c>
      <c r="B93" s="162" t="s">
        <v>374</v>
      </c>
      <c r="C93" s="606" t="s">
        <v>12</v>
      </c>
      <c r="D93" s="161">
        <v>21</v>
      </c>
      <c r="E93" s="853"/>
      <c r="F93" s="161">
        <f>+D93*E93</f>
        <v>0</v>
      </c>
    </row>
    <row r="94" spans="1:6">
      <c r="A94" s="163"/>
      <c r="B94" s="162"/>
      <c r="C94" s="606"/>
      <c r="D94" s="161"/>
      <c r="E94" s="853"/>
      <c r="F94" s="161"/>
    </row>
    <row r="95" spans="1:6" ht="26.4">
      <c r="A95" s="163" t="s">
        <v>780</v>
      </c>
      <c r="B95" s="162" t="s">
        <v>373</v>
      </c>
      <c r="C95" s="606" t="s">
        <v>12</v>
      </c>
      <c r="D95" s="161">
        <v>149</v>
      </c>
      <c r="E95" s="853"/>
      <c r="F95" s="161">
        <f>+D95*E95</f>
        <v>0</v>
      </c>
    </row>
    <row r="96" spans="1:6">
      <c r="A96" s="163"/>
      <c r="B96" s="162"/>
      <c r="C96" s="606"/>
      <c r="D96" s="161"/>
      <c r="E96" s="853"/>
      <c r="F96" s="161"/>
    </row>
    <row r="97" spans="1:6" ht="39.6">
      <c r="A97" s="163" t="s">
        <v>786</v>
      </c>
      <c r="B97" s="162" t="s">
        <v>372</v>
      </c>
      <c r="C97" s="606" t="s">
        <v>12</v>
      </c>
      <c r="D97" s="161">
        <v>26</v>
      </c>
      <c r="E97" s="853"/>
      <c r="F97" s="161">
        <f>+D97*E97</f>
        <v>0</v>
      </c>
    </row>
    <row r="98" spans="1:6">
      <c r="A98" s="163"/>
      <c r="B98" s="162"/>
      <c r="C98" s="606"/>
      <c r="D98" s="161"/>
      <c r="E98" s="853"/>
      <c r="F98" s="161"/>
    </row>
    <row r="99" spans="1:6" ht="26.4">
      <c r="A99" s="163" t="s">
        <v>787</v>
      </c>
      <c r="B99" s="162" t="s">
        <v>371</v>
      </c>
      <c r="C99" s="606" t="s">
        <v>12</v>
      </c>
      <c r="D99" s="161">
        <v>29</v>
      </c>
      <c r="E99" s="853"/>
      <c r="F99" s="161">
        <f>+D99*E99</f>
        <v>0</v>
      </c>
    </row>
    <row r="100" spans="1:6">
      <c r="A100" s="163"/>
      <c r="B100" s="162"/>
      <c r="C100" s="606"/>
      <c r="D100" s="161"/>
      <c r="E100" s="853"/>
      <c r="F100" s="161"/>
    </row>
    <row r="101" spans="1:6" ht="26.4">
      <c r="A101" s="163" t="s">
        <v>788</v>
      </c>
      <c r="B101" s="162" t="s">
        <v>370</v>
      </c>
      <c r="C101" s="606" t="s">
        <v>12</v>
      </c>
      <c r="D101" s="161">
        <v>803</v>
      </c>
      <c r="E101" s="853"/>
      <c r="F101" s="161">
        <f>+D101*E101</f>
        <v>0</v>
      </c>
    </row>
    <row r="102" spans="1:6">
      <c r="A102" s="163"/>
      <c r="B102" s="162"/>
      <c r="C102" s="606"/>
      <c r="D102" s="161"/>
      <c r="E102" s="853"/>
      <c r="F102" s="161"/>
    </row>
    <row r="103" spans="1:6" ht="26.4">
      <c r="A103" s="163" t="s">
        <v>768</v>
      </c>
      <c r="B103" s="162" t="s">
        <v>369</v>
      </c>
      <c r="C103" s="606" t="s">
        <v>12</v>
      </c>
      <c r="D103" s="161">
        <v>143</v>
      </c>
      <c r="E103" s="853"/>
      <c r="F103" s="161">
        <f>+D103*E103</f>
        <v>0</v>
      </c>
    </row>
    <row r="104" spans="1:6">
      <c r="A104" s="163"/>
      <c r="B104" s="162"/>
      <c r="C104" s="606"/>
      <c r="D104" s="161"/>
      <c r="E104" s="853"/>
      <c r="F104" s="161"/>
    </row>
    <row r="105" spans="1:6" ht="26.4">
      <c r="A105" s="163" t="s">
        <v>789</v>
      </c>
      <c r="B105" s="162" t="s">
        <v>368</v>
      </c>
      <c r="C105" s="606" t="s">
        <v>12</v>
      </c>
      <c r="D105" s="161">
        <v>21</v>
      </c>
      <c r="E105" s="853"/>
      <c r="F105" s="161">
        <f>+D105*E105</f>
        <v>0</v>
      </c>
    </row>
    <row r="106" spans="1:6">
      <c r="A106" s="163"/>
      <c r="B106" s="162"/>
      <c r="C106" s="606"/>
      <c r="D106" s="161"/>
      <c r="E106" s="853"/>
      <c r="F106" s="161"/>
    </row>
    <row r="107" spans="1:6" ht="26.4">
      <c r="A107" s="163" t="s">
        <v>790</v>
      </c>
      <c r="B107" s="162" t="s">
        <v>367</v>
      </c>
      <c r="C107" s="606" t="s">
        <v>12</v>
      </c>
      <c r="D107" s="161">
        <v>149</v>
      </c>
      <c r="E107" s="853"/>
      <c r="F107" s="161">
        <f>+D107*E107</f>
        <v>0</v>
      </c>
    </row>
    <row r="108" spans="1:6">
      <c r="A108" s="163"/>
      <c r="B108" s="162"/>
      <c r="C108" s="606"/>
      <c r="D108" s="161"/>
      <c r="E108" s="853"/>
      <c r="F108" s="161"/>
    </row>
    <row r="109" spans="1:6" ht="39.6">
      <c r="A109" s="165" t="s">
        <v>791</v>
      </c>
      <c r="B109" s="164" t="s">
        <v>366</v>
      </c>
      <c r="C109" s="606" t="s">
        <v>12</v>
      </c>
      <c r="D109" s="161">
        <v>638</v>
      </c>
      <c r="E109" s="853"/>
      <c r="F109" s="161">
        <f>+D109*E109</f>
        <v>0</v>
      </c>
    </row>
    <row r="110" spans="1:6">
      <c r="A110" s="165"/>
      <c r="B110" s="164"/>
      <c r="C110" s="606"/>
      <c r="D110" s="161"/>
      <c r="E110" s="853"/>
      <c r="F110" s="161"/>
    </row>
    <row r="111" spans="1:6" ht="39.6">
      <c r="A111" s="165" t="s">
        <v>168</v>
      </c>
      <c r="B111" s="164" t="s">
        <v>365</v>
      </c>
      <c r="C111" s="606" t="s">
        <v>12</v>
      </c>
      <c r="D111" s="161">
        <v>29</v>
      </c>
      <c r="E111" s="853"/>
      <c r="F111" s="161">
        <f>+D111*E111</f>
        <v>0</v>
      </c>
    </row>
    <row r="112" spans="1:6">
      <c r="A112" s="165"/>
      <c r="B112" s="164"/>
      <c r="C112" s="606"/>
      <c r="D112" s="161"/>
      <c r="E112" s="853"/>
      <c r="F112" s="161"/>
    </row>
    <row r="113" spans="1:6" ht="39.6">
      <c r="A113" s="165" t="s">
        <v>169</v>
      </c>
      <c r="B113" s="164" t="s">
        <v>364</v>
      </c>
      <c r="C113" s="606" t="s">
        <v>12</v>
      </c>
      <c r="D113" s="161">
        <v>179</v>
      </c>
      <c r="E113" s="853"/>
      <c r="F113" s="161">
        <f>+D113*E113</f>
        <v>0</v>
      </c>
    </row>
    <row r="114" spans="1:6">
      <c r="A114" s="165"/>
      <c r="B114" s="164"/>
      <c r="C114" s="606"/>
      <c r="D114" s="161"/>
      <c r="E114" s="853"/>
      <c r="F114" s="161"/>
    </row>
    <row r="115" spans="1:6" ht="66">
      <c r="A115" s="165" t="s">
        <v>170</v>
      </c>
      <c r="B115" s="164" t="s">
        <v>363</v>
      </c>
      <c r="C115" s="606" t="s">
        <v>12</v>
      </c>
      <c r="D115" s="161">
        <v>638</v>
      </c>
      <c r="E115" s="853"/>
      <c r="F115" s="161">
        <f>+D115*E115</f>
        <v>0</v>
      </c>
    </row>
    <row r="116" spans="1:6">
      <c r="A116" s="165"/>
      <c r="B116" s="162"/>
      <c r="C116" s="606"/>
      <c r="D116" s="161"/>
      <c r="E116" s="853"/>
      <c r="F116" s="161"/>
    </row>
    <row r="117" spans="1:6" ht="26.4">
      <c r="A117" s="163" t="s">
        <v>171</v>
      </c>
      <c r="B117" s="162" t="s">
        <v>362</v>
      </c>
      <c r="C117" s="606" t="s">
        <v>40</v>
      </c>
      <c r="D117" s="161">
        <v>62</v>
      </c>
      <c r="E117" s="853"/>
      <c r="F117" s="161">
        <f>+D117*E117</f>
        <v>0</v>
      </c>
    </row>
    <row r="118" spans="1:6">
      <c r="A118" s="163"/>
      <c r="B118" s="162"/>
      <c r="C118" s="606"/>
      <c r="D118" s="161"/>
      <c r="E118" s="853"/>
      <c r="F118" s="161"/>
    </row>
    <row r="119" spans="1:6" ht="26.4">
      <c r="A119" s="163" t="s">
        <v>172</v>
      </c>
      <c r="B119" s="162" t="s">
        <v>361</v>
      </c>
      <c r="C119" s="606" t="s">
        <v>40</v>
      </c>
      <c r="D119" s="161">
        <v>412</v>
      </c>
      <c r="E119" s="853"/>
      <c r="F119" s="161">
        <f>+D119*E119</f>
        <v>0</v>
      </c>
    </row>
    <row r="120" spans="1:6">
      <c r="A120" s="163"/>
      <c r="B120" s="162"/>
      <c r="C120" s="606"/>
      <c r="D120" s="161"/>
      <c r="E120" s="853"/>
      <c r="F120" s="161"/>
    </row>
    <row r="121" spans="1:6" ht="26.4">
      <c r="A121" s="163" t="s">
        <v>173</v>
      </c>
      <c r="B121" s="162" t="s">
        <v>360</v>
      </c>
      <c r="C121" s="606" t="s">
        <v>40</v>
      </c>
      <c r="D121" s="161">
        <v>66</v>
      </c>
      <c r="E121" s="853"/>
      <c r="F121" s="161">
        <f>+D121*E121</f>
        <v>0</v>
      </c>
    </row>
    <row r="122" spans="1:6">
      <c r="A122" s="163"/>
      <c r="B122" s="162"/>
      <c r="C122" s="606"/>
      <c r="D122" s="161"/>
      <c r="E122" s="853"/>
      <c r="F122" s="161"/>
    </row>
    <row r="123" spans="1:6" ht="39.6">
      <c r="A123" s="163" t="s">
        <v>175</v>
      </c>
      <c r="B123" s="162" t="s">
        <v>359</v>
      </c>
      <c r="C123" s="606" t="s">
        <v>12</v>
      </c>
      <c r="D123" s="161">
        <v>87</v>
      </c>
      <c r="E123" s="853"/>
      <c r="F123" s="161">
        <f>+D123*E123</f>
        <v>0</v>
      </c>
    </row>
    <row r="124" spans="1:6">
      <c r="A124" s="163"/>
      <c r="B124" s="162"/>
      <c r="C124" s="606"/>
      <c r="D124" s="161"/>
      <c r="E124" s="853"/>
      <c r="F124" s="161"/>
    </row>
    <row r="125" spans="1:6">
      <c r="A125" s="627"/>
      <c r="B125" s="628"/>
      <c r="C125" s="624"/>
      <c r="D125" s="625" t="s">
        <v>341</v>
      </c>
      <c r="E125" s="863"/>
      <c r="F125" s="629">
        <f>SUM(F85:F123)</f>
        <v>0</v>
      </c>
    </row>
    <row r="126" spans="1:6">
      <c r="A126" s="159"/>
      <c r="B126" s="160"/>
      <c r="C126" s="609"/>
      <c r="D126" s="157"/>
      <c r="E126" s="853"/>
      <c r="F126" s="394"/>
    </row>
    <row r="127" spans="1:6">
      <c r="A127" s="388" t="s">
        <v>358</v>
      </c>
      <c r="B127" s="160"/>
      <c r="C127" s="609"/>
      <c r="D127" s="620"/>
      <c r="E127" s="864"/>
      <c r="F127" s="620"/>
    </row>
    <row r="128" spans="1:6">
      <c r="A128" s="159"/>
      <c r="B128" s="160"/>
      <c r="C128" s="609"/>
      <c r="D128" s="157"/>
      <c r="E128" s="853"/>
      <c r="F128" s="394"/>
    </row>
    <row r="129" spans="1:6" ht="39.6">
      <c r="A129" s="163" t="s">
        <v>778</v>
      </c>
      <c r="B129" s="162" t="s">
        <v>357</v>
      </c>
      <c r="C129" s="606" t="s">
        <v>12</v>
      </c>
      <c r="D129" s="161">
        <v>92</v>
      </c>
      <c r="E129" s="853"/>
      <c r="F129" s="161">
        <f>+D129*E129</f>
        <v>0</v>
      </c>
    </row>
    <row r="130" spans="1:6">
      <c r="A130" s="163"/>
      <c r="B130" s="162"/>
      <c r="C130" s="606"/>
      <c r="D130" s="161"/>
      <c r="E130" s="853"/>
      <c r="F130" s="161"/>
    </row>
    <row r="131" spans="1:6" ht="52.8">
      <c r="A131" s="163" t="s">
        <v>771</v>
      </c>
      <c r="B131" s="162" t="s">
        <v>356</v>
      </c>
      <c r="C131" s="606" t="s">
        <v>40</v>
      </c>
      <c r="D131" s="161">
        <v>199</v>
      </c>
      <c r="E131" s="853"/>
      <c r="F131" s="161">
        <f>+D131*E131</f>
        <v>0</v>
      </c>
    </row>
    <row r="132" spans="1:6">
      <c r="A132" s="163"/>
      <c r="B132" s="162"/>
      <c r="C132" s="606"/>
      <c r="D132" s="161"/>
      <c r="E132" s="853"/>
      <c r="F132" s="161"/>
    </row>
    <row r="133" spans="1:6" ht="26.4">
      <c r="A133" s="163" t="s">
        <v>772</v>
      </c>
      <c r="B133" s="162" t="s">
        <v>355</v>
      </c>
      <c r="C133" s="606" t="s">
        <v>759</v>
      </c>
      <c r="D133" s="161">
        <v>15</v>
      </c>
      <c r="E133" s="853"/>
      <c r="F133" s="161">
        <f>+D133*E133</f>
        <v>0</v>
      </c>
    </row>
    <row r="134" spans="1:6">
      <c r="A134" s="163"/>
      <c r="B134" s="162"/>
      <c r="C134" s="606"/>
      <c r="D134" s="161"/>
      <c r="E134" s="853"/>
      <c r="F134" s="161"/>
    </row>
    <row r="135" spans="1:6" ht="26.4">
      <c r="A135" s="163" t="s">
        <v>774</v>
      </c>
      <c r="B135" s="162" t="s">
        <v>354</v>
      </c>
      <c r="C135" s="606" t="s">
        <v>759</v>
      </c>
      <c r="D135" s="161">
        <v>1</v>
      </c>
      <c r="E135" s="853"/>
      <c r="F135" s="161">
        <f>+D135*E135</f>
        <v>0</v>
      </c>
    </row>
    <row r="136" spans="1:6">
      <c r="A136" s="163"/>
      <c r="B136" s="162"/>
      <c r="C136" s="606"/>
      <c r="D136" s="161"/>
      <c r="E136" s="853"/>
      <c r="F136" s="161"/>
    </row>
    <row r="137" spans="1:6">
      <c r="A137" s="627"/>
      <c r="B137" s="628"/>
      <c r="C137" s="624"/>
      <c r="D137" s="625" t="s">
        <v>341</v>
      </c>
      <c r="E137" s="863"/>
      <c r="F137" s="629">
        <f>SUM(F129:F135)</f>
        <v>0</v>
      </c>
    </row>
    <row r="138" spans="1:6">
      <c r="A138" s="163"/>
      <c r="B138" s="162"/>
      <c r="C138" s="606"/>
      <c r="D138" s="161"/>
      <c r="E138" s="853"/>
      <c r="F138" s="161"/>
    </row>
    <row r="139" spans="1:6">
      <c r="A139" s="388" t="s">
        <v>353</v>
      </c>
      <c r="B139" s="389"/>
      <c r="C139" s="609"/>
      <c r="D139" s="157"/>
      <c r="E139" s="853"/>
      <c r="F139" s="394"/>
    </row>
    <row r="140" spans="1:6">
      <c r="A140" s="159"/>
      <c r="B140" s="160"/>
      <c r="C140" s="609"/>
      <c r="D140" s="157"/>
      <c r="E140" s="853"/>
      <c r="F140" s="394"/>
    </row>
    <row r="141" spans="1:6" ht="26.4">
      <c r="A141" s="163" t="s">
        <v>778</v>
      </c>
      <c r="B141" s="162" t="s">
        <v>109</v>
      </c>
      <c r="C141" s="606" t="s">
        <v>759</v>
      </c>
      <c r="D141" s="161">
        <v>1</v>
      </c>
      <c r="E141" s="853"/>
      <c r="F141" s="161">
        <f>+D141*E141</f>
        <v>0</v>
      </c>
    </row>
    <row r="142" spans="1:6">
      <c r="A142" s="392"/>
      <c r="B142" s="166"/>
      <c r="C142" s="606"/>
      <c r="D142" s="157"/>
      <c r="E142" s="853"/>
      <c r="F142" s="394"/>
    </row>
    <row r="143" spans="1:6" ht="26.4">
      <c r="A143" s="163" t="s">
        <v>771</v>
      </c>
      <c r="B143" s="162" t="s">
        <v>111</v>
      </c>
      <c r="C143" s="606" t="s">
        <v>759</v>
      </c>
      <c r="D143" s="161">
        <v>1</v>
      </c>
      <c r="E143" s="853"/>
      <c r="F143" s="161">
        <f>+D143*E143</f>
        <v>0</v>
      </c>
    </row>
    <row r="144" spans="1:6">
      <c r="A144" s="392"/>
      <c r="B144" s="166"/>
      <c r="C144" s="606"/>
      <c r="D144" s="157"/>
      <c r="E144" s="853"/>
      <c r="F144" s="394"/>
    </row>
    <row r="145" spans="1:6" ht="39.6">
      <c r="A145" s="163" t="s">
        <v>772</v>
      </c>
      <c r="B145" s="395" t="s">
        <v>352</v>
      </c>
      <c r="C145" s="606" t="s">
        <v>759</v>
      </c>
      <c r="D145" s="161">
        <v>1</v>
      </c>
      <c r="E145" s="853"/>
      <c r="F145" s="161">
        <f>+D145*E145</f>
        <v>0</v>
      </c>
    </row>
    <row r="146" spans="1:6">
      <c r="A146" s="392"/>
      <c r="B146" s="166"/>
      <c r="C146" s="606"/>
      <c r="D146" s="157"/>
      <c r="E146" s="853"/>
      <c r="F146" s="394"/>
    </row>
    <row r="147" spans="1:6" ht="52.8">
      <c r="A147" s="163" t="s">
        <v>774</v>
      </c>
      <c r="B147" s="162" t="s">
        <v>351</v>
      </c>
      <c r="C147" s="606" t="s">
        <v>759</v>
      </c>
      <c r="D147" s="161">
        <v>1</v>
      </c>
      <c r="E147" s="853"/>
      <c r="F147" s="161">
        <f>+D147*E147</f>
        <v>0</v>
      </c>
    </row>
    <row r="148" spans="1:6">
      <c r="A148" s="392"/>
      <c r="B148" s="162"/>
      <c r="C148" s="606"/>
      <c r="D148" s="161"/>
      <c r="E148" s="853"/>
      <c r="F148" s="161"/>
    </row>
    <row r="149" spans="1:6" ht="52.8">
      <c r="A149" s="163" t="s">
        <v>779</v>
      </c>
      <c r="B149" s="162" t="s">
        <v>350</v>
      </c>
      <c r="C149" s="606" t="s">
        <v>759</v>
      </c>
      <c r="D149" s="161">
        <v>1</v>
      </c>
      <c r="E149" s="853"/>
      <c r="F149" s="161">
        <f>+D149*E149</f>
        <v>0</v>
      </c>
    </row>
    <row r="150" spans="1:6">
      <c r="A150" s="163"/>
      <c r="B150" s="162"/>
      <c r="C150" s="606"/>
      <c r="D150" s="161"/>
      <c r="E150" s="853"/>
      <c r="F150" s="161"/>
    </row>
    <row r="151" spans="1:6" ht="52.8">
      <c r="A151" s="163" t="s">
        <v>780</v>
      </c>
      <c r="B151" s="162" t="s">
        <v>349</v>
      </c>
      <c r="C151" s="606" t="s">
        <v>759</v>
      </c>
      <c r="D151" s="161">
        <v>1</v>
      </c>
      <c r="E151" s="853"/>
      <c r="F151" s="161">
        <f>+D151*E151</f>
        <v>0</v>
      </c>
    </row>
    <row r="152" spans="1:6">
      <c r="A152" s="163"/>
      <c r="B152" s="162"/>
      <c r="C152" s="606"/>
      <c r="D152" s="161"/>
      <c r="E152" s="853"/>
      <c r="F152" s="161"/>
    </row>
    <row r="153" spans="1:6" ht="52.8">
      <c r="A153" s="163" t="s">
        <v>786</v>
      </c>
      <c r="B153" s="162" t="s">
        <v>348</v>
      </c>
      <c r="C153" s="606" t="s">
        <v>759</v>
      </c>
      <c r="D153" s="161">
        <v>1</v>
      </c>
      <c r="E153" s="853"/>
      <c r="F153" s="161">
        <f>+D153*E153</f>
        <v>0</v>
      </c>
    </row>
    <row r="154" spans="1:6">
      <c r="A154" s="392"/>
      <c r="B154" s="162"/>
      <c r="C154" s="606"/>
      <c r="D154" s="161"/>
      <c r="E154" s="853"/>
      <c r="F154" s="161"/>
    </row>
    <row r="155" spans="1:6" ht="66">
      <c r="A155" s="163" t="s">
        <v>787</v>
      </c>
      <c r="B155" s="162" t="s">
        <v>347</v>
      </c>
      <c r="C155" s="606" t="s">
        <v>759</v>
      </c>
      <c r="D155" s="161">
        <v>1</v>
      </c>
      <c r="E155" s="853"/>
      <c r="F155" s="161">
        <f>+D155*E155</f>
        <v>0</v>
      </c>
    </row>
    <row r="156" spans="1:6">
      <c r="A156" s="163"/>
      <c r="B156" s="162"/>
      <c r="C156" s="606"/>
      <c r="D156" s="161"/>
      <c r="E156" s="853"/>
      <c r="F156" s="161"/>
    </row>
    <row r="157" spans="1:6" ht="52.8">
      <c r="A157" s="163" t="s">
        <v>788</v>
      </c>
      <c r="B157" s="162" t="s">
        <v>346</v>
      </c>
      <c r="C157" s="606" t="s">
        <v>759</v>
      </c>
      <c r="D157" s="161">
        <v>1</v>
      </c>
      <c r="E157" s="853"/>
      <c r="F157" s="161">
        <f>+D157*E157</f>
        <v>0</v>
      </c>
    </row>
    <row r="158" spans="1:6">
      <c r="A158" s="163"/>
      <c r="B158" s="162"/>
      <c r="C158" s="606"/>
      <c r="D158" s="161"/>
      <c r="E158" s="853"/>
      <c r="F158" s="161"/>
    </row>
    <row r="159" spans="1:6" ht="52.8">
      <c r="A159" s="631">
        <v>10</v>
      </c>
      <c r="B159" s="162" t="s">
        <v>345</v>
      </c>
      <c r="C159" s="606" t="s">
        <v>759</v>
      </c>
      <c r="D159" s="161">
        <v>4</v>
      </c>
      <c r="E159" s="853"/>
      <c r="F159" s="161">
        <f>+D159*E159</f>
        <v>0</v>
      </c>
    </row>
    <row r="160" spans="1:6">
      <c r="A160" s="163"/>
      <c r="B160" s="162"/>
      <c r="C160" s="606"/>
      <c r="D160" s="161"/>
      <c r="E160" s="853"/>
      <c r="F160" s="161"/>
    </row>
    <row r="161" spans="1:6" ht="52.8">
      <c r="A161" s="165" t="s">
        <v>789</v>
      </c>
      <c r="B161" s="158" t="s">
        <v>344</v>
      </c>
      <c r="C161" s="606" t="s">
        <v>40</v>
      </c>
      <c r="D161" s="161">
        <v>5</v>
      </c>
      <c r="E161" s="853"/>
      <c r="F161" s="161">
        <f>+D161*E161</f>
        <v>0</v>
      </c>
    </row>
    <row r="162" spans="1:6">
      <c r="A162" s="163"/>
      <c r="B162" s="162"/>
      <c r="C162" s="611"/>
      <c r="D162" s="396"/>
      <c r="E162" s="865"/>
      <c r="F162" s="396"/>
    </row>
    <row r="163" spans="1:6" ht="52.8">
      <c r="A163" s="165" t="s">
        <v>790</v>
      </c>
      <c r="B163" s="158" t="s">
        <v>343</v>
      </c>
      <c r="C163" s="606" t="s">
        <v>12</v>
      </c>
      <c r="D163" s="161">
        <v>8</v>
      </c>
      <c r="E163" s="853"/>
      <c r="F163" s="161">
        <f>+D163*E163</f>
        <v>0</v>
      </c>
    </row>
    <row r="164" spans="1:6">
      <c r="A164" s="163"/>
      <c r="B164" s="162"/>
      <c r="C164" s="606"/>
      <c r="D164" s="161"/>
      <c r="E164" s="853"/>
      <c r="F164" s="161"/>
    </row>
    <row r="165" spans="1:6" ht="79.2">
      <c r="A165" s="165" t="s">
        <v>791</v>
      </c>
      <c r="B165" s="312" t="s">
        <v>629</v>
      </c>
      <c r="C165" s="606" t="s">
        <v>12</v>
      </c>
      <c r="D165" s="161">
        <v>4</v>
      </c>
      <c r="E165" s="853"/>
      <c r="F165" s="161">
        <f>+D165*E165</f>
        <v>0</v>
      </c>
    </row>
    <row r="166" spans="1:6">
      <c r="A166" s="165"/>
      <c r="B166" s="158"/>
      <c r="C166" s="606"/>
      <c r="D166" s="161"/>
      <c r="E166" s="853"/>
      <c r="F166" s="161"/>
    </row>
    <row r="167" spans="1:6">
      <c r="A167" s="627"/>
      <c r="B167" s="628"/>
      <c r="C167" s="624"/>
      <c r="D167" s="625" t="s">
        <v>341</v>
      </c>
      <c r="E167" s="863"/>
      <c r="F167" s="629">
        <f>SUM(F141:F166)</f>
        <v>0</v>
      </c>
    </row>
    <row r="168" spans="1:6">
      <c r="A168" s="384"/>
      <c r="B168" s="389"/>
      <c r="C168" s="609"/>
      <c r="D168" s="157"/>
      <c r="E168" s="853"/>
      <c r="F168" s="157"/>
    </row>
    <row r="169" spans="1:6">
      <c r="A169" s="388" t="s">
        <v>342</v>
      </c>
      <c r="B169" s="160"/>
      <c r="C169" s="609"/>
      <c r="D169" s="390"/>
      <c r="E169" s="853"/>
      <c r="F169" s="157"/>
    </row>
    <row r="170" spans="1:6">
      <c r="A170" s="384"/>
      <c r="B170" s="389"/>
      <c r="C170" s="609"/>
      <c r="D170" s="390"/>
      <c r="E170" s="853"/>
      <c r="F170" s="157"/>
    </row>
    <row r="171" spans="1:6">
      <c r="A171" s="165" t="s">
        <v>778</v>
      </c>
      <c r="B171" s="162" t="s">
        <v>195</v>
      </c>
      <c r="C171" s="606" t="s">
        <v>773</v>
      </c>
      <c r="D171" s="161">
        <v>25</v>
      </c>
      <c r="E171" s="853"/>
      <c r="F171" s="161">
        <f>+D171*E171</f>
        <v>0</v>
      </c>
    </row>
    <row r="172" spans="1:6">
      <c r="A172" s="397"/>
      <c r="B172" s="398"/>
      <c r="C172" s="612"/>
      <c r="D172" s="348"/>
      <c r="E172" s="835"/>
      <c r="F172" s="399"/>
    </row>
    <row r="173" spans="1:6">
      <c r="A173" s="622"/>
      <c r="B173" s="623"/>
      <c r="C173" s="624"/>
      <c r="D173" s="625" t="s">
        <v>341</v>
      </c>
      <c r="E173" s="863"/>
      <c r="F173" s="625">
        <f>SUM(F171:F172)</f>
        <v>0</v>
      </c>
    </row>
  </sheetData>
  <sheetProtection password="CAFB" sheet="1" objects="1" scenarios="1"/>
  <pageMargins left="0.70866141732283472" right="0.70866141732283472" top="0.74803149606299213" bottom="0.74803149606299213" header="0.31496062992125984" footer="0.31496062992125984"/>
  <pageSetup paperSize="9" scale="80" orientation="portrait" r:id="rId1"/>
  <headerFooter>
    <oddFooter>&amp;LRazpisna dokumentacija: Ureditev mestnega središča v Šempetru pri Gorici - 3. faza&amp;R&amp;P</oddFooter>
  </headerFooter>
</worksheet>
</file>

<file path=xl/worksheets/sheet9.xml><?xml version="1.0" encoding="utf-8"?>
<worksheet xmlns="http://schemas.openxmlformats.org/spreadsheetml/2006/main" xmlns:r="http://schemas.openxmlformats.org/officeDocument/2006/relationships">
  <sheetPr>
    <tabColor rgb="FF00B0F0"/>
  </sheetPr>
  <dimension ref="A1:H166"/>
  <sheetViews>
    <sheetView zoomScaleNormal="100" zoomScaleSheetLayoutView="85" workbookViewId="0">
      <selection activeCell="H14" sqref="H14"/>
    </sheetView>
  </sheetViews>
  <sheetFormatPr defaultColWidth="9.109375" defaultRowHeight="13.2"/>
  <cols>
    <col min="1" max="1" width="7" style="401" customWidth="1"/>
    <col min="2" max="2" width="51" style="306" customWidth="1"/>
    <col min="3" max="3" width="7.88671875" style="402" customWidth="1"/>
    <col min="4" max="4" width="9.6640625" style="306" customWidth="1"/>
    <col min="5" max="5" width="12.88671875" style="403" customWidth="1"/>
    <col min="6" max="6" width="15.33203125" style="404" customWidth="1"/>
    <col min="7" max="7" width="9.109375" style="306"/>
    <col min="8" max="8" width="17.6640625" style="306" customWidth="1"/>
    <col min="9" max="16384" width="9.109375" style="204"/>
  </cols>
  <sheetData>
    <row r="1" spans="1:6" ht="13.8">
      <c r="A1" s="432" t="s">
        <v>701</v>
      </c>
    </row>
    <row r="2" spans="1:6" ht="13.8">
      <c r="A2" s="432"/>
    </row>
    <row r="4" spans="1:6" ht="13.8">
      <c r="B4" s="517" t="s">
        <v>247</v>
      </c>
    </row>
    <row r="5" spans="1:6" ht="13.8">
      <c r="B5" s="517" t="s">
        <v>248</v>
      </c>
    </row>
    <row r="6" spans="1:6" ht="13.8">
      <c r="B6" s="517"/>
    </row>
    <row r="7" spans="1:6" ht="13.8">
      <c r="A7" s="637" t="s">
        <v>753</v>
      </c>
      <c r="B7" s="638" t="s">
        <v>250</v>
      </c>
    </row>
    <row r="8" spans="1:6" ht="13.8" thickBot="1"/>
    <row r="9" spans="1:6">
      <c r="A9" s="632" t="s">
        <v>702</v>
      </c>
      <c r="B9" s="633" t="s">
        <v>703</v>
      </c>
      <c r="C9" s="634" t="s">
        <v>704</v>
      </c>
      <c r="D9" s="635" t="s">
        <v>604</v>
      </c>
      <c r="E9" s="867" t="s">
        <v>705</v>
      </c>
      <c r="F9" s="634" t="s">
        <v>706</v>
      </c>
    </row>
    <row r="10" spans="1:6">
      <c r="A10" s="311"/>
      <c r="B10" s="100"/>
      <c r="C10" s="21"/>
      <c r="D10" s="100"/>
      <c r="E10" s="121"/>
      <c r="F10" s="101"/>
    </row>
    <row r="11" spans="1:6" ht="26.4">
      <c r="A11" s="311">
        <v>1</v>
      </c>
      <c r="B11" s="307" t="s">
        <v>724</v>
      </c>
      <c r="C11" s="21" t="s">
        <v>759</v>
      </c>
      <c r="D11" s="636">
        <v>1</v>
      </c>
      <c r="E11" s="121"/>
      <c r="F11" s="101">
        <f>D11*E11</f>
        <v>0</v>
      </c>
    </row>
    <row r="12" spans="1:6">
      <c r="A12" s="311"/>
      <c r="B12" s="307"/>
      <c r="C12" s="21"/>
      <c r="D12" s="636"/>
      <c r="E12" s="121"/>
      <c r="F12" s="101"/>
    </row>
    <row r="13" spans="1:6">
      <c r="A13" s="311">
        <v>2</v>
      </c>
      <c r="B13" s="307" t="s">
        <v>625</v>
      </c>
      <c r="C13" s="21" t="s">
        <v>185</v>
      </c>
      <c r="D13" s="636">
        <v>290</v>
      </c>
      <c r="E13" s="121"/>
      <c r="F13" s="101">
        <f t="shared" ref="F13:F31" si="0">D13*E13</f>
        <v>0</v>
      </c>
    </row>
    <row r="14" spans="1:6">
      <c r="A14" s="311"/>
      <c r="B14" s="100"/>
      <c r="C14" s="21"/>
      <c r="D14" s="636"/>
      <c r="E14" s="121"/>
      <c r="F14" s="101"/>
    </row>
    <row r="15" spans="1:6" ht="39.6">
      <c r="A15" s="311">
        <v>3</v>
      </c>
      <c r="B15" s="307" t="s">
        <v>620</v>
      </c>
      <c r="C15" s="21" t="s">
        <v>758</v>
      </c>
      <c r="D15" s="636">
        <v>290</v>
      </c>
      <c r="E15" s="121"/>
      <c r="F15" s="101">
        <f t="shared" si="0"/>
        <v>0</v>
      </c>
    </row>
    <row r="16" spans="1:6">
      <c r="A16" s="311"/>
      <c r="B16" s="307"/>
      <c r="C16" s="21"/>
      <c r="D16" s="636"/>
      <c r="E16" s="121"/>
      <c r="F16" s="101"/>
    </row>
    <row r="17" spans="1:7" ht="52.8">
      <c r="A17" s="311">
        <v>4</v>
      </c>
      <c r="B17" s="307" t="s">
        <v>621</v>
      </c>
      <c r="C17" s="21" t="s">
        <v>758</v>
      </c>
      <c r="D17" s="636">
        <v>50</v>
      </c>
      <c r="E17" s="121"/>
      <c r="F17" s="101">
        <f t="shared" si="0"/>
        <v>0</v>
      </c>
    </row>
    <row r="18" spans="1:7">
      <c r="A18" s="311"/>
      <c r="B18" s="100"/>
      <c r="C18" s="21"/>
      <c r="D18" s="636"/>
      <c r="E18" s="121"/>
      <c r="F18" s="101"/>
    </row>
    <row r="19" spans="1:7" ht="105.6">
      <c r="A19" s="311">
        <v>5</v>
      </c>
      <c r="B19" s="307" t="s">
        <v>622</v>
      </c>
      <c r="C19" s="21" t="s">
        <v>758</v>
      </c>
      <c r="D19" s="636">
        <v>290</v>
      </c>
      <c r="E19" s="121"/>
      <c r="F19" s="101">
        <f t="shared" si="0"/>
        <v>0</v>
      </c>
      <c r="G19" s="303"/>
    </row>
    <row r="20" spans="1:7">
      <c r="A20" s="311"/>
      <c r="B20" s="100"/>
      <c r="C20" s="21"/>
      <c r="D20" s="636"/>
      <c r="E20" s="121"/>
      <c r="F20" s="101"/>
    </row>
    <row r="21" spans="1:7" ht="105.6">
      <c r="A21" s="311">
        <v>6</v>
      </c>
      <c r="B21" s="307" t="s">
        <v>623</v>
      </c>
      <c r="C21" s="21" t="s">
        <v>758</v>
      </c>
      <c r="D21" s="636">
        <v>50</v>
      </c>
      <c r="E21" s="121"/>
      <c r="F21" s="101">
        <f t="shared" si="0"/>
        <v>0</v>
      </c>
    </row>
    <row r="22" spans="1:7">
      <c r="A22" s="311"/>
      <c r="B22" s="100"/>
      <c r="C22" s="21"/>
      <c r="D22" s="636"/>
      <c r="E22" s="121"/>
      <c r="F22" s="101"/>
    </row>
    <row r="23" spans="1:7" ht="92.4">
      <c r="A23" s="311">
        <v>7</v>
      </c>
      <c r="B23" s="307" t="s">
        <v>624</v>
      </c>
      <c r="C23" s="21" t="s">
        <v>759</v>
      </c>
      <c r="D23" s="636">
        <v>16</v>
      </c>
      <c r="E23" s="121"/>
      <c r="F23" s="101">
        <f t="shared" si="0"/>
        <v>0</v>
      </c>
      <c r="G23" s="303"/>
    </row>
    <row r="24" spans="1:7">
      <c r="A24" s="311"/>
      <c r="B24" s="100"/>
      <c r="C24" s="21"/>
      <c r="D24" s="636"/>
      <c r="E24" s="121"/>
      <c r="F24" s="101"/>
    </row>
    <row r="25" spans="1:7">
      <c r="A25" s="311">
        <v>8</v>
      </c>
      <c r="B25" s="307" t="s">
        <v>618</v>
      </c>
      <c r="C25" s="21" t="s">
        <v>12</v>
      </c>
      <c r="D25" s="636">
        <v>203</v>
      </c>
      <c r="E25" s="121"/>
      <c r="F25" s="101">
        <f t="shared" si="0"/>
        <v>0</v>
      </c>
    </row>
    <row r="26" spans="1:7">
      <c r="A26" s="311"/>
      <c r="B26" s="100"/>
      <c r="C26" s="21"/>
      <c r="D26" s="636"/>
      <c r="E26" s="121"/>
      <c r="F26" s="101"/>
    </row>
    <row r="27" spans="1:7">
      <c r="A27" s="311">
        <v>9</v>
      </c>
      <c r="B27" s="307" t="s">
        <v>233</v>
      </c>
      <c r="C27" s="21" t="s">
        <v>773</v>
      </c>
      <c r="D27" s="636">
        <v>4</v>
      </c>
      <c r="E27" s="121"/>
      <c r="F27" s="101">
        <f t="shared" si="0"/>
        <v>0</v>
      </c>
    </row>
    <row r="28" spans="1:7">
      <c r="A28" s="311"/>
      <c r="B28" s="307"/>
      <c r="C28" s="21"/>
      <c r="D28" s="636"/>
      <c r="E28" s="121"/>
      <c r="F28" s="101"/>
    </row>
    <row r="29" spans="1:7">
      <c r="A29" s="311">
        <v>10</v>
      </c>
      <c r="B29" s="307" t="s">
        <v>619</v>
      </c>
      <c r="C29" s="21" t="s">
        <v>773</v>
      </c>
      <c r="D29" s="636">
        <v>4</v>
      </c>
      <c r="E29" s="121"/>
      <c r="F29" s="101">
        <f t="shared" si="0"/>
        <v>0</v>
      </c>
    </row>
    <row r="30" spans="1:7">
      <c r="A30" s="311"/>
      <c r="B30" s="307"/>
      <c r="C30" s="21"/>
      <c r="D30" s="636"/>
      <c r="E30" s="121"/>
      <c r="F30" s="101"/>
    </row>
    <row r="31" spans="1:7" ht="39.6">
      <c r="A31" s="311">
        <v>11</v>
      </c>
      <c r="B31" s="307" t="s">
        <v>381</v>
      </c>
      <c r="C31" s="21" t="s">
        <v>758</v>
      </c>
      <c r="D31" s="636">
        <v>290</v>
      </c>
      <c r="E31" s="121"/>
      <c r="F31" s="101">
        <f t="shared" si="0"/>
        <v>0</v>
      </c>
    </row>
    <row r="32" spans="1:7">
      <c r="A32" s="644"/>
      <c r="B32" s="645"/>
      <c r="C32" s="35"/>
      <c r="D32" s="645"/>
      <c r="E32" s="646"/>
      <c r="F32" s="647"/>
    </row>
    <row r="33" spans="1:6" ht="26.4">
      <c r="A33" s="639"/>
      <c r="B33" s="640" t="s">
        <v>386</v>
      </c>
      <c r="C33" s="584"/>
      <c r="D33" s="641"/>
      <c r="E33" s="642"/>
      <c r="F33" s="643">
        <f>SUM(F10:F32)</f>
        <v>0</v>
      </c>
    </row>
    <row r="34" spans="1:6">
      <c r="A34" s="311"/>
      <c r="B34" s="100"/>
      <c r="C34" s="21"/>
      <c r="D34" s="100"/>
      <c r="E34" s="121"/>
      <c r="F34" s="101"/>
    </row>
    <row r="35" spans="1:6">
      <c r="A35" s="311"/>
      <c r="B35" s="100"/>
      <c r="C35" s="21"/>
      <c r="D35" s="100"/>
      <c r="E35" s="121"/>
      <c r="F35" s="101"/>
    </row>
    <row r="36" spans="1:6">
      <c r="A36" s="311"/>
      <c r="B36" s="100"/>
      <c r="C36" s="21"/>
      <c r="D36" s="100"/>
      <c r="E36" s="121"/>
      <c r="F36" s="101"/>
    </row>
    <row r="37" spans="1:6">
      <c r="A37" s="311"/>
      <c r="B37" s="100"/>
      <c r="C37" s="21"/>
      <c r="D37" s="100"/>
      <c r="E37" s="121"/>
      <c r="F37" s="101"/>
    </row>
    <row r="38" spans="1:6">
      <c r="A38" s="311"/>
      <c r="B38" s="100"/>
      <c r="C38" s="21"/>
      <c r="D38" s="100"/>
      <c r="E38" s="121"/>
      <c r="F38" s="101"/>
    </row>
    <row r="39" spans="1:6">
      <c r="A39" s="311"/>
      <c r="B39" s="100"/>
      <c r="C39" s="21"/>
      <c r="D39" s="100"/>
      <c r="E39" s="121"/>
      <c r="F39" s="101"/>
    </row>
    <row r="40" spans="1:6">
      <c r="A40" s="311"/>
      <c r="B40" s="100"/>
      <c r="C40" s="21"/>
      <c r="D40" s="100"/>
      <c r="E40" s="121"/>
      <c r="F40" s="101"/>
    </row>
    <row r="41" spans="1:6">
      <c r="A41" s="311"/>
      <c r="B41" s="100"/>
      <c r="C41" s="21"/>
      <c r="D41" s="100"/>
      <c r="E41" s="121"/>
      <c r="F41" s="101"/>
    </row>
    <row r="42" spans="1:6">
      <c r="A42" s="311"/>
      <c r="B42" s="100"/>
      <c r="C42" s="21"/>
      <c r="D42" s="100"/>
      <c r="E42" s="121"/>
      <c r="F42" s="101"/>
    </row>
    <row r="43" spans="1:6">
      <c r="A43" s="311"/>
      <c r="B43" s="100"/>
      <c r="C43" s="21"/>
      <c r="D43" s="100"/>
      <c r="E43" s="121"/>
      <c r="F43" s="101"/>
    </row>
    <row r="44" spans="1:6">
      <c r="A44" s="311"/>
      <c r="B44" s="100"/>
      <c r="C44" s="21"/>
      <c r="D44" s="100"/>
      <c r="E44" s="121"/>
      <c r="F44" s="101"/>
    </row>
    <row r="45" spans="1:6">
      <c r="A45" s="311"/>
      <c r="B45" s="100"/>
      <c r="C45" s="21"/>
      <c r="D45" s="100"/>
      <c r="E45" s="121"/>
      <c r="F45" s="101"/>
    </row>
    <row r="46" spans="1:6">
      <c r="A46" s="311"/>
      <c r="B46" s="100"/>
      <c r="C46" s="21"/>
      <c r="D46" s="100"/>
      <c r="E46" s="121"/>
      <c r="F46" s="101"/>
    </row>
    <row r="47" spans="1:6">
      <c r="A47" s="311"/>
      <c r="B47" s="100"/>
      <c r="C47" s="21"/>
      <c r="D47" s="100"/>
      <c r="E47" s="121"/>
      <c r="F47" s="101"/>
    </row>
    <row r="48" spans="1:6">
      <c r="A48" s="311"/>
      <c r="B48" s="100"/>
      <c r="C48" s="21"/>
      <c r="D48" s="100"/>
      <c r="E48" s="121"/>
      <c r="F48" s="101"/>
    </row>
    <row r="49" spans="1:6">
      <c r="A49" s="311"/>
      <c r="B49" s="100"/>
      <c r="C49" s="21"/>
      <c r="D49" s="100"/>
      <c r="E49" s="121"/>
      <c r="F49" s="101"/>
    </row>
    <row r="50" spans="1:6">
      <c r="A50" s="311"/>
      <c r="B50" s="100"/>
      <c r="C50" s="21"/>
      <c r="D50" s="100"/>
      <c r="E50" s="121"/>
      <c r="F50" s="101"/>
    </row>
    <row r="51" spans="1:6">
      <c r="A51" s="311"/>
      <c r="B51" s="100"/>
      <c r="C51" s="21"/>
      <c r="D51" s="100"/>
      <c r="E51" s="121"/>
      <c r="F51" s="101"/>
    </row>
    <row r="52" spans="1:6">
      <c r="A52" s="311"/>
      <c r="B52" s="100"/>
      <c r="C52" s="21"/>
      <c r="D52" s="100"/>
      <c r="E52" s="121"/>
      <c r="F52" s="101"/>
    </row>
    <row r="53" spans="1:6">
      <c r="A53" s="311"/>
      <c r="B53" s="100"/>
      <c r="C53" s="21"/>
      <c r="D53" s="100"/>
      <c r="E53" s="121"/>
      <c r="F53" s="101"/>
    </row>
    <row r="54" spans="1:6">
      <c r="A54" s="311"/>
      <c r="B54" s="100"/>
      <c r="C54" s="21"/>
      <c r="D54" s="100"/>
      <c r="E54" s="121"/>
      <c r="F54" s="101"/>
    </row>
    <row r="55" spans="1:6">
      <c r="A55" s="311"/>
      <c r="B55" s="100"/>
      <c r="C55" s="21"/>
      <c r="D55" s="100"/>
      <c r="E55" s="121"/>
      <c r="F55" s="101"/>
    </row>
    <row r="56" spans="1:6">
      <c r="A56" s="311"/>
      <c r="B56" s="100"/>
      <c r="C56" s="21"/>
      <c r="D56" s="100"/>
      <c r="E56" s="121"/>
      <c r="F56" s="101"/>
    </row>
    <row r="57" spans="1:6">
      <c r="A57" s="311"/>
      <c r="B57" s="100"/>
      <c r="C57" s="21"/>
      <c r="D57" s="100"/>
      <c r="E57" s="121"/>
      <c r="F57" s="101"/>
    </row>
    <row r="58" spans="1:6">
      <c r="A58" s="311"/>
      <c r="B58" s="100"/>
      <c r="C58" s="21"/>
      <c r="D58" s="100"/>
      <c r="E58" s="121"/>
      <c r="F58" s="101"/>
    </row>
    <row r="59" spans="1:6">
      <c r="A59" s="311"/>
      <c r="B59" s="100"/>
      <c r="C59" s="21"/>
      <c r="D59" s="100"/>
      <c r="E59" s="121"/>
      <c r="F59" s="101"/>
    </row>
    <row r="60" spans="1:6">
      <c r="A60" s="311"/>
      <c r="B60" s="100"/>
      <c r="C60" s="21"/>
      <c r="D60" s="100"/>
      <c r="E60" s="121"/>
      <c r="F60" s="101"/>
    </row>
    <row r="61" spans="1:6">
      <c r="A61" s="311"/>
      <c r="B61" s="100"/>
      <c r="C61" s="21"/>
      <c r="D61" s="100"/>
      <c r="E61" s="121"/>
      <c r="F61" s="101"/>
    </row>
    <row r="62" spans="1:6">
      <c r="A62" s="311"/>
      <c r="B62" s="100"/>
      <c r="C62" s="21"/>
      <c r="D62" s="100"/>
      <c r="E62" s="121"/>
      <c r="F62" s="101"/>
    </row>
    <row r="63" spans="1:6">
      <c r="A63" s="311"/>
      <c r="B63" s="100"/>
      <c r="C63" s="21"/>
      <c r="D63" s="100"/>
      <c r="E63" s="121"/>
      <c r="F63" s="101"/>
    </row>
    <row r="64" spans="1:6">
      <c r="A64" s="311"/>
      <c r="B64" s="100"/>
      <c r="C64" s="21"/>
      <c r="D64" s="100"/>
      <c r="E64" s="121"/>
      <c r="F64" s="101"/>
    </row>
    <row r="65" spans="1:6">
      <c r="A65" s="311"/>
      <c r="B65" s="100"/>
      <c r="C65" s="21"/>
      <c r="D65" s="100"/>
      <c r="E65" s="121"/>
      <c r="F65" s="101"/>
    </row>
    <row r="66" spans="1:6">
      <c r="A66" s="311"/>
      <c r="B66" s="100"/>
      <c r="C66" s="21"/>
      <c r="D66" s="100"/>
      <c r="E66" s="121"/>
      <c r="F66" s="101"/>
    </row>
    <row r="67" spans="1:6">
      <c r="A67" s="311"/>
      <c r="B67" s="100"/>
      <c r="C67" s="21"/>
      <c r="D67" s="100"/>
      <c r="E67" s="121"/>
      <c r="F67" s="101"/>
    </row>
    <row r="68" spans="1:6">
      <c r="A68" s="311"/>
      <c r="B68" s="100"/>
      <c r="C68" s="21"/>
      <c r="D68" s="100"/>
      <c r="E68" s="121"/>
      <c r="F68" s="101"/>
    </row>
    <row r="69" spans="1:6">
      <c r="A69" s="311"/>
      <c r="B69" s="100"/>
      <c r="C69" s="21"/>
      <c r="D69" s="100"/>
      <c r="E69" s="121"/>
      <c r="F69" s="101"/>
    </row>
    <row r="70" spans="1:6">
      <c r="A70" s="311"/>
      <c r="B70" s="100"/>
      <c r="C70" s="21"/>
      <c r="D70" s="100"/>
      <c r="E70" s="121"/>
      <c r="F70" s="101"/>
    </row>
    <row r="71" spans="1:6">
      <c r="A71" s="311"/>
      <c r="B71" s="100"/>
      <c r="C71" s="21"/>
      <c r="D71" s="100"/>
      <c r="E71" s="121"/>
      <c r="F71" s="101"/>
    </row>
    <row r="72" spans="1:6">
      <c r="A72" s="311"/>
      <c r="B72" s="100"/>
      <c r="C72" s="21"/>
      <c r="D72" s="100"/>
      <c r="E72" s="121"/>
      <c r="F72" s="101"/>
    </row>
    <row r="73" spans="1:6">
      <c r="A73" s="311"/>
      <c r="B73" s="100"/>
      <c r="C73" s="21"/>
      <c r="D73" s="100"/>
      <c r="E73" s="121"/>
      <c r="F73" s="101"/>
    </row>
    <row r="74" spans="1:6">
      <c r="A74" s="311"/>
      <c r="B74" s="100"/>
      <c r="C74" s="21"/>
      <c r="D74" s="100"/>
      <c r="E74" s="121"/>
      <c r="F74" s="101"/>
    </row>
    <row r="75" spans="1:6">
      <c r="A75" s="311"/>
      <c r="B75" s="100"/>
      <c r="C75" s="21"/>
      <c r="D75" s="100"/>
      <c r="E75" s="121"/>
      <c r="F75" s="101"/>
    </row>
    <row r="76" spans="1:6">
      <c r="A76" s="311"/>
      <c r="B76" s="100"/>
      <c r="C76" s="21"/>
      <c r="D76" s="100"/>
      <c r="E76" s="121"/>
      <c r="F76" s="101"/>
    </row>
    <row r="77" spans="1:6">
      <c r="A77" s="311"/>
      <c r="B77" s="100"/>
      <c r="C77" s="21"/>
      <c r="D77" s="100"/>
      <c r="E77" s="121"/>
      <c r="F77" s="101"/>
    </row>
    <row r="78" spans="1:6">
      <c r="A78" s="311"/>
      <c r="B78" s="100"/>
      <c r="C78" s="21"/>
      <c r="D78" s="100"/>
      <c r="E78" s="121"/>
      <c r="F78" s="101"/>
    </row>
    <row r="79" spans="1:6">
      <c r="A79" s="311"/>
      <c r="B79" s="100"/>
      <c r="C79" s="21"/>
      <c r="D79" s="100"/>
      <c r="E79" s="121"/>
      <c r="F79" s="101"/>
    </row>
    <row r="80" spans="1:6">
      <c r="A80" s="311"/>
      <c r="B80" s="100"/>
      <c r="C80" s="21"/>
      <c r="D80" s="100"/>
      <c r="E80" s="121"/>
      <c r="F80" s="101"/>
    </row>
    <row r="81" spans="1:6">
      <c r="A81" s="311"/>
      <c r="B81" s="100"/>
      <c r="C81" s="21"/>
      <c r="D81" s="100"/>
      <c r="E81" s="121"/>
      <c r="F81" s="101"/>
    </row>
    <row r="82" spans="1:6">
      <c r="A82" s="311"/>
      <c r="B82" s="100"/>
      <c r="C82" s="21"/>
      <c r="D82" s="100"/>
      <c r="E82" s="121"/>
      <c r="F82" s="101"/>
    </row>
    <row r="83" spans="1:6">
      <c r="A83" s="311"/>
      <c r="B83" s="100"/>
      <c r="C83" s="21"/>
      <c r="D83" s="100"/>
      <c r="E83" s="121"/>
      <c r="F83" s="101"/>
    </row>
    <row r="84" spans="1:6">
      <c r="A84" s="311"/>
      <c r="B84" s="100"/>
      <c r="C84" s="21"/>
      <c r="D84" s="100"/>
      <c r="E84" s="121"/>
      <c r="F84" s="101"/>
    </row>
    <row r="85" spans="1:6">
      <c r="A85" s="311"/>
      <c r="B85" s="100"/>
      <c r="C85" s="21"/>
      <c r="D85" s="100"/>
      <c r="E85" s="121"/>
      <c r="F85" s="101"/>
    </row>
    <row r="86" spans="1:6">
      <c r="A86" s="311"/>
      <c r="B86" s="100"/>
      <c r="C86" s="21"/>
      <c r="D86" s="100"/>
      <c r="E86" s="121"/>
      <c r="F86" s="101"/>
    </row>
    <row r="87" spans="1:6">
      <c r="A87" s="311"/>
      <c r="B87" s="100"/>
      <c r="C87" s="21"/>
      <c r="D87" s="100"/>
      <c r="E87" s="121"/>
      <c r="F87" s="101"/>
    </row>
    <row r="88" spans="1:6">
      <c r="A88" s="311"/>
      <c r="B88" s="100"/>
      <c r="C88" s="21"/>
      <c r="D88" s="100"/>
      <c r="E88" s="121"/>
      <c r="F88" s="101"/>
    </row>
    <row r="89" spans="1:6">
      <c r="A89" s="311"/>
      <c r="B89" s="100"/>
      <c r="C89" s="21"/>
      <c r="D89" s="100"/>
      <c r="E89" s="121"/>
      <c r="F89" s="101"/>
    </row>
    <row r="90" spans="1:6">
      <c r="A90" s="311"/>
      <c r="B90" s="100"/>
      <c r="C90" s="21"/>
      <c r="D90" s="100"/>
      <c r="E90" s="121"/>
      <c r="F90" s="101"/>
    </row>
    <row r="91" spans="1:6">
      <c r="A91" s="311"/>
      <c r="B91" s="100"/>
      <c r="C91" s="21"/>
      <c r="D91" s="100"/>
      <c r="E91" s="121"/>
      <c r="F91" s="101"/>
    </row>
    <row r="92" spans="1:6">
      <c r="A92" s="311"/>
      <c r="B92" s="100"/>
      <c r="C92" s="21"/>
      <c r="D92" s="100"/>
      <c r="E92" s="121"/>
      <c r="F92" s="101"/>
    </row>
    <row r="93" spans="1:6">
      <c r="A93" s="311"/>
      <c r="B93" s="100"/>
      <c r="C93" s="21"/>
      <c r="D93" s="100"/>
      <c r="E93" s="121"/>
      <c r="F93" s="101"/>
    </row>
    <row r="94" spans="1:6">
      <c r="A94" s="311"/>
      <c r="B94" s="100"/>
      <c r="C94" s="21"/>
      <c r="D94" s="100"/>
      <c r="E94" s="121"/>
      <c r="F94" s="101"/>
    </row>
    <row r="95" spans="1:6">
      <c r="A95" s="311"/>
      <c r="B95" s="100"/>
      <c r="C95" s="21"/>
      <c r="D95" s="100"/>
      <c r="E95" s="121"/>
      <c r="F95" s="101"/>
    </row>
    <row r="96" spans="1:6">
      <c r="A96" s="311"/>
      <c r="B96" s="100"/>
      <c r="C96" s="21"/>
      <c r="D96" s="100"/>
      <c r="E96" s="121"/>
      <c r="F96" s="101"/>
    </row>
    <row r="97" spans="1:6">
      <c r="A97" s="311"/>
      <c r="B97" s="100"/>
      <c r="C97" s="21"/>
      <c r="D97" s="100"/>
      <c r="E97" s="121"/>
      <c r="F97" s="101"/>
    </row>
    <row r="98" spans="1:6">
      <c r="A98" s="311"/>
      <c r="B98" s="100"/>
      <c r="C98" s="21"/>
      <c r="D98" s="100"/>
      <c r="E98" s="121"/>
      <c r="F98" s="101"/>
    </row>
    <row r="99" spans="1:6">
      <c r="A99" s="311"/>
      <c r="B99" s="100"/>
      <c r="C99" s="21"/>
      <c r="D99" s="100"/>
      <c r="E99" s="121"/>
      <c r="F99" s="101"/>
    </row>
    <row r="100" spans="1:6">
      <c r="A100" s="311"/>
      <c r="B100" s="100"/>
      <c r="C100" s="21"/>
      <c r="D100" s="100"/>
      <c r="E100" s="121"/>
      <c r="F100" s="101"/>
    </row>
    <row r="101" spans="1:6">
      <c r="A101" s="311"/>
      <c r="B101" s="100"/>
      <c r="C101" s="21"/>
      <c r="D101" s="100"/>
      <c r="E101" s="121"/>
      <c r="F101" s="101"/>
    </row>
    <row r="102" spans="1:6">
      <c r="A102" s="311"/>
      <c r="B102" s="100"/>
      <c r="C102" s="21"/>
      <c r="D102" s="100"/>
      <c r="E102" s="121"/>
      <c r="F102" s="101"/>
    </row>
    <row r="103" spans="1:6">
      <c r="A103" s="311"/>
      <c r="B103" s="100"/>
      <c r="C103" s="21"/>
      <c r="D103" s="100"/>
      <c r="E103" s="121"/>
      <c r="F103" s="101"/>
    </row>
    <row r="104" spans="1:6">
      <c r="A104" s="311"/>
      <c r="B104" s="100"/>
      <c r="C104" s="21"/>
      <c r="D104" s="100"/>
      <c r="E104" s="121"/>
      <c r="F104" s="101"/>
    </row>
    <row r="105" spans="1:6">
      <c r="A105" s="311"/>
      <c r="B105" s="100"/>
      <c r="C105" s="21"/>
      <c r="D105" s="100"/>
      <c r="E105" s="121"/>
      <c r="F105" s="101"/>
    </row>
    <row r="106" spans="1:6">
      <c r="A106" s="311"/>
      <c r="B106" s="100"/>
      <c r="C106" s="21"/>
      <c r="D106" s="100"/>
      <c r="E106" s="121"/>
      <c r="F106" s="101"/>
    </row>
    <row r="107" spans="1:6">
      <c r="A107" s="311"/>
      <c r="B107" s="100"/>
      <c r="C107" s="21"/>
      <c r="D107" s="100"/>
      <c r="E107" s="121"/>
      <c r="F107" s="101"/>
    </row>
    <row r="108" spans="1:6">
      <c r="A108" s="311"/>
      <c r="B108" s="100"/>
      <c r="C108" s="21"/>
      <c r="D108" s="100"/>
      <c r="E108" s="121"/>
      <c r="F108" s="101"/>
    </row>
    <row r="109" spans="1:6">
      <c r="A109" s="311"/>
      <c r="B109" s="100"/>
      <c r="C109" s="21"/>
      <c r="D109" s="100"/>
      <c r="E109" s="121"/>
      <c r="F109" s="101"/>
    </row>
    <row r="110" spans="1:6">
      <c r="A110" s="311"/>
      <c r="B110" s="100"/>
      <c r="C110" s="21"/>
      <c r="D110" s="100"/>
      <c r="E110" s="121"/>
      <c r="F110" s="101"/>
    </row>
    <row r="111" spans="1:6">
      <c r="A111" s="311"/>
      <c r="B111" s="100"/>
      <c r="C111" s="21"/>
      <c r="D111" s="100"/>
      <c r="E111" s="121"/>
      <c r="F111" s="101"/>
    </row>
    <row r="112" spans="1:6">
      <c r="A112" s="311"/>
      <c r="B112" s="100"/>
      <c r="C112" s="21"/>
      <c r="D112" s="100"/>
      <c r="E112" s="121"/>
      <c r="F112" s="101"/>
    </row>
    <row r="113" spans="1:6">
      <c r="A113" s="311"/>
      <c r="B113" s="100"/>
      <c r="C113" s="21"/>
      <c r="D113" s="100"/>
      <c r="E113" s="121"/>
      <c r="F113" s="101"/>
    </row>
    <row r="114" spans="1:6">
      <c r="A114" s="311"/>
      <c r="B114" s="100"/>
      <c r="C114" s="21"/>
      <c r="D114" s="100"/>
      <c r="E114" s="121"/>
      <c r="F114" s="101"/>
    </row>
    <row r="115" spans="1:6">
      <c r="A115" s="311"/>
      <c r="B115" s="100"/>
      <c r="C115" s="21"/>
      <c r="D115" s="100"/>
      <c r="E115" s="121"/>
      <c r="F115" s="101"/>
    </row>
    <row r="116" spans="1:6">
      <c r="A116" s="311"/>
      <c r="B116" s="100"/>
      <c r="C116" s="21"/>
      <c r="D116" s="100"/>
      <c r="E116" s="121"/>
      <c r="F116" s="101"/>
    </row>
    <row r="117" spans="1:6">
      <c r="A117" s="311"/>
      <c r="B117" s="100"/>
      <c r="C117" s="21"/>
      <c r="D117" s="100"/>
      <c r="E117" s="121"/>
      <c r="F117" s="101"/>
    </row>
    <row r="118" spans="1:6">
      <c r="A118" s="311"/>
      <c r="B118" s="100"/>
      <c r="C118" s="21"/>
      <c r="D118" s="100"/>
      <c r="E118" s="121"/>
      <c r="F118" s="101"/>
    </row>
    <row r="119" spans="1:6">
      <c r="A119" s="311"/>
      <c r="B119" s="100"/>
      <c r="C119" s="21"/>
      <c r="D119" s="100"/>
      <c r="E119" s="121"/>
      <c r="F119" s="101"/>
    </row>
    <row r="120" spans="1:6">
      <c r="A120" s="311"/>
      <c r="B120" s="100"/>
      <c r="C120" s="21"/>
      <c r="D120" s="100"/>
      <c r="E120" s="121"/>
      <c r="F120" s="101"/>
    </row>
    <row r="121" spans="1:6">
      <c r="A121" s="311"/>
      <c r="B121" s="100"/>
      <c r="C121" s="21"/>
      <c r="D121" s="100"/>
      <c r="E121" s="121"/>
      <c r="F121" s="101"/>
    </row>
    <row r="122" spans="1:6">
      <c r="A122" s="311"/>
      <c r="B122" s="100"/>
      <c r="C122" s="21"/>
      <c r="D122" s="100"/>
      <c r="E122" s="121"/>
      <c r="F122" s="101"/>
    </row>
    <row r="123" spans="1:6">
      <c r="A123" s="311"/>
      <c r="B123" s="100"/>
      <c r="C123" s="21"/>
      <c r="D123" s="100"/>
      <c r="E123" s="121"/>
      <c r="F123" s="101"/>
    </row>
    <row r="124" spans="1:6">
      <c r="A124" s="311"/>
      <c r="B124" s="100"/>
      <c r="C124" s="21"/>
      <c r="D124" s="100"/>
      <c r="E124" s="121"/>
      <c r="F124" s="101"/>
    </row>
    <row r="125" spans="1:6">
      <c r="A125" s="311"/>
      <c r="B125" s="100"/>
      <c r="C125" s="21"/>
      <c r="D125" s="100"/>
      <c r="E125" s="121"/>
      <c r="F125" s="101"/>
    </row>
    <row r="126" spans="1:6">
      <c r="A126" s="311"/>
      <c r="B126" s="100"/>
      <c r="C126" s="21"/>
      <c r="D126" s="100"/>
      <c r="E126" s="121"/>
      <c r="F126" s="101"/>
    </row>
    <row r="127" spans="1:6">
      <c r="A127" s="311"/>
      <c r="B127" s="100"/>
      <c r="C127" s="21"/>
      <c r="D127" s="100"/>
      <c r="E127" s="121"/>
      <c r="F127" s="101"/>
    </row>
    <row r="128" spans="1:6">
      <c r="A128" s="311"/>
      <c r="B128" s="100"/>
      <c r="C128" s="21"/>
      <c r="D128" s="100"/>
      <c r="E128" s="121"/>
      <c r="F128" s="101"/>
    </row>
    <row r="129" spans="1:6">
      <c r="A129" s="311"/>
      <c r="B129" s="100"/>
      <c r="C129" s="21"/>
      <c r="D129" s="100"/>
      <c r="E129" s="121"/>
      <c r="F129" s="101"/>
    </row>
    <row r="130" spans="1:6">
      <c r="A130" s="311"/>
      <c r="B130" s="100"/>
      <c r="C130" s="21"/>
      <c r="D130" s="100"/>
      <c r="E130" s="121"/>
      <c r="F130" s="101"/>
    </row>
    <row r="131" spans="1:6">
      <c r="A131" s="311"/>
      <c r="B131" s="100"/>
      <c r="C131" s="21"/>
      <c r="D131" s="100"/>
      <c r="E131" s="121"/>
      <c r="F131" s="101"/>
    </row>
    <row r="132" spans="1:6">
      <c r="A132" s="311"/>
      <c r="B132" s="100"/>
      <c r="C132" s="21"/>
      <c r="D132" s="100"/>
      <c r="E132" s="121"/>
      <c r="F132" s="101"/>
    </row>
    <row r="133" spans="1:6">
      <c r="A133" s="311"/>
      <c r="B133" s="100"/>
      <c r="C133" s="21"/>
      <c r="D133" s="100"/>
      <c r="E133" s="121"/>
      <c r="F133" s="101"/>
    </row>
    <row r="134" spans="1:6">
      <c r="A134" s="311"/>
      <c r="B134" s="100"/>
      <c r="C134" s="21"/>
      <c r="D134" s="100"/>
      <c r="E134" s="121"/>
      <c r="F134" s="101"/>
    </row>
    <row r="135" spans="1:6">
      <c r="A135" s="311"/>
      <c r="B135" s="100"/>
      <c r="C135" s="21"/>
      <c r="D135" s="100"/>
      <c r="E135" s="121"/>
      <c r="F135" s="101"/>
    </row>
    <row r="136" spans="1:6">
      <c r="A136" s="311"/>
      <c r="B136" s="100"/>
      <c r="C136" s="21"/>
      <c r="D136" s="100"/>
      <c r="E136" s="121"/>
      <c r="F136" s="101"/>
    </row>
    <row r="137" spans="1:6">
      <c r="A137" s="311"/>
      <c r="B137" s="100"/>
      <c r="C137" s="21"/>
      <c r="D137" s="100"/>
      <c r="E137" s="121"/>
      <c r="F137" s="101"/>
    </row>
    <row r="138" spans="1:6">
      <c r="A138" s="311"/>
      <c r="B138" s="100"/>
      <c r="C138" s="21"/>
      <c r="D138" s="100"/>
      <c r="E138" s="121"/>
      <c r="F138" s="101"/>
    </row>
    <row r="139" spans="1:6">
      <c r="A139" s="311"/>
      <c r="B139" s="100"/>
      <c r="C139" s="21"/>
      <c r="D139" s="100"/>
      <c r="E139" s="121"/>
      <c r="F139" s="101"/>
    </row>
    <row r="140" spans="1:6">
      <c r="A140" s="311"/>
      <c r="B140" s="100"/>
      <c r="C140" s="21"/>
      <c r="D140" s="100"/>
      <c r="E140" s="121"/>
      <c r="F140" s="101"/>
    </row>
    <row r="141" spans="1:6">
      <c r="A141" s="311"/>
      <c r="B141" s="100"/>
      <c r="C141" s="21"/>
      <c r="D141" s="100"/>
      <c r="E141" s="121"/>
      <c r="F141" s="101"/>
    </row>
    <row r="142" spans="1:6">
      <c r="A142" s="311"/>
      <c r="B142" s="100"/>
      <c r="C142" s="21"/>
      <c r="D142" s="100"/>
      <c r="E142" s="121"/>
      <c r="F142" s="101"/>
    </row>
    <row r="143" spans="1:6">
      <c r="A143" s="311"/>
      <c r="B143" s="100"/>
      <c r="C143" s="21"/>
      <c r="D143" s="100"/>
      <c r="E143" s="121"/>
      <c r="F143" s="101"/>
    </row>
    <row r="144" spans="1:6">
      <c r="A144" s="311"/>
      <c r="B144" s="100"/>
      <c r="C144" s="21"/>
      <c r="D144" s="100"/>
      <c r="E144" s="121"/>
      <c r="F144" s="101"/>
    </row>
    <row r="145" spans="1:6">
      <c r="A145" s="311"/>
      <c r="B145" s="100"/>
      <c r="C145" s="21"/>
      <c r="D145" s="100"/>
      <c r="E145" s="121"/>
      <c r="F145" s="101"/>
    </row>
    <row r="146" spans="1:6">
      <c r="A146" s="311"/>
      <c r="B146" s="100"/>
      <c r="C146" s="21"/>
      <c r="D146" s="100"/>
      <c r="E146" s="121"/>
      <c r="F146" s="101"/>
    </row>
    <row r="147" spans="1:6">
      <c r="A147" s="311"/>
      <c r="B147" s="100"/>
      <c r="C147" s="21"/>
      <c r="D147" s="100"/>
      <c r="E147" s="121"/>
      <c r="F147" s="101"/>
    </row>
    <row r="148" spans="1:6">
      <c r="A148" s="311"/>
      <c r="B148" s="100"/>
      <c r="C148" s="21"/>
      <c r="D148" s="100"/>
      <c r="E148" s="121"/>
      <c r="F148" s="101"/>
    </row>
    <row r="149" spans="1:6">
      <c r="A149" s="311"/>
      <c r="B149" s="100"/>
      <c r="C149" s="21"/>
      <c r="D149" s="100"/>
      <c r="E149" s="121"/>
      <c r="F149" s="101"/>
    </row>
    <row r="150" spans="1:6">
      <c r="A150" s="311"/>
      <c r="B150" s="100"/>
      <c r="C150" s="21"/>
      <c r="D150" s="100"/>
      <c r="E150" s="121"/>
      <c r="F150" s="101"/>
    </row>
    <row r="151" spans="1:6">
      <c r="A151" s="311"/>
      <c r="B151" s="100"/>
      <c r="C151" s="21"/>
      <c r="D151" s="100"/>
      <c r="E151" s="121"/>
      <c r="F151" s="101"/>
    </row>
    <row r="152" spans="1:6">
      <c r="A152" s="311"/>
      <c r="B152" s="100"/>
      <c r="C152" s="21"/>
      <c r="D152" s="100"/>
      <c r="E152" s="121"/>
      <c r="F152" s="101"/>
    </row>
    <row r="153" spans="1:6">
      <c r="A153" s="311"/>
      <c r="B153" s="100"/>
      <c r="C153" s="21"/>
      <c r="D153" s="100"/>
      <c r="E153" s="121"/>
      <c r="F153" s="101"/>
    </row>
    <row r="154" spans="1:6">
      <c r="A154" s="311"/>
      <c r="B154" s="100"/>
      <c r="C154" s="21"/>
      <c r="D154" s="100"/>
      <c r="E154" s="121"/>
      <c r="F154" s="101"/>
    </row>
    <row r="155" spans="1:6">
      <c r="A155" s="311"/>
      <c r="B155" s="100"/>
      <c r="C155" s="21"/>
      <c r="D155" s="100"/>
      <c r="E155" s="121"/>
      <c r="F155" s="101"/>
    </row>
    <row r="156" spans="1:6">
      <c r="A156" s="311"/>
      <c r="B156" s="100"/>
      <c r="C156" s="21"/>
      <c r="D156" s="100"/>
      <c r="E156" s="121"/>
      <c r="F156" s="101"/>
    </row>
    <row r="157" spans="1:6">
      <c r="A157" s="311"/>
      <c r="B157" s="100"/>
      <c r="C157" s="21"/>
      <c r="D157" s="100"/>
      <c r="E157" s="121"/>
      <c r="F157" s="101"/>
    </row>
    <row r="158" spans="1:6">
      <c r="A158" s="311"/>
      <c r="B158" s="100"/>
      <c r="C158" s="21"/>
      <c r="D158" s="100"/>
      <c r="E158" s="121"/>
      <c r="F158" s="101"/>
    </row>
    <row r="159" spans="1:6">
      <c r="A159" s="311"/>
      <c r="B159" s="100"/>
      <c r="C159" s="21"/>
      <c r="D159" s="100"/>
      <c r="E159" s="121"/>
      <c r="F159" s="101"/>
    </row>
    <row r="160" spans="1:6">
      <c r="A160" s="311"/>
      <c r="B160" s="100"/>
      <c r="C160" s="21"/>
      <c r="D160" s="100"/>
      <c r="E160" s="121"/>
      <c r="F160" s="101"/>
    </row>
    <row r="161" spans="1:6">
      <c r="A161" s="311"/>
      <c r="B161" s="100"/>
      <c r="C161" s="21"/>
      <c r="D161" s="100"/>
      <c r="E161" s="121"/>
      <c r="F161" s="101"/>
    </row>
    <row r="162" spans="1:6">
      <c r="A162" s="311"/>
      <c r="B162" s="100"/>
      <c r="C162" s="21"/>
      <c r="D162" s="100"/>
      <c r="E162" s="121"/>
      <c r="F162" s="101"/>
    </row>
    <row r="163" spans="1:6">
      <c r="A163" s="311"/>
      <c r="B163" s="100"/>
      <c r="C163" s="21"/>
      <c r="D163" s="100"/>
      <c r="E163" s="121"/>
      <c r="F163" s="101"/>
    </row>
    <row r="164" spans="1:6">
      <c r="A164" s="311"/>
      <c r="B164" s="100"/>
      <c r="C164" s="21"/>
      <c r="D164" s="100"/>
      <c r="E164" s="121"/>
      <c r="F164" s="101"/>
    </row>
    <row r="165" spans="1:6">
      <c r="A165" s="311"/>
      <c r="B165" s="100"/>
      <c r="C165" s="21"/>
      <c r="D165" s="100"/>
      <c r="E165" s="121"/>
      <c r="F165" s="101"/>
    </row>
    <row r="166" spans="1:6">
      <c r="A166" s="311"/>
      <c r="B166" s="100"/>
      <c r="C166" s="21"/>
      <c r="D166" s="100"/>
      <c r="E166" s="121"/>
      <c r="F166" s="101"/>
    </row>
  </sheetData>
  <sheetProtection password="CAFB" sheet="1" objects="1" scenarios="1"/>
  <phoneticPr fontId="79" type="noConversion"/>
  <pageMargins left="0.98425196850393704" right="0.74803149606299213" top="0.86614173228346458" bottom="0.86614173228346458" header="0" footer="0"/>
  <pageSetup paperSize="9" scale="80" orientation="portrait" r:id="rId1"/>
  <headerFooter alignWithMargins="0">
    <oddFooter>&amp;LRazpisna dokumentacija: Ureditev mestnega središča Šempeter pri Gorici - 3. faza&amp;R&amp;P</oddFooter>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14</vt:i4>
      </vt:variant>
      <vt:variant>
        <vt:lpstr>Imenovani obsegi</vt:lpstr>
      </vt:variant>
      <vt:variant>
        <vt:i4>22</vt:i4>
      </vt:variant>
    </vt:vector>
  </HeadingPairs>
  <TitlesOfParts>
    <vt:vector size="36" baseType="lpstr">
      <vt:lpstr>Skupna rekapit</vt:lpstr>
      <vt:lpstr>Vrtojbenska c. B1-B13</vt:lpstr>
      <vt:lpstr>Vrtojbenska c. C2-C9</vt:lpstr>
      <vt:lpstr>Elektro dela- Vrtojben.c.</vt:lpstr>
      <vt:lpstr>Rekap-Prek.br.-Padl.bo</vt:lpstr>
      <vt:lpstr>arhitektura+PID</vt:lpstr>
      <vt:lpstr>javna razsvetl</vt:lpstr>
      <vt:lpstr>voziščne konstruk</vt:lpstr>
      <vt:lpstr>kanaliz.vod za optični kabel</vt:lpstr>
      <vt:lpstr>Rekap-kolesarska steza</vt:lpstr>
      <vt:lpstr>kanalizacija</vt:lpstr>
      <vt:lpstr>ureditev ceste</vt:lpstr>
      <vt:lpstr>elektr.instal. in oprema</vt:lpstr>
      <vt:lpstr>kanal.vod za optični kabel +PID</vt:lpstr>
      <vt:lpstr>'arhitektura+PID'!Področje_tiskanja</vt:lpstr>
      <vt:lpstr>'elektr.instal. in oprema'!Področje_tiskanja</vt:lpstr>
      <vt:lpstr>'javna razsvetl'!Področje_tiskanja</vt:lpstr>
      <vt:lpstr>'kanal.vod za optični kabel +PID'!Področje_tiskanja</vt:lpstr>
      <vt:lpstr>'kanaliz.vod za optični kabel'!Področje_tiskanja</vt:lpstr>
      <vt:lpstr>kanalizacija!Področje_tiskanja</vt:lpstr>
      <vt:lpstr>'Rekap-kolesarska steza'!Področje_tiskanja</vt:lpstr>
      <vt:lpstr>'Rekap-Prek.br.-Padl.bo'!Področje_tiskanja</vt:lpstr>
      <vt:lpstr>'ureditev ceste'!Področje_tiskanja</vt:lpstr>
      <vt:lpstr>'Vrtojbenska c. B1-B13'!Področje_tiskanja</vt:lpstr>
      <vt:lpstr>'Vrtojbenska c. C2-C9'!Področje_tiskanja</vt:lpstr>
      <vt:lpstr>'arhitektura+PID'!Tiskanje_naslovov</vt:lpstr>
      <vt:lpstr>'elektr.instal. in oprema'!Tiskanje_naslovov</vt:lpstr>
      <vt:lpstr>'Elektro dela- Vrtojben.c.'!Tiskanje_naslovov</vt:lpstr>
      <vt:lpstr>'javna razsvetl'!Tiskanje_naslovov</vt:lpstr>
      <vt:lpstr>'kanal.vod za optični kabel +PID'!Tiskanje_naslovov</vt:lpstr>
      <vt:lpstr>'kanaliz.vod za optični kabel'!Tiskanje_naslovov</vt:lpstr>
      <vt:lpstr>kanalizacija!Tiskanje_naslovov</vt:lpstr>
      <vt:lpstr>'ureditev ceste'!Tiskanje_naslovov</vt:lpstr>
      <vt:lpstr>'voziščne konstruk'!Tiskanje_naslovov</vt:lpstr>
      <vt:lpstr>'Vrtojbenska c. B1-B13'!Tiskanje_naslovov</vt:lpstr>
      <vt:lpstr>'Vrtojbenska c. C2-C9'!Tiskanje_naslovov</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VadjunecT</dc:creator>
  <cp:lastModifiedBy>Anita Lojk</cp:lastModifiedBy>
  <cp:lastPrinted>2013-06-07T10:15:43Z</cp:lastPrinted>
  <dcterms:created xsi:type="dcterms:W3CDTF">2013-04-23T06:56:43Z</dcterms:created>
  <dcterms:modified xsi:type="dcterms:W3CDTF">2013-06-07T10:30:03Z</dcterms:modified>
</cp:coreProperties>
</file>