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0116"/>
  <workbookPr defaultThemeVersion="124226"/>
  <mc:AlternateContent xmlns:mc="http://schemas.openxmlformats.org/markup-compatibility/2006">
    <mc:Choice Requires="x15">
      <x15ac:absPath xmlns:x15ac="http://schemas.microsoft.com/office/spreadsheetml/2010/11/ac" url="/Users/robertlikar/Desktop/razpisi za portal/kanalizacija/"/>
    </mc:Choice>
  </mc:AlternateContent>
  <bookViews>
    <workbookView xWindow="0" yWindow="460" windowWidth="33720" windowHeight="20300" tabRatio="907"/>
  </bookViews>
  <sheets>
    <sheet name="Rekapitulacija" sheetId="14" r:id="rId1"/>
    <sheet name="RUŠITVE IN USTROJ" sheetId="11" r:id="rId2"/>
    <sheet name="KANALIZACIJA" sheetId="16" r:id="rId3"/>
    <sheet name="VODOVOD" sheetId="17" r:id="rId4"/>
    <sheet name="VODOVOD-KANALIZACIJA 35-49" sheetId="21" r:id="rId5"/>
    <sheet name="VODOVOD-KANALIZACIJA 97-107" sheetId="23" r:id="rId6"/>
    <sheet name="KANALIZACIJA 139-145" sheetId="22" r:id="rId7"/>
  </sheets>
  <definedNames>
    <definedName name="_xlnm.Print_Area" localSheetId="6">'KANALIZACIJA 139-145'!$A$2:$G$114</definedName>
    <definedName name="_xlnm.Print_Area" localSheetId="0">Rekapitulacija!$A$10:$G$40</definedName>
    <definedName name="_xlnm.Print_Area" localSheetId="1">'RUŠITVE IN USTROJ'!$A$1:$G$103</definedName>
  </definedNames>
  <calcPr calcId="162913" concurrentCalc="0"/>
</workbook>
</file>

<file path=xl/calcChain.xml><?xml version="1.0" encoding="utf-8"?>
<calcChain xmlns="http://schemas.openxmlformats.org/spreadsheetml/2006/main">
  <c r="G323" i="21" l="1"/>
  <c r="G334" i="21"/>
  <c r="G336" i="21"/>
  <c r="G293" i="21"/>
  <c r="G295" i="21"/>
  <c r="G252" i="21"/>
  <c r="G254" i="21"/>
  <c r="G180" i="21"/>
  <c r="G184" i="21"/>
  <c r="G141" i="21"/>
  <c r="G143" i="21"/>
  <c r="G111" i="21"/>
  <c r="G113" i="21"/>
  <c r="G75" i="21"/>
  <c r="G77" i="21"/>
  <c r="G214" i="21"/>
  <c r="G174" i="21"/>
  <c r="G135" i="21"/>
  <c r="G101" i="21"/>
  <c r="G69" i="21"/>
  <c r="G47" i="21"/>
  <c r="G55" i="21"/>
  <c r="G63" i="21"/>
  <c r="G72" i="21"/>
  <c r="G49" i="21"/>
  <c r="G51" i="21"/>
  <c r="G53" i="21"/>
  <c r="G57" i="21"/>
  <c r="G59" i="21"/>
  <c r="G61" i="21"/>
  <c r="G65" i="21"/>
  <c r="G67" i="21"/>
  <c r="G73" i="21"/>
  <c r="G76" i="21"/>
  <c r="G80" i="21"/>
  <c r="G22" i="21"/>
  <c r="G85" i="21"/>
  <c r="G95" i="21"/>
  <c r="G87" i="21"/>
  <c r="G89" i="21"/>
  <c r="G91" i="21"/>
  <c r="G93" i="21"/>
  <c r="G97" i="21"/>
  <c r="G99" i="21"/>
  <c r="G103" i="21"/>
  <c r="G105" i="21"/>
  <c r="G107" i="21"/>
  <c r="G109" i="21"/>
  <c r="G116" i="21"/>
  <c r="G24" i="21"/>
  <c r="G133" i="21"/>
  <c r="G125" i="21"/>
  <c r="G127" i="21"/>
  <c r="G129" i="21"/>
  <c r="G131" i="21"/>
  <c r="G137" i="21"/>
  <c r="G139" i="21"/>
  <c r="G146" i="21"/>
  <c r="G26" i="21"/>
  <c r="G152" i="21"/>
  <c r="G153" i="21"/>
  <c r="G154" i="21"/>
  <c r="G156" i="21"/>
  <c r="G159" i="21"/>
  <c r="G160" i="21"/>
  <c r="G161" i="21"/>
  <c r="G163" i="21"/>
  <c r="G166" i="21"/>
  <c r="G167" i="21"/>
  <c r="G168" i="21"/>
  <c r="G169" i="21"/>
  <c r="G172" i="21"/>
  <c r="G176" i="21"/>
  <c r="G178" i="21"/>
  <c r="G182" i="21"/>
  <c r="G187" i="21"/>
  <c r="G28" i="21"/>
  <c r="G339" i="21"/>
  <c r="G30" i="21"/>
  <c r="G33" i="21"/>
  <c r="G6" i="21"/>
  <c r="G257" i="21"/>
  <c r="G222" i="21"/>
  <c r="G298" i="21"/>
  <c r="G224" i="21"/>
  <c r="G228" i="21"/>
  <c r="G326" i="21"/>
  <c r="G226" i="21"/>
  <c r="G231" i="21"/>
  <c r="G8" i="21"/>
  <c r="G11" i="21"/>
  <c r="G26" i="14"/>
  <c r="G9" i="11"/>
  <c r="G11" i="11"/>
  <c r="G13" i="11"/>
  <c r="G15" i="11"/>
  <c r="G17" i="11"/>
  <c r="G19" i="11"/>
  <c r="G21" i="11"/>
  <c r="G23" i="11"/>
  <c r="G25" i="11"/>
  <c r="G84" i="11"/>
  <c r="G32" i="11"/>
  <c r="G36" i="11"/>
  <c r="G42" i="11"/>
  <c r="G86" i="11"/>
  <c r="G54" i="11"/>
  <c r="G62" i="11"/>
  <c r="G88" i="11"/>
  <c r="G70" i="11"/>
  <c r="G72" i="11"/>
  <c r="G74" i="11"/>
  <c r="G76" i="11"/>
  <c r="G78" i="11"/>
  <c r="G90" i="11"/>
  <c r="G93" i="11"/>
  <c r="G95" i="11"/>
  <c r="G98" i="11"/>
  <c r="G20" i="14"/>
  <c r="F211" i="23"/>
  <c r="F209" i="23"/>
  <c r="F215" i="23"/>
  <c r="F216" i="23"/>
  <c r="F217" i="23"/>
  <c r="F218" i="23"/>
  <c r="F220" i="23"/>
  <c r="F222" i="23"/>
  <c r="F224" i="23"/>
  <c r="F226" i="23"/>
  <c r="F228" i="23"/>
  <c r="F230" i="23"/>
  <c r="F232" i="23"/>
  <c r="F151" i="23"/>
  <c r="F161" i="23"/>
  <c r="F163" i="23"/>
  <c r="F165" i="23"/>
  <c r="F167" i="23"/>
  <c r="F169" i="23"/>
  <c r="F171" i="23"/>
  <c r="F173" i="23"/>
  <c r="F175" i="23"/>
  <c r="F177" i="23"/>
  <c r="F149" i="23"/>
  <c r="F184" i="23"/>
  <c r="F186" i="23"/>
  <c r="F188" i="23"/>
  <c r="F190" i="23"/>
  <c r="F192" i="23"/>
  <c r="F194" i="23"/>
  <c r="F196" i="23"/>
  <c r="F198" i="23"/>
  <c r="F200" i="23"/>
  <c r="F202" i="23"/>
  <c r="F150" i="23"/>
  <c r="F239" i="23"/>
  <c r="F241" i="23"/>
  <c r="F243" i="23"/>
  <c r="F245" i="23"/>
  <c r="F247" i="23"/>
  <c r="F249" i="23"/>
  <c r="F251" i="23"/>
  <c r="F253" i="23"/>
  <c r="F255" i="23"/>
  <c r="F152" i="23"/>
  <c r="F153" i="23"/>
  <c r="F154" i="23"/>
  <c r="F6" i="23"/>
  <c r="F37" i="23"/>
  <c r="F27" i="23"/>
  <c r="F29" i="23"/>
  <c r="F31" i="23"/>
  <c r="F33" i="23"/>
  <c r="F35" i="23"/>
  <c r="F39" i="23"/>
  <c r="F41" i="23"/>
  <c r="F13" i="23"/>
  <c r="F48" i="23"/>
  <c r="F50" i="23"/>
  <c r="F52" i="23"/>
  <c r="F54" i="23"/>
  <c r="F56" i="23"/>
  <c r="F58" i="23"/>
  <c r="F60" i="23"/>
  <c r="F62" i="23"/>
  <c r="F64" i="23"/>
  <c r="F66" i="23"/>
  <c r="F68" i="23"/>
  <c r="F70" i="23"/>
  <c r="F72" i="23"/>
  <c r="F74" i="23"/>
  <c r="F76" i="23"/>
  <c r="F14" i="23"/>
  <c r="F83" i="23"/>
  <c r="F85" i="23"/>
  <c r="F87" i="23"/>
  <c r="F90" i="23"/>
  <c r="F91" i="23"/>
  <c r="F92" i="23"/>
  <c r="F95" i="23"/>
  <c r="F96" i="23"/>
  <c r="F98" i="23"/>
  <c r="F100" i="23"/>
  <c r="F102" i="23"/>
  <c r="F104" i="23"/>
  <c r="F106" i="23"/>
  <c r="F108" i="23"/>
  <c r="F110" i="23"/>
  <c r="F112" i="23"/>
  <c r="F15" i="23"/>
  <c r="F119" i="23"/>
  <c r="F121" i="23"/>
  <c r="F123" i="23"/>
  <c r="F125" i="23"/>
  <c r="F127" i="23"/>
  <c r="F129" i="23"/>
  <c r="F131" i="23"/>
  <c r="F133" i="23"/>
  <c r="F135" i="23"/>
  <c r="F137" i="23"/>
  <c r="F139" i="23"/>
  <c r="F141" i="23"/>
  <c r="F143" i="23"/>
  <c r="F16" i="23"/>
  <c r="F17" i="23"/>
  <c r="F18" i="23"/>
  <c r="F5" i="23"/>
  <c r="F7" i="23"/>
  <c r="G28" i="14"/>
  <c r="G9" i="16"/>
  <c r="G11" i="16"/>
  <c r="G13" i="16"/>
  <c r="G15" i="16"/>
  <c r="G92" i="16"/>
  <c r="G24" i="16"/>
  <c r="G34" i="16"/>
  <c r="G38" i="16"/>
  <c r="G94" i="16"/>
  <c r="G50" i="16"/>
  <c r="G54" i="16"/>
  <c r="G66" i="16"/>
  <c r="G96" i="16"/>
  <c r="G73" i="16"/>
  <c r="G83" i="16"/>
  <c r="G98" i="16"/>
  <c r="G100" i="16"/>
  <c r="G102" i="16"/>
  <c r="G105" i="16"/>
  <c r="G22" i="14"/>
  <c r="G9" i="17"/>
  <c r="G11" i="17"/>
  <c r="G13" i="17"/>
  <c r="G15" i="17"/>
  <c r="G17" i="17"/>
  <c r="G133" i="17"/>
  <c r="G26" i="17"/>
  <c r="G28" i="17"/>
  <c r="G30" i="17"/>
  <c r="G32" i="17"/>
  <c r="G34" i="17"/>
  <c r="G36" i="17"/>
  <c r="G38" i="17"/>
  <c r="G40" i="17"/>
  <c r="G135" i="17"/>
  <c r="G59" i="17"/>
  <c r="G60" i="17"/>
  <c r="G61" i="17"/>
  <c r="G62" i="17"/>
  <c r="G76" i="17"/>
  <c r="G137" i="17"/>
  <c r="G83" i="17"/>
  <c r="G85" i="17"/>
  <c r="G101" i="17"/>
  <c r="G139" i="17"/>
  <c r="G108" i="17"/>
  <c r="G109" i="17"/>
  <c r="G110" i="17"/>
  <c r="G111" i="17"/>
  <c r="G112" i="17"/>
  <c r="G113" i="17"/>
  <c r="G114" i="17"/>
  <c r="G115" i="17"/>
  <c r="G116" i="17"/>
  <c r="G118" i="17"/>
  <c r="G120" i="17"/>
  <c r="G122" i="17"/>
  <c r="G124" i="17"/>
  <c r="G126" i="17"/>
  <c r="G141" i="17"/>
  <c r="G143" i="17"/>
  <c r="G145" i="17"/>
  <c r="G148" i="17"/>
  <c r="G24" i="14"/>
  <c r="G33" i="14"/>
  <c r="G35" i="14"/>
  <c r="G30" i="14"/>
  <c r="G108" i="22"/>
  <c r="G110" i="22"/>
  <c r="G111" i="22"/>
  <c r="G112" i="22"/>
  <c r="G113" i="22"/>
  <c r="G114" i="22"/>
  <c r="G89" i="22"/>
  <c r="G90" i="22"/>
  <c r="G92" i="22"/>
  <c r="G93" i="22"/>
  <c r="G95" i="22"/>
  <c r="G96" i="22"/>
  <c r="G98" i="22"/>
  <c r="G99" i="22"/>
  <c r="G100" i="22"/>
  <c r="G101" i="22"/>
  <c r="G102" i="22"/>
  <c r="G103" i="22"/>
  <c r="G104" i="22"/>
  <c r="G76" i="22"/>
  <c r="G77" i="22"/>
  <c r="G78" i="22"/>
  <c r="G79" i="22"/>
  <c r="G80" i="22"/>
  <c r="G81" i="22"/>
  <c r="G82" i="22"/>
  <c r="G83" i="22"/>
  <c r="G84" i="22"/>
  <c r="E62" i="22"/>
  <c r="G62" i="22"/>
  <c r="E63" i="22"/>
  <c r="G63" i="22"/>
  <c r="G64" i="22"/>
  <c r="G65" i="22"/>
  <c r="G66" i="22"/>
  <c r="G67" i="22"/>
  <c r="G68" i="22"/>
  <c r="G69" i="22"/>
  <c r="G70" i="22"/>
  <c r="G71" i="22"/>
  <c r="E44" i="22"/>
  <c r="G44" i="22"/>
  <c r="G45" i="22"/>
  <c r="G46" i="22"/>
  <c r="G47" i="22"/>
  <c r="G48" i="22"/>
  <c r="G49" i="22"/>
  <c r="G50" i="22"/>
  <c r="G51" i="22"/>
  <c r="G52" i="22"/>
  <c r="G53" i="22"/>
  <c r="G55" i="22"/>
  <c r="G56" i="22"/>
  <c r="G57" i="22"/>
  <c r="G58" i="22"/>
  <c r="G20" i="22"/>
  <c r="G22" i="22"/>
  <c r="G24" i="22"/>
  <c r="G26" i="22"/>
  <c r="G28" i="22"/>
  <c r="G30" i="22"/>
  <c r="G25" i="22"/>
  <c r="G8" i="22"/>
  <c r="G12" i="22"/>
  <c r="G122" i="21"/>
  <c r="G332" i="21"/>
  <c r="G335" i="21"/>
  <c r="G242" i="21"/>
  <c r="G244" i="21"/>
  <c r="G246" i="21"/>
  <c r="G248" i="21"/>
  <c r="G250" i="21"/>
  <c r="G274" i="21"/>
  <c r="G277" i="21"/>
  <c r="G280" i="21"/>
  <c r="G282" i="21"/>
  <c r="G284" i="21"/>
  <c r="G287" i="21"/>
  <c r="G289" i="21"/>
  <c r="G291" i="21"/>
  <c r="G303" i="21"/>
  <c r="G305" i="21"/>
  <c r="G313" i="21"/>
  <c r="G315" i="21"/>
  <c r="G317" i="21"/>
  <c r="G319" i="21"/>
  <c r="G321" i="21"/>
  <c r="G322" i="21"/>
  <c r="G37" i="14"/>
  <c r="C339" i="21"/>
  <c r="C326" i="21"/>
  <c r="C298" i="21"/>
  <c r="C257" i="21"/>
  <c r="G192" i="21"/>
  <c r="G194" i="21"/>
  <c r="G196" i="21"/>
  <c r="G198" i="21"/>
  <c r="G200" i="21"/>
  <c r="G202" i="21"/>
  <c r="G204" i="21"/>
  <c r="G206" i="21"/>
  <c r="G208" i="21"/>
  <c r="G210" i="21"/>
  <c r="G212" i="21"/>
  <c r="G213" i="21"/>
  <c r="G217" i="21"/>
  <c r="C217" i="21"/>
  <c r="C187" i="21"/>
  <c r="C146" i="21"/>
  <c r="C116" i="21"/>
  <c r="A112" i="21"/>
  <c r="C80" i="21"/>
  <c r="G87" i="17"/>
  <c r="G89" i="17"/>
  <c r="G91" i="17"/>
  <c r="G93" i="17"/>
  <c r="G95" i="17"/>
  <c r="G97" i="17"/>
  <c r="G99" i="17"/>
  <c r="G48" i="17"/>
  <c r="G50" i="17"/>
  <c r="G52" i="17"/>
  <c r="G54" i="17"/>
  <c r="G56" i="17"/>
  <c r="G65" i="17"/>
  <c r="G66" i="17"/>
  <c r="G68" i="17"/>
  <c r="G69" i="17"/>
  <c r="G70" i="17"/>
  <c r="G72" i="17"/>
  <c r="G74" i="17"/>
  <c r="G46" i="17"/>
  <c r="G75" i="16"/>
  <c r="G77" i="16"/>
  <c r="G79" i="16"/>
  <c r="G81" i="16"/>
  <c r="G48" i="16"/>
  <c r="G52" i="16"/>
  <c r="G56" i="16"/>
  <c r="G58" i="16"/>
  <c r="G60" i="16"/>
  <c r="G62" i="16"/>
  <c r="G64" i="16"/>
  <c r="G46" i="16"/>
  <c r="G26" i="16"/>
  <c r="G28" i="16"/>
  <c r="G30" i="16"/>
  <c r="G32" i="16"/>
  <c r="G36" i="16"/>
  <c r="G52" i="11"/>
  <c r="G56" i="11"/>
  <c r="G58" i="11"/>
  <c r="G60" i="11"/>
  <c r="G50" i="11"/>
  <c r="G34" i="11"/>
  <c r="G38" i="11"/>
  <c r="G40" i="11"/>
  <c r="A11" i="11"/>
  <c r="A13" i="11"/>
  <c r="A15" i="11"/>
  <c r="A17" i="11"/>
  <c r="A19" i="11"/>
  <c r="A21" i="11"/>
  <c r="A23" i="11"/>
  <c r="A28" i="17"/>
  <c r="A30" i="17"/>
  <c r="A32" i="17"/>
  <c r="A26" i="16"/>
  <c r="A28" i="16"/>
  <c r="A30" i="16"/>
  <c r="A32" i="16"/>
  <c r="A34" i="16"/>
  <c r="A36" i="16"/>
  <c r="A64" i="17"/>
  <c r="A48" i="17"/>
  <c r="A50" i="17"/>
  <c r="A52" i="17"/>
  <c r="A54" i="17"/>
  <c r="A56" i="17"/>
  <c r="A58" i="17"/>
  <c r="A68" i="17"/>
  <c r="A70" i="17"/>
  <c r="A72" i="17"/>
  <c r="A74" i="17"/>
  <c r="A9" i="16"/>
  <c r="A11" i="16"/>
  <c r="A13" i="16"/>
  <c r="A50" i="16"/>
  <c r="A52" i="16"/>
  <c r="A54" i="16"/>
  <c r="A56" i="16"/>
  <c r="A58" i="16"/>
  <c r="A60" i="16"/>
  <c r="A62" i="16"/>
  <c r="A64" i="16"/>
  <c r="A75" i="16"/>
  <c r="A77" i="16"/>
  <c r="A79" i="16"/>
  <c r="A81" i="16"/>
  <c r="A32" i="11"/>
  <c r="A34" i="11"/>
  <c r="A36" i="11"/>
  <c r="A38" i="11"/>
  <c r="A40" i="11"/>
  <c r="A50" i="11"/>
  <c r="A52" i="11"/>
  <c r="A54" i="11"/>
  <c r="A56" i="11"/>
  <c r="A58" i="11"/>
  <c r="A60" i="11"/>
  <c r="A72" i="11"/>
  <c r="A74" i="11"/>
  <c r="A76" i="11"/>
  <c r="A9" i="17"/>
  <c r="A11" i="17"/>
  <c r="A13" i="17"/>
  <c r="A15" i="17"/>
  <c r="A34" i="17"/>
  <c r="A36" i="17"/>
  <c r="A38" i="17"/>
  <c r="A83" i="17"/>
  <c r="A85" i="17"/>
  <c r="A87" i="17"/>
  <c r="A89" i="17"/>
  <c r="A91" i="17"/>
  <c r="A93" i="17"/>
  <c r="A95" i="17"/>
  <c r="A97" i="17"/>
  <c r="A99" i="17"/>
  <c r="A118" i="17"/>
  <c r="A120" i="17"/>
  <c r="A122" i="17"/>
  <c r="A124" i="17"/>
</calcChain>
</file>

<file path=xl/sharedStrings.xml><?xml version="1.0" encoding="utf-8"?>
<sst xmlns="http://schemas.openxmlformats.org/spreadsheetml/2006/main" count="1370" uniqueCount="546">
  <si>
    <t xml:space="preserve">Zasek - rezanje obstoječega asfalta v debelini 10 cm </t>
  </si>
  <si>
    <t xml:space="preserve">Izdelava obrabnozaporne plasti bitumenskega betona AC8 surf B70/100, A4 iz zmesi  v debelini 3 cm </t>
  </si>
  <si>
    <t>Lokalna cesta in stanovanjske ceste</t>
  </si>
  <si>
    <t>OBJEKT:</t>
  </si>
  <si>
    <t xml:space="preserve">SKUPAJ </t>
  </si>
  <si>
    <t>I. PREDDELA IN RUŠITVENA DELA</t>
  </si>
  <si>
    <t>Zap.št.</t>
  </si>
  <si>
    <t>Opis del</t>
  </si>
  <si>
    <t>Kolicina</t>
  </si>
  <si>
    <t>Enota</t>
  </si>
  <si>
    <t>Cena/enoto</t>
  </si>
  <si>
    <t>Znesek</t>
  </si>
  <si>
    <t xml:space="preserve"> </t>
  </si>
  <si>
    <t xml:space="preserve">Naprava gradbenih profilov  z zavarovanjem     </t>
  </si>
  <si>
    <t>kd</t>
  </si>
  <si>
    <t>m1</t>
  </si>
  <si>
    <t>m2</t>
  </si>
  <si>
    <t>m3</t>
  </si>
  <si>
    <t>SKUPAJ PREDDELA IN RUŠITVENA DELA</t>
  </si>
  <si>
    <t>II. ZEMELJSKA DELA</t>
  </si>
  <si>
    <t>SKUPAJ ZEMELJSKA DELA</t>
  </si>
  <si>
    <t>Količina</t>
  </si>
  <si>
    <t>Projektantski nadzor</t>
  </si>
  <si>
    <t>ur</t>
  </si>
  <si>
    <t>Upravljalski nadzor</t>
  </si>
  <si>
    <t>l. PREDDELA IN RUŠITVENA DELA</t>
  </si>
  <si>
    <t>ll. ZEMELJSKA DELA</t>
  </si>
  <si>
    <t>NEPREDVIDENA DELA  (10%)</t>
  </si>
  <si>
    <t>SKUPAJ OSTALA DELA</t>
  </si>
  <si>
    <t>SKUPNA REKAPITULACIJA</t>
  </si>
  <si>
    <t>ocena</t>
  </si>
  <si>
    <t>Geološko-geomehanski nadzor</t>
  </si>
  <si>
    <t>SKUPAJ</t>
  </si>
  <si>
    <t>III. GRADBENA DELA</t>
  </si>
  <si>
    <t>SKUPAJ GRADBENA DELA</t>
  </si>
  <si>
    <t xml:space="preserve"> IV. OSTALA DELA</t>
  </si>
  <si>
    <t xml:space="preserve">Dopolnitev katastra kanalizacije </t>
  </si>
  <si>
    <t>R E K A P I T U L A C I J A</t>
  </si>
  <si>
    <t>lll. GRADBENA DELA</t>
  </si>
  <si>
    <t>lV. OSTALA DELA</t>
  </si>
  <si>
    <t>V. OSTALA DELA</t>
  </si>
  <si>
    <t xml:space="preserve">Planiranje dna jarka </t>
  </si>
  <si>
    <t>Zakoličba obstoječih komunalnih naprav in oznacitev</t>
  </si>
  <si>
    <t>Izdelava projekta PID in NOV</t>
  </si>
  <si>
    <t>Zakoličba fekalnih kanalov  z niveliranjem</t>
  </si>
  <si>
    <t>Zakolicba trase vodovoda z niveliranjem</t>
  </si>
  <si>
    <t>Dobava in polaganje opozorilnega PVC traku nad cevovodom</t>
  </si>
  <si>
    <t>Dobava in montaža tablic za označevanje hidrantov, zračnikov in zasunov</t>
  </si>
  <si>
    <t>IV. GRADBENA DELA</t>
  </si>
  <si>
    <t xml:space="preserve"> V. OSTALA DELA</t>
  </si>
  <si>
    <t>lV. GRADBENA DELA</t>
  </si>
  <si>
    <t>III. DOBAVA IN MONTAŽA VODOVODNEGA MATERIALA</t>
  </si>
  <si>
    <t>SKUPAJ DOBAVA IN MONTAŽA VODOVODNEGA MATERIALA</t>
  </si>
  <si>
    <t>Dopolnitev katastra vodovoda</t>
  </si>
  <si>
    <t>Izvedba zaščite vodovodne cevi na križanju s kanalizacijo z zaščitno cevjo iz armiranega poliestra preseka 300 mm (SN10000) z obbetoniranjem in glinenim nabojem</t>
  </si>
  <si>
    <t>vod VV1</t>
  </si>
  <si>
    <t>vod VV2</t>
  </si>
  <si>
    <t>vod VV4</t>
  </si>
  <si>
    <t>vod VV7</t>
  </si>
  <si>
    <t>vod VV8</t>
  </si>
  <si>
    <t>vod VV3</t>
  </si>
  <si>
    <t>vod VV5</t>
  </si>
  <si>
    <t>vod VV6</t>
  </si>
  <si>
    <t>Čiščenje in spiranje vodovodnih cevi pred izvedbo preizkusov</t>
  </si>
  <si>
    <t>Posek grmičevja in podrasti</t>
  </si>
  <si>
    <t>Dobava založnega gnojila v tabletkah ali briketih s trajanjem delovanja 2-3 leti - za vsako sadiko</t>
  </si>
  <si>
    <t>Dobava količkov za sadike dreves</t>
  </si>
  <si>
    <t>Urejanje prometa za čas gradnje kanalov, ob gradnji se zagotovi dostope k stanovanjskim objektom</t>
  </si>
  <si>
    <t>SKUPAJ RUŠITVE IN NOV USTROJ</t>
  </si>
  <si>
    <t>SKUPAJ VODOVOD</t>
  </si>
  <si>
    <t>Izdelava obrabnozaporne plasti AC 22 base B70/100, A4 iz  zmesi zrn iz karbonatnih kamnin in cestogradbenega bitumna v debelini 5 cm</t>
  </si>
  <si>
    <t xml:space="preserve">Izdelava peskolova iz armiranega poliestra, krožnega prereza 500 mm, globine 1.6 m, komplet z AB temeljem C16/20, AB vencem C25/30 in rešetko nosilnosti 400 kN   </t>
  </si>
  <si>
    <t>III. ZGORNJI USTROJ IN OSTALA GRADBENA DELA</t>
  </si>
  <si>
    <t>SKUPAJ ZGORNJI USTROJ IN OSTALA GRADBENA DELA</t>
  </si>
  <si>
    <t>lll. ZGORNJI USTROJ IN OSTALA GRADBENA DELA</t>
  </si>
  <si>
    <t>Rekonstrukcija in obnova manjših med gradnjo porušenih betonskih ter armirano betonskih objektov in utrditev (C 20/25, armatura do 90 kg/m3) komplet</t>
  </si>
  <si>
    <t>Dobava in zasaditev sadik okrasnih in sadnih dreves komplet z izkopom jam velikosti 60/60/60 cm, gnojenjem, zasaditvijo, zalivanjem in humuziranjem (nadomeščanje odstranjenih sadnih in okrasnih dreves)</t>
  </si>
  <si>
    <t>=================================================================================</t>
  </si>
  <si>
    <t>==================================================================================</t>
  </si>
  <si>
    <t>IV. OSTALA DELA</t>
  </si>
  <si>
    <t xml:space="preserve">Izdelava nevezane nosilne plasti enakomerno zrnatega drobljenca TD32 iz kamnine v debelini plasti 30 cm </t>
  </si>
  <si>
    <t>Planum naravnih temeljnih tal v lahki zemljini na območju vgrajevanja novega zgornjega ustroja asfaltnih in drugih utrjenih površin</t>
  </si>
  <si>
    <t>Rekonstrukcija in obnova med gradnjo porušenih tlakov iz kamenja na betonski podlagi (porfir ali podobno po izbiri lastnika zemljišča, beton C 12/15 v debelini min 10 cm) komplet</t>
  </si>
  <si>
    <t>SKUPAJ KANALIZACIJA</t>
  </si>
  <si>
    <t xml:space="preserve">POPIS   DEL in PREDIZMERE </t>
  </si>
  <si>
    <t>Dobava in vgradnja jaška iz polipropilena (kot npr.: REHAU - AWASCHACHT PP), krožnega prereza 600mm, komplet z temeljem in vencem po navodilih in specifikacijah proizvajalca), globine do 1,25 m</t>
  </si>
  <si>
    <t>Dobava in vgradnja jaška iz polipropilena (kot npr.: REHAU - AWASCHACHT PP), krožnega prereza 1000mm, komplet z temeljem in vencem po navodilih in specifikacijah proizvajalca), globine do 2 m</t>
  </si>
  <si>
    <t xml:space="preserve">Dobava in vgraditev pokrova iz duktilne litine krožnega prereza 600 mm, z nosilnostjo 400 kN </t>
  </si>
  <si>
    <t>Izdelava vodotesne kanalizacije iz polipropilenskih cevi SN 10 kN/m2 (kot npr.:REHAU - AWADUKT PP SN10), preseka DN 400mm - komplet z vsemi potrebnimi fazoni in spojnim materialom</t>
  </si>
  <si>
    <t xml:space="preserve">Izdelava vodotesne kanalizacije iz PVC cevi SN 8 kN/m2 (kot npr.: REHAU - AWADUKT PVC SN8 classic), preseka DN 200 mm - komplet z vsemi potrebnimi fazoni in spojnim materialom (hišni priključki in navezave požiralnikov) </t>
  </si>
  <si>
    <t>Izdelava vodotesne kanalizacije iz polipropilenskih cevi SN 10 kN/m2 (kot npr.:REHAU - AWADUKT PP SN10), preseka DN 315mm - komplet z vsemi potrebnimi fazoni in spojnim materialom</t>
  </si>
  <si>
    <t>Izdelava vodotesne kanalizacije iz polipropilenskih cevi SN 10 kN/m2 (kot npr.:REHAU - AWADUKT PP SN10), preseka DN 250mm - komplet z vsemi potrebnimi fazoni in spojnim materialom</t>
  </si>
  <si>
    <t>Čiščenje in spiranje obstoječih kanalov (delno ali v celoti zamašeni kanali, ki so vezani na bodoči sistem)</t>
  </si>
  <si>
    <t>Izdelava vodovodnega jaška, notranjih dimenzij 1,00/1,50 m ter svetle višine 1,80 m komplet (stene in plošči beton C25/30 debeline 20 cm, podložni beton C12/15 10 cm, armatura obojestranska Q335 in Q524 (S500) in rebrasta armatura (S400), vgradnjo vstopne lestve iz nerjavečega jekla ter litoželeznega pokrova 600/600 mm komplet z okvirjem, z nosilnostjo 400 kN.</t>
  </si>
  <si>
    <t xml:space="preserve">Naprava betonskega podstavka iz MB 20 (C20/25) velikosti  cca 0,40/0,40/0,50 m pod fazonskimi komadi </t>
  </si>
  <si>
    <t xml:space="preserve">Dobava in montaža pocinkanih cevi 1'' in 3/ 4'' zunanje zaščitenih proti koroziji komplet s spojnim materialom, navrtno objemko in zasunom z vretenom in cestno kapo - izvedba hišnih priključkov v povprečni dolžine cca 5 m - komplet  </t>
  </si>
  <si>
    <t>Preizkus vodotesnosti položenih kanalizacijskih cevi po navodilih proizvajalca in projektanta</t>
  </si>
  <si>
    <t xml:space="preserve">Dobava in montaža vodovodnih cevi iz nodularne litine C40 NATURAL, PN=16 bar, DN 100 standardni spoj, zunanje in notranje zaščitenih proti koroziji (standardi ISO4179 in ISO8179), komplet s spojnim materialom in tesnili. Cevi se polagajo na predhodno pripravljeno peščeno posteljico. </t>
  </si>
  <si>
    <t>Dobava in montirane tovarniško izdelanih nosilnih konzol iz jeklenih profilov (pocinkano) na mostni konstrukciji, komplet z objemkami in sidrnim materialom.</t>
  </si>
  <si>
    <t>kom</t>
  </si>
  <si>
    <t>Izvedba začasnega PEHD fi 90 vodovoda (by-pass) med gradnjo, za zagotavljanje nemotene oskrbe z vodo. Dobava, montaža in odstranitev vsega potrebnega materiala, vključno z vsem tesnilnim in spojnim materialom, zapornimi elementi ter pomožnimi gradbenimi deli in izpiranjem cevovodov.
Izvaja upravljavec.</t>
  </si>
  <si>
    <t>Dobava in montaža prirobničnega odzračevalnega ventila, z dvema kroglama, s prirobničnim priključkom DN80. Skupaj z vsem montažnim in tesnilnim materialom.</t>
  </si>
  <si>
    <t>Dobava in montaža montažno demontažnega kosa DN 100 iz duktilne litine GGG 400 PN10 z epoksy zaščito s stojnimi pocinkanimi matičnimi vijaki kvalitete 8.8 za regulacijo, z dvojnim "O" tesnenjem. Vse v skladu z ISO 2531.</t>
  </si>
  <si>
    <t>Izvedba prevezave obstoječega vodovoda na novo zgrajeni vodovod (navezave izven jaškov in navezava obstoječega hidranta, izvedbo prilagoditi razmeram na terenu). Izvaja upravljavec.</t>
  </si>
  <si>
    <t>Prevezava hišnih priključkov v vodomernih jaških, komplet s fitingi ter montažnim in tesnilnim materialom, izvaja upravljavec.</t>
  </si>
  <si>
    <t>Tlačni preizkus vodotesnosti cevovoda v skladu z določili iz standarda PSIST prEN805-poglavje 10, skupaj z izdelavo zapisnika. Preizkus se izvede s preizkusnimi tlaki navedenimi v tehničnem poročilu.</t>
  </si>
  <si>
    <t>Obveščanje potrošnikov o zaprtju vodovoda, zapiranje, čiščenje in ponovno odpiranje po navodilih in nadzorom upravljavca.</t>
  </si>
  <si>
    <t>Dezinfekcija in sanitarni preizkus cevovoda po zahtevah inštituta za varovanje zdravja ter dostava potrdila o uspešno opravljenem preizkusu pod nadzorom upravljavca.</t>
  </si>
  <si>
    <t>Dobava in montaža teleskopske-vgradbene garniture za EV zasune, komplet z podložno ploščo Tip. 240 in varovalno teleskopsko cestno kapo d90 (kot npr. PAM) z napisom VODA. Skupaj z vsem montažnim in tesnilnim materialom.</t>
  </si>
  <si>
    <t>Dobava in montaža fazonskih kosov iz nodularne litine GGG 400, PN16, DN 100, sidrni spoj, z zunanjo in notranjo epoksy zaščito min. debeline 70 mikronov.</t>
  </si>
  <si>
    <t>FF-KOS DN 100</t>
  </si>
  <si>
    <t>T-KOS DN 100/ 80</t>
  </si>
  <si>
    <t>Dobava in montaža fazonskih kosov iz nodularne litine GGG 400, PN16 s prirobnico, z zunanjo in notranjo epoksy zaščito min. debeline 70 mikronov.</t>
  </si>
  <si>
    <t>MMK DN 100/11°</t>
  </si>
  <si>
    <t>MMK DN 100/45°</t>
  </si>
  <si>
    <t>MMK DN 100/30°</t>
  </si>
  <si>
    <t>MMK DN 100/22°</t>
  </si>
  <si>
    <t>Izkop zemljine III.ktg za kanalske rove, propuste, jaške širine do 2.5 m, globine do 2.0 m strojno, planiranje dna ročno (Komplet z nakladanjem, odvozom in deponiranjem na lokalno deponijo za kasnejšo vgradnjo. Deponijo zagotovi izvajalec.)</t>
  </si>
  <si>
    <t>Izkop zemljine III.ktg za kanalske rove, propuste, jaške širine do 2.5 m, globine do 2.0 m strojno, planiranje dna ročno  (Vključno z nakladanjem za odvoz na deponio.)</t>
  </si>
  <si>
    <t>Izkop zemljine IV.ktg za kanalske rove, propuste, jaške širine do 2.5 m, globine do 2.0 m strojno, planiranje dna ročno  (Vključno z nakladanjem za odvoz na deponio.)</t>
  </si>
  <si>
    <t>Zasip jarka in gradbene jame z izbranim materialom od izkopa s komprimiranjem v plasteh po 30 cm  (Vključno z nakladanjem, dovozom in vgrajevanjem. Dovoz iz lokalne deponije za kasnejšo vgradnjo.)</t>
  </si>
  <si>
    <t>Odvoz odvečnega materiala od izkopa v deponijo na razdaljo do 15 km  (Nakladanje zajeto v postavki izkopa. Volumen je podan kot volumen materiala pred izkopom.)</t>
  </si>
  <si>
    <t>Izkop zemljine III.ktg za kanalske rove, propuste, jaške širine do 2.5 m, globine do 2.0 m strojno, planiranje dna ročno (Vključno z nakladanjem za odvoz na deponio.)</t>
  </si>
  <si>
    <t>Izkop zemljine IV.ktg za kanalske rove, propuste, jaške širine do 2.5 m, globine do 2.0 m strojno, planiranje dna ročno (Vključno z nakladanjem za odvoz na deponio.)</t>
  </si>
  <si>
    <t>Dobava in vgrajevanje gramoznega materiala (8 - 16 mm) za posteljico debeline 15 cm in zasip nad temenom cevi 30 cm z ročnim nabijanjem (Dobava iz gramoznice.)</t>
  </si>
  <si>
    <t>Dobava in vgrajevanje gramoznega materiala (8 - 16 mm) za posteljico debeline 10cm+1/10 DN in zasip nad temenom cevi 15 cm z ročnim nabijanjem (Dobava iz gramoznice.)</t>
  </si>
  <si>
    <t>Zasip jarka in gradbene jame z izbranim materialom od izkopa s komprimiranjem v plasteh po 30 cm (Vključno z nakladanjem, dovozom in vgrajevanjem. Dovoz iz lokalne deponije za kasnejšo vgradnjo.)</t>
  </si>
  <si>
    <t>Odvoz odvečnega materiala od izkopa v deponijo na razdaljo do 15 km (Nakladanje zajeto v postavki izkopa. Volumen je podan kot volumen materiala pred izkopom.)</t>
  </si>
  <si>
    <t>Površinski izkop plodne zemljine v debelini 15 cm z odvozom v deponijo za kasnejšo uporabo. (Komplet z nakladanjem, odvozom in deponiranjem na lokalno deponijo za kasnejšo vgradnjo. Deponijo zagotovi izvajalec.)</t>
  </si>
  <si>
    <t>Humusiranje v debelini 15cm z valjanjem in zatravitvijo z avtohtonimi travnatimi vrstami.  (Vključno z nakladanjem, dovozom in vgrajevanjem. Dovoz iz lokalne deponije za kasnejšo vgradnjo.)</t>
  </si>
  <si>
    <t>Rušenje asfaltnega ustroja lokalne ceste ter stanovanjskih cest v debelini do 10cm po predhodno izvedenem zaseku komplet z nakladanjem ruševin na prevozno sredstvo in odvozom na deponijo gradbenega materiala na razdaljo do 15 km - predaja pooblaščenemu zbiralcu tovrstnih odpadkov  (Vključno z nakladanjem za odvoz na deponio.)</t>
  </si>
  <si>
    <t>Rušenje obstoječih jaškov komplet z odvozom ruševin na deponijo gradbenega materiala na dolžino 15 km  s stroški deponije  (Vključno z nakladanjem za odvoz na deponio.)</t>
  </si>
  <si>
    <t>Rušitev obstoječih vodovodov in odvoz cevi ter predaja pooblaščencu za tovrstne odpadke (komplet z odvozom do 15 km) (Vključno z nakladanjem za odvoz na deponio.)</t>
  </si>
  <si>
    <t>Rušitev obstoječih kanalskih cevi komplet z nakladanjem in odvozom v deponijo gradbenih odpadkov na razdaljo do 15 km (Vključno z nakladanjem za odvoz na deponio.)</t>
  </si>
  <si>
    <t>Rušitenje manjših obstoječih betonskih ter armirano betonskih objektov in utrditev komplet z nakladanjem in odvozom v deponijo gradbenih odpadkov na razdaljo do 15 km (Vključno z nakladanjem za odvoz na deponio.)</t>
  </si>
  <si>
    <t>A2. KANALIZACIJA</t>
  </si>
  <si>
    <t>A1. RUŠITVE IN NOV USTROJ lokalne ceste in stanovanjske ceste</t>
  </si>
  <si>
    <t>A3. VODOVOD</t>
  </si>
  <si>
    <t>Sekundarno kanalizacijsko in vodovodno omrežja za objekte Ul. 9. septembra št. 35 do 49a v Vrtojbi</t>
  </si>
  <si>
    <t>I</t>
  </si>
  <si>
    <t>Kanalizacija</t>
  </si>
  <si>
    <t>II</t>
  </si>
  <si>
    <t>Vodovod</t>
  </si>
  <si>
    <t>SKUPNA REKAPITULACIJA - Kanalizacija</t>
  </si>
  <si>
    <t>1</t>
  </si>
  <si>
    <t>PREDDELA</t>
  </si>
  <si>
    <t>2</t>
  </si>
  <si>
    <t>ZEMELJSKA DELA</t>
  </si>
  <si>
    <t>3</t>
  </si>
  <si>
    <t>GRADBENA DELA - kanalizacija</t>
  </si>
  <si>
    <t>4</t>
  </si>
  <si>
    <t>MONTERSKA DELA - kanalizacija</t>
  </si>
  <si>
    <t>5</t>
  </si>
  <si>
    <t>ZAKLJUČNA IN OSTALA DELA</t>
  </si>
  <si>
    <t>št.</t>
  </si>
  <si>
    <t>količina</t>
  </si>
  <si>
    <t>enota</t>
  </si>
  <si>
    <t>znesek</t>
  </si>
  <si>
    <t>1.1</t>
  </si>
  <si>
    <t>Zakoličenje osi predvidenega komunalnega voda, z zavarovanjem osi, oznako revizijskih jaškov, vris v kataster in izdelava geodetskega posnetka.</t>
    <phoneticPr fontId="1" type="noConversion"/>
  </si>
  <si>
    <t/>
  </si>
  <si>
    <t>- kanalizacija</t>
  </si>
  <si>
    <t>m</t>
  </si>
  <si>
    <t>- vodovod</t>
  </si>
  <si>
    <t>Skupaj</t>
    <phoneticPr fontId="1" type="noConversion"/>
  </si>
  <si>
    <t>1.2</t>
  </si>
  <si>
    <t>Postavitev gradbenih profilov na vzpostavljeno os trase cevovoda, ter določitev nivoja za merjenje globine izkopa in polaganje cevovoda.</t>
    <phoneticPr fontId="1" type="noConversion"/>
  </si>
  <si>
    <t>kos</t>
  </si>
  <si>
    <t>1.3</t>
  </si>
  <si>
    <t>Zakoličba obstoječih komunalnih naprav (križanja in približevanja) in označitev - vodovod, plinovod, elektrika, TK vod, KaTe, T-2 in kanalizacija.</t>
  </si>
  <si>
    <t>1.4</t>
  </si>
  <si>
    <t>Nadzor upravljavca (ViK Nova Gorica) pri gradnji kanalizacije (nadzor tehnik-inženir).</t>
  </si>
  <si>
    <t>ur</t>
    <phoneticPr fontId="1" type="noConversion"/>
  </si>
  <si>
    <t>1.5</t>
  </si>
  <si>
    <t>Nadzor upravljavca (ViK Nova Gorica) pri gradnji vodovoda  (nadzor tehnik-inženir).</t>
  </si>
  <si>
    <t>1.6</t>
  </si>
  <si>
    <t>Nadzor pri gradnji pristojnih služb (upravljavca) ostalih komunalnih vodov na območju: TK, KaTe, Adriaplin, JR.</t>
  </si>
  <si>
    <t>1.7</t>
  </si>
  <si>
    <t>Zavarovanje prometa med gradnjo, pridobitev dovoljenja za cestno popolno zaporo, z ureditvijo prometnega režima v času gradnje (obvestilo, zavarovanje gradbene jame in gradbišča, postavitev prometne signalizacije, postavitev zaščitne ograje, premostivenih objektov za prešce in ostali promet). Po končanih delih odstraniti prometno signalizacijo in vzpostaviti prometni režim v prvotno stanje</t>
  </si>
  <si>
    <t>1.8</t>
  </si>
  <si>
    <t>Rezkanje asfalta deb. do 8 cm, komplet s prevozom na krajevno deponijo oddaljeno do 10 km in ravnanjem z odpadki s stroški deponije.</t>
  </si>
  <si>
    <t>1.9</t>
  </si>
  <si>
    <t>Rušenje betonskih robnkov 15x25cm z nakladanjem ruševin na prevozno sredstvo, odvozon ruševin na krajevno deponijooddaljeno do 10km, vklučno z stroški ravnanja z odpadki na deponiji.</t>
    <phoneticPr fontId="1" type="noConversion"/>
  </si>
  <si>
    <t>m'</t>
    <phoneticPr fontId="1" type="noConversion"/>
  </si>
  <si>
    <t>1.10</t>
  </si>
  <si>
    <t>Rušenje tlakovanih površin, z obojestranskim rezanjem robov (robniki, prane plošče, tlakovci, porfido) z nakladanjem in prevozom ruševin na krajevno deponijo oddaljeno do 10 km, komplet z plačilom takse.</t>
  </si>
  <si>
    <t>1.11</t>
  </si>
  <si>
    <t>Rušenje obstoječih kanalizacijskih cevi (BC, PVC, GRP) DN 150 - 400 mm z  nakladanjem in odvozom ruševin v krajevno deponijo oddaljeno do 10km ter plačilom taks.</t>
  </si>
  <si>
    <t>m</t>
    <phoneticPr fontId="1" type="noConversion"/>
  </si>
  <si>
    <t>1.12</t>
  </si>
  <si>
    <t>Rušenje obstoječih vodovodnih cevi (PE, LTŽ, Je, NL) d 32 - 60 mm z  nakladanjem in odvozom ruševin v krajevno deponijo oddaljeno do 10km ter plačilom taks.</t>
  </si>
  <si>
    <t>1.13</t>
  </si>
  <si>
    <t>Prečrpavanje fekalne odpadne in meteorne vode v času gradnje kanalizacije in hišnih priključkov: izvaja upravljavec kanalizacije.</t>
  </si>
  <si>
    <t>- potopna črpalka za prečrpavanje pri gradnji kanalizacija in priključevanju hišnih priključkov</t>
  </si>
  <si>
    <t>- prečrpavanje na javni kanalizaciji z komunalnim vozilom</t>
  </si>
  <si>
    <t>1.14</t>
  </si>
  <si>
    <t>Začepitev obstoječih hišnih priključkov z gumijastim pnevmatskim »balonom«,  velikosti do DN 200 mm, komplet z montažo in demontažo v času gradnje priključka.</t>
  </si>
  <si>
    <t>1.15</t>
  </si>
  <si>
    <t>Ostala dodatna in nepredvidena dela. Obračun po dejanskih stroških porabe časa in materiala po vpisu v gradbeni dnevnik. Ocena stroškov 10% od vrednosti del.</t>
  </si>
  <si>
    <t>%</t>
  </si>
  <si>
    <t>2.1</t>
  </si>
  <si>
    <t>Strojni izkop kanalskega jarka in gradbene jame za kanalizacijske revizijske jaške, globine 0-2.0 m, pod kotom 90 stopinj med varovalnim opažem, v terenu III.-IV. kat. z nakladanjem na kamion in odvozom trajno komunalno deponijo, oddaljeno do 10km, komplet z ravnanjen materiala v deponiji ter plačilom takse.</t>
  </si>
  <si>
    <t>2.2</t>
  </si>
  <si>
    <t>Ročni izkop kanalskega jarka ter izkop pri križanjih s komunalnimi vodi, v terenu III.-IV. kat. z nakladanjem na kamion in odvozom na trajno komunalno deponijo, oddaljeno do 10km, komplet z ravnanjen materiala v deponiji ter plačilom takse.</t>
  </si>
  <si>
    <t>2.3</t>
  </si>
  <si>
    <t xml:space="preserve">Strojni izkop za jarke vodovodnih in kanalizacijskih priključkov ter gradbene jame za kanalizacijske priključne jaške, globine 0-2.0 m, pod kotom 75 stopinj v terenu III.-IV. kat. z odlaganjem na rob izkopa. </t>
  </si>
  <si>
    <t>2.4</t>
  </si>
  <si>
    <t>Dodaten strojni izkop zgornjega ustroja v deb. do 20cm, materiala III.-IV. Ktg z nakladanjmem na prevozno sredstvo, odvozom na trajno komunalno deponijo oddaljeno do 10km, komplet z ravnanjen materiala v deponiji ter plačilom takse.</t>
  </si>
  <si>
    <t>2.5</t>
  </si>
  <si>
    <t>Zavarovanje kanalskega rova z razpiranjem globine do 2.00 in širine do 1.80 m.</t>
  </si>
  <si>
    <t>2.6</t>
  </si>
  <si>
    <t>Spodkopavanje pod zidovi in temelji, preboj velikosti 25x25cm, širine do 60cm, komplet z nakladanjem materiala na prevozno sredstvo in odvozom na krajevno deponijo oddaljeno do 10km, komplet z ravnanjen materiala v deponiji ter plačilom takse.</t>
  </si>
  <si>
    <t>2.7</t>
  </si>
  <si>
    <t>Planiranje dna kanalskega in vodovodnega jarka s točnostjo ± 3 cm po projektiranem padcu.</t>
  </si>
  <si>
    <t>2.8</t>
  </si>
  <si>
    <t>Dobava in vgradnja drobljenca 8/16 mm za posteljico in obsip kanalizacijskih cevi do višine 30 cm nad temenom cevi, s planiranjem in strojnim utrjevanjem do 95 % po standardnem Prokterjevem postopku. Natančnost izdelave posteljice je ± 1 cm.</t>
    <phoneticPr fontId="1" type="noConversion"/>
  </si>
  <si>
    <t>2.9</t>
  </si>
  <si>
    <t>Dobava in vgradnja peska 0/4 mm za posteljico in obsip vodovodnih cevi do višine 20 cm nad temenom cevi, s planiranjem in strojnim utrjevanjem do 95 % po standardnem Prokterjevem postopku. Natančnost izdelave posteljice je ±1 cm.</t>
  </si>
  <si>
    <t>2.10</t>
  </si>
  <si>
    <t xml:space="preserve">Dobava in zasip jarka s tamponskim drobljencem iz kamnine 0/32mm, ter komprimiranje v plasteh po 20 cm. </t>
  </si>
  <si>
    <t>2.11</t>
  </si>
  <si>
    <t>Zasipavanje kanalskega jarka z izkopanim materialom, skupaj z dovozom materiala iz začasne deponije, s komprimiranjem v slojih po 20 cm.</t>
  </si>
  <si>
    <t>2.12</t>
  </si>
  <si>
    <t>Planiranje in valjanje planuma s točnostjo ±2cm.</t>
  </si>
  <si>
    <t>2.13</t>
  </si>
  <si>
    <t>Izdelava nevezane nosilne plasti enakomerno zrnatega drobljenca D32, v debelini do 20 -30 cm (cesta).</t>
  </si>
  <si>
    <t>2.14</t>
  </si>
  <si>
    <t>Nakladanje na prevozno sredstvo in odvoz na trajno krajevno deponijo oddaljeno do 10km, komplet z ravnanjen materiala v deponiji ter plačilom takse.</t>
  </si>
  <si>
    <t>2.15</t>
  </si>
  <si>
    <t>3.1</t>
  </si>
  <si>
    <t>Dobava in montaža standardnih revizijskih jaškov iz poliestrskih cevi tip SN10000, po standardu SIST EN 14364, s protivzgonsko zaščito iz betona C12/15, skupaj z izdelavo opaža. Kompletno z AB vencem, oblikovano muldo iz GRP materiala. Prehod med poliestrom in AB vencem izveden preko profilne gume.</t>
  </si>
  <si>
    <t>DN800</t>
  </si>
  <si>
    <t>3.2</t>
  </si>
  <si>
    <t>Dobava in montaža standardnih kaskadnih revizijskih jaškov iz poliestrskih cevi tip SN10000, po standardu SIST EN 14364, s protivzgonsko zaščito iz betona C12/15, skupaj z izdelavo opaža. Kompletno z AB vencem, oblikovano muldo iz GRP materiala. Prehod med poliestrom in AB vencem izveden preko profilne gume.</t>
  </si>
  <si>
    <t>3.3</t>
  </si>
  <si>
    <t>Dobava in vgradnja montažnega polietilenskega revizijskega jaška (priključni jašek objekta) ø 600 mm, kompletno z AB vencem. Prehod med jaškom in AB vencem izveden preko profilne gume.</t>
  </si>
  <si>
    <t>3.4</t>
  </si>
  <si>
    <t xml:space="preserve">Dobava in montaža prefabriciranih polietilenskih peskolovov DN 500 mm, globokega 1.75 m, z iztokom na koti -0.8 m pod koto terena. </t>
  </si>
  <si>
    <t>3.5</t>
  </si>
  <si>
    <t>Dobava in montaža rešetk za cestne peskolove DN500 mm, nosilnosti 400 kN (EN 124).</t>
  </si>
  <si>
    <t>3.6</t>
  </si>
  <si>
    <t>Dobava in montaža pokrovov iz duktilne litine  DN600 mm, nosilnosti 400 kN (EN 124). Pokrov izveden na zaklep z odprtinami za zračeneje in prigrajenim protihrupnim vložkom. Pokrov se vgrajuje s pantom obrnjenim v smeri vožnje tako, da se pokrov odpira vsmeri vožnje.</t>
  </si>
  <si>
    <t>3.7</t>
  </si>
  <si>
    <t>Dobava in montaža pokrovov iz duktilne litine  DN500 mm, nosilnosti 400 kN (EN 124). Pokrov izveden na zaklep z odprtinami za zračeneje in prigrajenim protihrupnim vložkom. Pokrov se vgrajuje s pantom obrnjenim v smeri vožnje tako, da se pokrov odpira vsmeri vožnje.</t>
  </si>
  <si>
    <t>3.8</t>
  </si>
  <si>
    <t>Izdelava priklopa predvidene cevi GRP DN600 mm  na obstoječi BC jašek.</t>
  </si>
  <si>
    <t>3.9</t>
  </si>
  <si>
    <t>Zaščita križanj predvidenih komunalnih vodov z obstoječimi komunalnimi vodoi (plinovod, elektrika, TK,...), kot predvideno po detajlu.</t>
  </si>
  <si>
    <t>3.10</t>
  </si>
  <si>
    <t>Sanacija obstoječih grezjnic z izvedbo vtoka v kanalizacijo iz prvega prekata (oziroma prekatne stene porušiti).</t>
  </si>
  <si>
    <t>3.11</t>
  </si>
  <si>
    <t>MONTERSKA DELA - kanalizacija</t>
    <phoneticPr fontId="2" type="noConversion"/>
  </si>
  <si>
    <t>4.1</t>
  </si>
  <si>
    <t>Dobava in montaža kanalizacijskih cevi iz armiranega poliestra GRP SN 10000 nazivnega tlaka PN 1bar, po standardu ISO 10467, ISO 10639, SIST EN 14364, SIST EN 1796. Cev, dolžine 6 m, ima na eni strani montirano spojko iz poliestra z EPDM tesnilom. Kompletno z gumi tesnili in priključitvijo na jaške.</t>
  </si>
  <si>
    <t>DN 400</t>
  </si>
  <si>
    <t>DN 350</t>
  </si>
  <si>
    <t>DN 250</t>
  </si>
  <si>
    <t>4.2</t>
  </si>
  <si>
    <t>4.3</t>
  </si>
  <si>
    <t>Dobava in montaža GRP sedlastega kosa PN1 z odcepom 45º za priklop PP cevi na GRP cev, vključno s spojnimi in tesnilnimi elementi ter priključitvijo na GRP cev.</t>
  </si>
  <si>
    <t>DN 400/200</t>
  </si>
  <si>
    <t>DN 350/250</t>
  </si>
  <si>
    <t>DN 350/200</t>
  </si>
  <si>
    <t>4.4</t>
  </si>
  <si>
    <t>Dobava in montaža vsadnega odcepa 90º d 200 na GRP cevi za priklop PVC ali PP navezav peskolovov, vključno z vrtanjem in spojnimi ter tesnilnimi elementi ter priključitvijo na GRP in PVC ali PP cevi (npr. kot Rehau AWADOCK sistem).</t>
  </si>
  <si>
    <t>4.5</t>
  </si>
  <si>
    <t>Dobava in montaža GRP fazonskih kosov PN1, vključno s spojnimi elementi ter priključitvijo na cevi.</t>
    <phoneticPr fontId="2" type="noConversion"/>
  </si>
  <si>
    <t xml:space="preserve">                </t>
    <phoneticPr fontId="2" type="noConversion"/>
  </si>
  <si>
    <t>4.6</t>
  </si>
  <si>
    <t>lok DN 200, α = 45.00º</t>
  </si>
  <si>
    <t>4.7</t>
  </si>
  <si>
    <t>Prevezava obstoječe interne kanalizacije objektov na predvidene jaške (PP ø 600 mm) hišnih priključkov.</t>
  </si>
  <si>
    <t>4.8</t>
  </si>
  <si>
    <t>Prevezava obstoječih greznic na predvidene hišne priključke.</t>
  </si>
  <si>
    <t>4.9</t>
  </si>
  <si>
    <t>Pregled in čiscenje kanala pred izvedbo tlačnega poizkusa.</t>
    <phoneticPr fontId="1" type="noConversion"/>
  </si>
  <si>
    <t>4.10</t>
  </si>
  <si>
    <t>Tlačni preizkus tesnosti kanalizacije, izveden z zrakom ali z vodo, po standardu SIST EN 1610 z izdanim potrdilom.</t>
  </si>
  <si>
    <t>4.11</t>
  </si>
  <si>
    <t>Pregled kanala s TV kamero.</t>
    <phoneticPr fontId="1" type="noConversion"/>
  </si>
  <si>
    <t>4.12</t>
  </si>
  <si>
    <t>5</t>
    <phoneticPr fontId="2" type="noConversion"/>
  </si>
  <si>
    <t>5.1</t>
  </si>
  <si>
    <t>Izdelava katastra komunalnih naprav - vnos v kataster podzemnih komunalnih naprav.</t>
  </si>
  <si>
    <t>5.2</t>
  </si>
  <si>
    <t>Opravljanje nadzora pooblaščenega geomehanika - obračun po dejanskih stroških.</t>
  </si>
  <si>
    <t>5.3</t>
  </si>
  <si>
    <t>Dobava potrebnega materiala in ureditev tlakovanih površin (robniki, prane plošče, tlakovci, porfido), komplet z napravo AB podlage deb. 10 cm in polaganjem zaključnega tlaka z vsemi pomožnimi deli. Za ureditev površin nad hišnimi priključki v prvotno stanje.</t>
  </si>
  <si>
    <t>5.4</t>
  </si>
  <si>
    <t>Priprava površine, planiranje ±2cm in valjanje pred asfaltacijo.</t>
  </si>
  <si>
    <t>5.5</t>
  </si>
  <si>
    <t>Izdelava nosilne, obrabne in zaporne plasti bitumenskega betona AC 11 surf B 50/70 A4 v debelini 6 cm (cesta).</t>
  </si>
  <si>
    <t>5.6</t>
  </si>
  <si>
    <t>Nasip peska 0/8mm v debelini do 2 cm, na predhodno tamponsko nosilno podlago za makadamsko cesto.</t>
  </si>
  <si>
    <t>5.7</t>
  </si>
  <si>
    <t>Dobava in vgraditev predfabriciranih dvignjenih robnikov iz cementnega betona s prerezom 15/25 cm, komplet z naprava betonskega temelja in fugiranjem.</t>
  </si>
  <si>
    <t>5.8</t>
  </si>
  <si>
    <t>Vgraditev predfabriciranih pogreznjenih robnikov iz cementnega betona s prerezom 15/25 cm, komplet z naprava betonskega temelja in fugiranjem.</t>
  </si>
  <si>
    <t>5.9</t>
  </si>
  <si>
    <t>Projektantski nadzor.</t>
  </si>
  <si>
    <t>5.10</t>
  </si>
  <si>
    <t>Izdelava projekta izvedenih del - PID (3-izvodi)-kanalizacija vodovod</t>
  </si>
  <si>
    <t>5.11</t>
  </si>
  <si>
    <t>Pregled višinskih kot in lokacije obstoječih hišnih priključkov skupaj z lastniki parcel, komplet z določitvijo trase novih priključkov na glavno linijo.</t>
  </si>
  <si>
    <t>5.12</t>
  </si>
  <si>
    <t>SKUPNA REKAPITULACIJA -Vodovod</t>
  </si>
  <si>
    <t>GRADBENA DELA -vodovod</t>
  </si>
  <si>
    <t>MONTERSKA DELA -vodovod</t>
  </si>
  <si>
    <t>MONTERSKA DELA -vodovodni priključki</t>
  </si>
  <si>
    <t>OSTALA DELA - vodovod</t>
  </si>
  <si>
    <t>1</t>
    <phoneticPr fontId="3" type="noConversion"/>
  </si>
  <si>
    <t>GRADBENA DELA - vodovod</t>
    <phoneticPr fontId="3" type="noConversion"/>
  </si>
  <si>
    <t>Obzidava okrogle cestne kape za zasune hišnih priključkov (sistem ZAK) z NF opeko v c.m. 1:3 z vsem potrebnim  grad.materialom.</t>
  </si>
  <si>
    <t>Preboj AB sten vodomernih jaškov velikosti 20x20cm deb. 20cm, komplet z nakladanjem in odvozom ruševin na krajevno deponijo oddaljeno do 10 km, komplet z vodotesno obdelavo preboja  po končanih delih.</t>
  </si>
  <si>
    <t>Zaščita vodovoda na križanju s kanalizacijo (po detajlu).</t>
    <phoneticPr fontId="3" type="noConversion"/>
  </si>
  <si>
    <t>Zaščita vodovoda na križanju s plinovodom (po detajlu).</t>
    <phoneticPr fontId="3" type="noConversion"/>
  </si>
  <si>
    <t>Zaščita vodovoda na križanju s TK ali elektro kabli (po detajlu).</t>
    <phoneticPr fontId="3" type="noConversion"/>
  </si>
  <si>
    <t>2</t>
    <phoneticPr fontId="3" type="noConversion"/>
  </si>
  <si>
    <t>MONTERSKA DELA - vodovod</t>
    <phoneticPr fontId="3" type="noConversion"/>
  </si>
  <si>
    <t>Splošne zahteve</t>
  </si>
  <si>
    <t xml:space="preserve">VIJAČNI IN TESNILNI  MATERIAL </t>
  </si>
  <si>
    <t>PRIKLJUČEK: NAVRTNI ZASUN, VGR.GARNITURA IN CESTA KAPA</t>
  </si>
  <si>
    <t xml:space="preserve">Navrtni zasun za NL  in PE-HD za vgradnjo pod tlakom, komplet z stremenom in kolenom vrtljivim 90° , priključek 34/ D=32 (kot npr. Hawle-ZAK). Teleskopska-vgradbilna garniture za navrtne zasune z navojnim priključkom, vgradbena višina h=0,7-1,2m. Teleskopska cestna kapa d90 (kot npr. PAM), komplet z podložno ploščo Tip. 240.
</t>
  </si>
  <si>
    <t>TLAČNE SPOJKE  ZA PEHD CEVI</t>
  </si>
  <si>
    <t>TLAČNE SPOJKE MEDENINASTE  ZA PE CEVI</t>
  </si>
  <si>
    <t xml:space="preserve">Fazonski kosi morajo biti izdelani iz duktilne litine GGG 400 v skladu z EN 545:2010, z zunanjo in notranjo epoksi zaščito min. debeline 70 mikronov po postopku kataforeze oz. min debeline 250 mikronov po klasičnem postopku v skladu z EN 14901.  </t>
  </si>
  <si>
    <t>TLAČNE SPOJKE PP ZA PE CEVI</t>
  </si>
  <si>
    <t>Tlačne PP spojke morajo ustrezati DIN 8076-3. Podobno kot proizvajalec  npr. Georg Fischer, FIP.</t>
  </si>
  <si>
    <t>Dobava in vgrajevanje cevi PE 100 PN 16 SDR 11 (S5) za vodovod, položene na peščeno posteljico debeline 15cm, komplet s spojnim materialom (SIST EN 12201).</t>
  </si>
  <si>
    <t>d 50 mm</t>
  </si>
  <si>
    <t>Prevezava novozgrajenega vodovoda na obstoječe omežje z materialom iz specifikacije (PN16), komplet z vsem potrebnim montažnim materialom in tesnili (izvaja upravljavec).</t>
  </si>
  <si>
    <t>iJOINT reducirna spojka za PE cevi d50-40 +GF+</t>
  </si>
  <si>
    <t>Izvedba začasnega PEHD vodovoda (by-pass) med gradnjo, za zagotavljanje nemotene oskrbe z vodo. Dobava, montaža in odstranitev vsega potrebnega materiala, vključno z vsem tesnilnim in spojnim materialom, zapornimi elementi ter pomožnimi gradbenimi deli in izpiranjem cevovodov. Predvidene potrebne dimenzije in dolžine cevi, 6x DN25 (prevezava hišnih priključkov). Izvaja upravljavec.</t>
  </si>
  <si>
    <t>PE d 40</t>
  </si>
  <si>
    <t>Izdelava in montaža označevalnih tablic za zasune in lome (SIST EN 1005) na drogu iz poc.cevi 6/4 " L=2400.</t>
    <phoneticPr fontId="3" type="noConversion"/>
  </si>
  <si>
    <t>Obveščanje potrošnikov o zaprtju vodovoda, zapiranje, čiščenje in ponovno odpiranje.</t>
  </si>
  <si>
    <t>Prevezava novozgrajenega vodovoda in obstoječih odcepov, komplet z vsem potrevnim materialom, praznjenjem, spiranjem in odzračevanjem vodovoda, izvaja upravljavec.</t>
  </si>
  <si>
    <t>Tlačni preizkus vodotesnosti cevovoda v skladu z določili iz standarda SIST EN 805, skupaj z izdelavo zapisnika. Preizkus se izvede s preizkusnimi tlaki navedenimi v tehničnem poročilu.</t>
  </si>
  <si>
    <t>Dobava in montaža signalno opozorilnega traku "POZOR VODA".</t>
  </si>
  <si>
    <t>Izpiranje, dezinfekcija in sanitarni preizskus vodovoda, vključno z nevtralizacijo vode.</t>
  </si>
  <si>
    <t>MONTERSKA DELA - vodovodni priključki</t>
  </si>
  <si>
    <t>Dobava in montaža polietilenskih cevi d 32 mm; PE100, SDR11 za PN16 bar po standardu SIST EN 12201, v zaščitni cevi Duolight DN90, komplet s tlačnimi spojkami iz medenine za PE cevi. Tlačne spojke so iz medenine, tesnenje O-ring. Spojke morajo imeti dvojno tesnenje-dve gumici ter morajo biti hitro montažne izvedbe. Narejen morajo biti v skladu s EN 12165. Podobno kot proizvajalec npr. G.F.Giovannini Furio, Georg Fischer.</t>
  </si>
  <si>
    <t>Izdelava odcepa vodovodnega priključka iz sekundarnega cevovoda PE d 50 mm z materialom iz specifikacije, komplet z tesnilnim ter montažnim materialom in povezavo na obstoječe interno omrežje.</t>
  </si>
  <si>
    <t>hitra spojka za PE cevi  - T (notranji navoj) DN50/1"</t>
  </si>
  <si>
    <t>dvovijačnik DN1"</t>
  </si>
  <si>
    <t>cestni ventil DN1"</t>
  </si>
  <si>
    <t>hitra spojka za PE cevi  (zunanjii navoj) DN32/1"</t>
  </si>
  <si>
    <t>teleskopska vgradna garnitura</t>
  </si>
  <si>
    <t>teleskopska okrogla cestna kapa (npr. HAWL 1851K)</t>
  </si>
  <si>
    <t>Dobava in montaža glavnega krogličnega ventila DN 25 v vodomernem jašku.Ventil mora imet luknjo za plombirat. (Podobno kot proizvajalec npr. GREINER).</t>
  </si>
  <si>
    <t>Izpiranje, dezinfekcija in sanitarni preizskus vodovodnih priključkov, vključno z nevtralizacijo vode.</t>
  </si>
  <si>
    <t>B. VODOVOD IN KANALIZACIJA OD ŠTEVILKE 35-49</t>
  </si>
  <si>
    <t>C. VODOVOD IN KANALIZACIJA OD ŠTEVILKE 97-107</t>
  </si>
  <si>
    <t>D: KANALIZACIJA OD ŠTEVILKE 139-145</t>
  </si>
  <si>
    <t>DDV po 76.a členu ZDDV-1</t>
  </si>
  <si>
    <t xml:space="preserve">KOMUNALNA INFRASTRUKTURA VRTOJBA                                   </t>
  </si>
  <si>
    <t>A1.  RUŠITVE IN NOV USTROJ MED ULICO 9 SEPTEMBRA-CESTA NA ČUKLJE</t>
  </si>
  <si>
    <t>A2. KANALIZACIJA MED ULICO 9 SEPTEMBRA-CESTA NA ČUKLJE</t>
  </si>
  <si>
    <t>A3.  VODOVOD MED ULICO 9 SEPTEMBRA-CESTA NA ČUKLJE</t>
  </si>
  <si>
    <t>SKUPAJ:</t>
  </si>
  <si>
    <t>I. ODVODNIK MEŠANEGA TIPA V VRTOJBI - KANAL "V"</t>
  </si>
  <si>
    <t>Sekundarno kanalizacijsko in vodovodno omrežja za objekte Ul. 9. septembra št. 139, 139a, 141 in 143</t>
  </si>
  <si>
    <t>Zap. št.</t>
  </si>
  <si>
    <t>Vrednost v EUR brez DDV</t>
  </si>
  <si>
    <t>1.</t>
  </si>
  <si>
    <t>KANALIZACIJA</t>
  </si>
  <si>
    <t>2.</t>
  </si>
  <si>
    <t>3.</t>
  </si>
  <si>
    <t>4.</t>
  </si>
  <si>
    <t>5.</t>
  </si>
  <si>
    <t>SKUPAJ KANALIZACIJA:</t>
  </si>
  <si>
    <t>Zakoličenje osi predvidenega komunalnega voda, z zavarovanjem osi, oznako revizijskih jaškov, vris v kataster in izdelava geodetskega posnetka.</t>
  </si>
  <si>
    <t>Skupaj</t>
  </si>
  <si>
    <t>Postavitev gradbenih profilov na vzpostavljeno os trase cevovoda, ter določitev nivoja za merjenje globine izkopa in polaganje cevovoda.</t>
  </si>
  <si>
    <t>Zakoličba obstoječih komunalnih naprav (križanja in približevanja) in označitev - vodovod, plinovod, namakalni vod, elektrika, TK vod, KTV in kanalizacija.</t>
  </si>
  <si>
    <t>Nadzor pri gradnji pristojnih služb (upravljavca) ostalih komunalnih vodov na območju: TK, KTV in javna razsvetljava.</t>
  </si>
  <si>
    <t>Zavarovanje prometa med gradnjo, pridobitev dovoljenja za cestno zaporo, z ureditvijo prometnega režima v času gradnje (obvestilo, zavarovanje gradbene jame in gradbišča, postavitev prometne signalizacije, postavitev zaščitne ograje, premostivenih objektov za prešce in ostali promet). Po končanih delih odstraniti prometno signalizacijo in vzpostaviti prometni režim v prvotno stanje</t>
  </si>
  <si>
    <t>Zavarovanje obstoječe TK kabelske kanalizacije v fazi gradnje. Med gradnjo ostanejo  kabli v funkciji. Zaščita se izvede ob prisotnosti pristojnega upravljavca.</t>
  </si>
  <si>
    <t>Rušenje obstoječih kamnitih tlakov z nakladanjem in odvozom v trajno deponijo.</t>
  </si>
  <si>
    <t>Rušenje obstoječih vodovodnih cevi (PE, LTŽ, Je, NL) d 25 - 40 mm z  nakladanjem in odvozom ruševin v krajevno deponijo oddaljeno do 10km ter plačilom taks.</t>
  </si>
  <si>
    <t>- komunalni delavec, upravljanje in dežurstvo v času prečrpavanja odpadne vode.</t>
  </si>
  <si>
    <t>SKUPAJ PREDDELA:</t>
  </si>
  <si>
    <t>Strojni izkop kanalskega jarka globine 0-4.0 m, pod kotom 90 stopinj, v terenu III.-IV. kat. z nakladanjem na kamion in odvozom na začasno ali trajno gradbeno deponijo, vključno z vsemi stroški deponiranja. Upoštevano 95% vsega izkopa.</t>
  </si>
  <si>
    <t>Ročni izkop kanalskega jarka, v terenu III.-IV. kat. z nakladanjem na kamion in odvozom na začasno ali trajno gradbeno deponijo, vključno z vsemi stroški deponiranja. Upoštevano 5% vsega izkopa.</t>
  </si>
  <si>
    <t>Zavarovanje kanalskega rova z razpiranjem globine do 2.50 in širine do 1.50 m.</t>
  </si>
  <si>
    <t>Planiranje dna kanalskega jarka s točnostjo ± 3 cm po projektiranem padcu.</t>
  </si>
  <si>
    <t>Dobava in vgradnja drobljenca 8/16 mm za posteljico in obsip kanalizacijskih cevi do višine 30 cm nad temenom cevi, s planiranjem in strojnim utrjevanjem do 95 % po standardnem Prokterjevem postopku. Natančnost izdelave posteljice je ± 1 cm.</t>
  </si>
  <si>
    <t>Dobava in vgradnja peska 0/4 mm za posteljico in obsip vodovodnih in plinskih cevi do višine 30 cm nad temenom cevi, s planiranjem in strojnim utrjevanjem do 95 % po standardnem Prokterjevem postopku. Natančnost izdelave posteljice je ±1 cm.</t>
  </si>
  <si>
    <t>Izdelava nevezane nosilne plasti enakomerno zrnatega drobljenca D32, v debelini 30 cm .</t>
  </si>
  <si>
    <t>SKUPAJ ZEMELJSKA DELA:</t>
  </si>
  <si>
    <t>Dobava in montaža standardnih revizijskih jaškov iz centrifugiranih poliestrskih cevi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t>
  </si>
  <si>
    <t>Dobava in vgradnja montažnega polietilenskega revizijskega jaška (hišni priključki) ø 600 mm, kompletno z AB vencem. Prehod med jaškom in AB vencem izveden preko profilne gume.</t>
  </si>
  <si>
    <t>Dobava in montaža pokrovov iz duktilne litine  DN600 mm, nosilnosti 400 kN (EN 124). Pokrov izveden na zaklep s prigrajenim protihrupnim vložkom in brez odprtin za zračeneje. Pokrov se vgrajuje s pantom obrnjenim v smeri vožnje tako, da se pokrov odpira vsmeri vožnje.</t>
  </si>
  <si>
    <t>Dobava in montaža pokrovov iz duktilne litine  DN600 mm, nosilnosti 250 kN (EN 124). Pokrov izveden na zaklep z odprtinami za zračeneje in prigrajenim protihrupnim vložkom. Pokrov se vgrajuje s pantom obrnjenim v smeri vožnje tako, da se pokrov odpira vsmeri vožnje. Vgradnja na jaških hišnih priključkov.</t>
  </si>
  <si>
    <t>SKUPAJ GRADBENA DELA - kanalizacija:</t>
  </si>
  <si>
    <t>Dobava in montaža kanalizacijskih cevi iz armiranega centrifugiranega poliestra GRP SN 10000 nazivnega tlaka PN 1bar, po standardu ISO 10467, ISO 10639, SIST EN 14364, SIST EN 1796. Cev, dolžine 6 m, ima na eni strani montirano spojko iz poliestra z EPDM tesnilom. Notranji zaščitni sloj cevi iz čistega poliestra, brez polnila in ojačitve, mora imeti minimalno debelino 1,0 mm s ciljem doseganja tesnosti, kemijske in abrazijske obstojnosti in odpornosti na obrus pri visokotlačnem čiščenju. Kompletno z gumi tesnili in priključitvijo na jaške.</t>
  </si>
  <si>
    <t>DN 300</t>
  </si>
  <si>
    <t>Dobava in montaža GRP sedlastega kosa PN1 z odcepom 45º za priklop GRP ali PP cevi hšnih priključkov, vključno s spojnimi in tesnilnimi elementi ter priključitvijo na GRP cevi.</t>
  </si>
  <si>
    <t>DN 1400/300</t>
  </si>
  <si>
    <t>DN 300/200</t>
  </si>
  <si>
    <t>Dobava in montaža GRP fazonskih kosov PN1, vključno s spojnimi elementi ter priključitvijo na cevi.</t>
  </si>
  <si>
    <t>lok DN 300, α=45°</t>
  </si>
  <si>
    <t>lok DN 300, α=22.5°</t>
  </si>
  <si>
    <t>odcep DN 200/200, α = 87.00º</t>
  </si>
  <si>
    <t>Prevezava obstoječe interne kanalizacije objektov na predvidene jaške (PP ø 600 mm ali ø 800 mm) hišnih priključkov.</t>
  </si>
  <si>
    <t>Pregled in čiscenje kanala pred izvedbo tlačnega poizkusa.</t>
  </si>
  <si>
    <t>Pregled kanala s TV kamero.</t>
  </si>
  <si>
    <t>SKUPAJ MONTERSKA DELA - kanalizacija:</t>
  </si>
  <si>
    <t>Izdelava geodetskega posnetka, priprava podatkov za vnos v kataster upravljavca, priprava podatkov po navodilih upravljavca  (4 izvodi + podatki v digitalni obliki).</t>
  </si>
  <si>
    <t>Izdelava posipa tamposnkega vozišča z droblejncem granulacije 0/8 v debelini 2 cm.</t>
  </si>
  <si>
    <t>Izdelava kamnitih tlakov z 10 cm podložnega beton in polaganjem na 3 cm malte, vključno s fugiranjem in čiščenjem  (vzpostavitev prvotnega stanja).</t>
  </si>
  <si>
    <t>Izdelava projekta izvedenih del - PID
 (6-izvodov).</t>
  </si>
  <si>
    <t>SKUPAJ ZAKLJUČNA IN OSTALA DELA:</t>
  </si>
  <si>
    <t>SKUPA ODVODNIK MEŠANEGA TIPA V VRTOJBI - KANAL "V" - Sekundarno kanalizacijsko  omrežje za objekte Ul. 9. septembra št. 139, 139a, 141 in 143</t>
  </si>
  <si>
    <t>1. KANALIZACIJA</t>
  </si>
  <si>
    <t>MONTAŽNA IN BETONSKA DELA</t>
  </si>
  <si>
    <t>OSTALA DELA</t>
  </si>
  <si>
    <t>NEPREDVIDENA DELA</t>
  </si>
  <si>
    <t>Zakoličba trase kanalizacije z niveliranjem.</t>
  </si>
  <si>
    <t>Zakoličba trase odcepov z niveliranjem.</t>
  </si>
  <si>
    <t>Zakoličba obstoječih komunalnih naprav (križanja in približevanja) in označitev - kanalizacija, vodovod, plin, TK.</t>
  </si>
  <si>
    <t xml:space="preserve">Naprava gradbenih profilov iz količkov z zavarovanjem in meritvami.   </t>
  </si>
  <si>
    <t>Rušenje asfalta v sloju debeline do 10 cm, z odvozom na začasno odlagališče na razdalji do 10 km.</t>
  </si>
  <si>
    <t>Rušenje obstoječih jaškov z nakladanjem in odvozom na deponijo do 10 km.</t>
  </si>
  <si>
    <t>Zavarovanje gradbišča med gradnjo (postavitev zaščitne ograje in premostitvenih objektov za pešce). Obračun se bo vršil na podlagi dejansko porabljenega časa in materiala, evidentiranega v gr. dnevniku in potrjenega od nadzornega organa.</t>
  </si>
  <si>
    <t>PREDDELA SKUPAJ:</t>
  </si>
  <si>
    <t xml:space="preserve">Strojni izkop humusa ob trasi kanalizacije v sloju debeline 20 cm z odmetom v dosegu ročice.
</t>
  </si>
  <si>
    <t>Strojni izkop jarkov za kanalizacijo z razpiranjem v zemljini III. in IV. ktg., globine do 2 m, naklon brežin 90°, z nakladanjem in odvozom na  deponijo do 10 km.</t>
  </si>
  <si>
    <t>Strojni izkop jarkov za odcepe v zemljini III. in IV. ktg., globine do 2 m, naklon brežin 60°, z nakladanjem in odvozom na  deponijo do 10 km.</t>
  </si>
  <si>
    <t>Dodatni strojni izkop za revizijske jaske z razpiranjem v zemljini III. in IV. ktg., globine do 2 m, naklon brežin 90°, z nakladanjem in odvozom na  deponijo do 10 km.</t>
  </si>
  <si>
    <t>Dodatni ročni izkop na križanju z obstoječimi komunalnimi vodi in na lokacijah priklopa na obstoječo kanalizacijo.</t>
  </si>
  <si>
    <t>Planiranje dna rova kanalizacije in dna jaškov s točnostjo +/-3 cm.</t>
  </si>
  <si>
    <t>Planiranje dna rova odcepov s točnostjo +/-3 cm.</t>
  </si>
  <si>
    <t>Izdelava posteljice in zasip kanalizacijskih cevi  s peščenim materialom 4/8 mm ter ročnim komprimiranje v plasteh po 15 cm do višine 30 cm nad temenom  cevi.</t>
  </si>
  <si>
    <t>Izdelava posteljice in zasip odcepov s peščenim materialom 4/8 mm ter ročnim komprimiranje v plasteh po 15 cm do višine 30 cm nad temenom  cevi.</t>
  </si>
  <si>
    <t>Zasip kanalizacije in revizijskih jaškov z drobljencem 0/32, ter komprimiranje  v plasteh po 20 cm, do zbitosti 98% SPP.</t>
  </si>
  <si>
    <t>Zasip odcepov z drobljencem 0/32, ter komprimiranje  v plasteh po 20 cm, do zbitosti 98% SPP.</t>
  </si>
  <si>
    <t>Izdelava nevezane nosilne plasti voziščne konstrukcije, iz plasti mešanice enakomerno zrnatega drobljenca 0/32 iz kamnine, v debelini 25 cm, komplet s planiranjem in valjanjem planuma s točnostjo +/-2cm 
OPOMBA: 
- Zmrzlinsko odporen kamniti material z atestom.
- Utrjevanjem do potrebne zbitosti EV2 min 80 MPa. 
- Opravljene meritve zbitosti</t>
  </si>
  <si>
    <t xml:space="preserve">Humusiranje z izkopano humusno zemljo iz gradbišča </t>
  </si>
  <si>
    <t>Planiranje in zatravitev zelenic z mešanico travnega semena</t>
  </si>
  <si>
    <t xml:space="preserve">ZEMELJSKA DELA SKUPAJ: </t>
  </si>
  <si>
    <t>Vgradnja polipropilenskih fazonskih kosov (standard EN 1852 oz. ONR 20512) tip  ≥SN 12kN/m2 (kot npr. Rehau Awadukt HPP oz. Pipelife Master), na peščeno posteljico debeline 10+DN/10 cm.</t>
  </si>
  <si>
    <t>DN250/160;45°-odcep</t>
  </si>
  <si>
    <t>DN300/160;45°-odcep</t>
  </si>
  <si>
    <t>DN160; lok 45°</t>
  </si>
  <si>
    <t>Vgradnja polnostenskega jaška iz polipropilena (PP), narejen je po EN 13598-2, izdelan je 100% novega materiala. Spodnji del jaška ima ravno dno, odporno na deformacijo, na zunanji strani ima jašek ojačitvena rebra. Jašek je dovoljeno obrmeniti do 10 t osne statične obremenitve.  Jašek je opremljen z betonskim razbremenitvenim obročem, komplet z tesnilom med konusom in obročem. Jašek se vgradi na podložni beton, dobava in vgradnja podložnega betona. Izdelan po navodilih in specifikacijah proizvajalca. Betonski obroč, komplet s tesnilom.
Jašek krožnega prereza 800mm (kot npr. REHAU).</t>
  </si>
  <si>
    <t>globine do 150 cm</t>
  </si>
  <si>
    <t>globine do 200 cm</t>
  </si>
  <si>
    <t>Vgradnja dotočnih in iztočnih priključnih cevi iz PP DN250.</t>
  </si>
  <si>
    <t>Vgradnja dotočnih in iztočnih priključnih cevi iz PP DN300.</t>
  </si>
  <si>
    <t>Izdelava dodatnih dotočnih priključnih cevi iz PP DN160.</t>
  </si>
  <si>
    <t xml:space="preserve">Dobava in montaža LŽ pokrovov DN600 z zaklepom, nosilnosti C 250, duktilna litina ISO 1083, komplet z izdelavo AB venca. Konstrukcija pokrova: tečaj max. odpiranje 130°, vzmeten zaklep. PE vložek za preprečitev hrupa. </t>
  </si>
  <si>
    <t>Dobava in montaža PP revizijskih jaškov DN400 za odcepe globine do 1.50 m, komplet z muldo in nastavki za PVC cevi.</t>
  </si>
  <si>
    <t xml:space="preserve">Dobava in montaža LŽ pokrovov DN400 nosilnost 250 kN, komplet z AB vencom, za fekalno kanalizacijo. </t>
  </si>
  <si>
    <t>3.12</t>
  </si>
  <si>
    <t>Izdelava zaščite vodovoda in TK voda, plinovoda z zaščitnimi PEHD cevmi na križanjih s kanalizacijo, po detajlu.</t>
  </si>
  <si>
    <t>MONTAŽNA IN BETONSKA DELA SKUPAJ:</t>
  </si>
  <si>
    <t>Fino planiranje in valjanje tamponskih površin pred asfaltiranjem, komplet s komprimiranjem.</t>
  </si>
  <si>
    <t xml:space="preserve">Izdelava nosilno obrabno - zaporne plasti asfaltne zmesi  AC11 surf B70/100 A4, v debelini 6 cm. </t>
  </si>
  <si>
    <t>Pregled višinskih kot in lokacije obstoječe kanalizacije skupaj z lastniki objektov.</t>
  </si>
  <si>
    <t>Čiščenje kanala po končanih delih.</t>
  </si>
  <si>
    <t>Snemanje kanalizacije s kamero.</t>
  </si>
  <si>
    <t>Izdelava katastra komunalnih naprav ( vse meteorne in fekalne kanalizacije s priključki - vnos v kataster podzemnih komunalnih naprav upravljavca, priprava podatkov po navodilih upravljavca  (4 izvodi + podatki v digitalni obliki).</t>
  </si>
  <si>
    <t>Upravljavski nadzor.</t>
  </si>
  <si>
    <t>Nadzor gradbenih del v bližini vodovoda s strani upravljavca vodovoda (ViK Nova Gorica).</t>
  </si>
  <si>
    <t>Izdelava projekta izvedenih del - PID (3-izvodi).</t>
  </si>
  <si>
    <t>Izdelava varnostnega načrta (3-izvodi).</t>
  </si>
  <si>
    <t>OSTALA DELA SKUPAJ:</t>
  </si>
  <si>
    <t xml:space="preserve">2. VODOVOD </t>
  </si>
  <si>
    <t>MONTAŽERSKA DELA</t>
  </si>
  <si>
    <t>ZAKLJUČNA DELA</t>
  </si>
  <si>
    <t>NEPREDVIDENA DELA - 5%</t>
  </si>
  <si>
    <t xml:space="preserve">1. PREDDELA </t>
  </si>
  <si>
    <t>Zakoličba trase vodovoda z niveliranjem.</t>
  </si>
  <si>
    <t>Zakoličba vodovodnih odcepov z niveliranjem.</t>
  </si>
  <si>
    <t>Zakoličba obstoječih komunalnih naprav (križanja in približevanja) in označitev - kanalizacija, NN vod,VN vod, TK vod, plin.</t>
  </si>
  <si>
    <t xml:space="preserve">Naprava gradbenih profilov iz količkov z zavarovanjem in meritvami.    </t>
  </si>
  <si>
    <t xml:space="preserve">Izvedba zapore obstoječega vodovoda v česu prevezave na nov cevovod ter obveščanje uporabnikov o zapori.   </t>
  </si>
  <si>
    <t>Izdelava začasnih prevezav "by-passov" za nemoteno oskrbo prebivalcev z vodo v času gradnje - izvaja upravljavec javnega vodovoda.</t>
  </si>
  <si>
    <t>Zavarovanje prometa med gradnjo (postavitev zaščitne ograje in premostitvenih objektov za pešce in ostali promet). Postavitev prometne signalizacije v času gradnje, izdelava elaborata prometne ureditve, pridobitev soglasja za zaporo ceste.</t>
  </si>
  <si>
    <t>SKUPAJ PREDDELA</t>
  </si>
  <si>
    <t>2. ZEMELJSKA DELA</t>
  </si>
  <si>
    <t>Ročni izkop zemljine III. in IV. ktg., globine do 2 m, na priklopih in križanjih z obstoječimi komunalnimi napravami, z odmetom na rob gradbene jame.</t>
  </si>
  <si>
    <t>Planiranje dna jarka pred polaganjem vodovodnih cevi s točnostjo +/- 3 cm.</t>
  </si>
  <si>
    <t xml:space="preserve">Ročno planiranje dna rova vodovodnih odcepov in dna jaškov s točnostjo +/-3 cm. </t>
  </si>
  <si>
    <t xml:space="preserve">Dobava in vgrajevanje peska 4/8 mm za posteljico in obsip vodovoda do višine 30 cm nad temenom cevi.  </t>
  </si>
  <si>
    <t xml:space="preserve">Dobava in vgrajevanje peska 4/8 mm za posteljico in obsip vodovodnih odcepov do višine 30 cm nad temenom cevi.  </t>
  </si>
  <si>
    <t>Dobava in vgrajevanje drobljenca deb. 0-32 s komprimiranjem v plasteh po 20cm, do zbitosti 98% SPP, za zasip vodovoda.</t>
  </si>
  <si>
    <t>Dobava in vgrajevanje drobljenca deb. 0-32 s komprimiranjem v plasteh po 20cm, do zbitosti 98% SPP, za zasip vodovodnih odcepov.</t>
  </si>
  <si>
    <t>3. MONTAŽERSKA DELA</t>
  </si>
  <si>
    <t>Dobava in vgrajevanje cevi za vodovod DN63 PN16, iz večslojnega so-ekstrudiranega polietilena PE 100-RC (kot npr. Gerodur RC protect), na peščeno posteljico debeline 10+DN/10 cm, komplet s spojnim materialom - elektrouporovne spojke.</t>
  </si>
  <si>
    <t>Dobava in montaža PEHD vodovodnih cevi DN32 za odcepe, v zaščitni stigmaflex cevi DN90, na peščeno posteljico debeline 10+DN/10 cm,  komplet s spojnim materialom.</t>
  </si>
  <si>
    <t>Dobava in montaža vodovodnih fazonskih kosov</t>
  </si>
  <si>
    <t>HIŠNI ODCEP (PRIKLJUČNA OBJEMKA 63/1", KOLENO, DVOVIJAČNIK, PODZEMNI ZASUN Z VGRADNO GARNITURO IN CESTNO TELESKOPSKO KAPO. ZOBATA SPOJKA)</t>
  </si>
  <si>
    <t>PODZEMNI ZASUN Z VGRADNO GARNITURO DN65 IN CESTNO TELESKOPSKO KAPO</t>
  </si>
  <si>
    <t>ZOBATA SPOJKA DN63</t>
  </si>
  <si>
    <t>SLEPA PRIROBNICA DN65</t>
  </si>
  <si>
    <t>Izvedba priključka na obstoječi cevovod (rezanje in odstranitev starega cevovoda), komplet z vsem potrebnim materialom, praznjenjem, spiranjem in odzračevanjem vodovoda, izvaja upravljavec.</t>
  </si>
  <si>
    <t>Izvedba prevezav novih odcepov na obstoječe.</t>
  </si>
  <si>
    <t>Tlačni preizkus vodotesnosti cevovoda v skladu z določili iz standarda SIST EN805, skupaj z izdelavo zapisnika.</t>
  </si>
  <si>
    <t xml:space="preserve">Dobava in montaža signalno opozorilnega traku "POZOR VODA".                                    </t>
  </si>
  <si>
    <t>Izpiranje, dezinfekcija in sanitarni preizkus vodovoda, vključno z nevtralizacijo vode, po zahtevah inštituta za varovanje zdravja ter dostava potrdila o uspešno opravljenem preizkusu pod nadzorom upravljavca.</t>
  </si>
  <si>
    <t>Izdelava zaščite vodovoda in TK voda, plinovoda z zaščitnimi PEHD cevmi na križanjih z vodovodom, po detajlu.</t>
  </si>
  <si>
    <t>SKUPAJ MONTAŽERSKA DELA</t>
  </si>
  <si>
    <t>4. ZAKLJUČNA DELA</t>
  </si>
  <si>
    <t>Izdelava varnostnega načrta (3 izvodi) in kordinacija varstva pri delu.</t>
  </si>
  <si>
    <t>SKUPAJ ZAKLJUČNA DELA</t>
  </si>
  <si>
    <t xml:space="preserve">SKUPNA REKAPITULACIJA </t>
  </si>
  <si>
    <t>Sekundarno kanalizacijsko in vodovodno omrežja za objekte Ul. 9. septembra št. 97 do 107 v Vrtojbi</t>
  </si>
  <si>
    <t>2. VODOVOD</t>
  </si>
  <si>
    <t>SKUPAJ (EUR)</t>
  </si>
  <si>
    <r>
      <rPr>
        <b/>
        <sz val="10"/>
        <rFont val="Calibri"/>
        <family val="2"/>
        <scheme val="minor"/>
      </rPr>
      <t>Opomba:</t>
    </r>
    <r>
      <rPr>
        <sz val="10"/>
        <rFont val="Calibri"/>
        <family val="2"/>
        <scheme val="minor"/>
      </rPr>
      <t xml:space="preserve"> V popisu kanalizacije so upoštevane vse količine pripravljalnih, zemeljskih in zaključnih, saj se bodo komunalni vodi polagali v skupni izkop. V preostalih postavkah so v popisih vključena le gradbena, monterska in ostala dela. Popis predvideva vgradnjo jaškov hišnih priključkov. V kolikor se priklop priključka izvede na obstoječo greznico, je potrebno greznico ustrezno sanirati (vtok v kanalizacijo je potrebno izvesti iz prvega prekata, oziroma prekatne stene porušiti). Jaškov se v tem primeru ne vgradi.</t>
    </r>
  </si>
  <si>
    <r>
      <t>m</t>
    </r>
    <r>
      <rPr>
        <vertAlign val="superscript"/>
        <sz val="9"/>
        <rFont val="Calibri"/>
        <family val="2"/>
        <scheme val="minor"/>
      </rPr>
      <t>2</t>
    </r>
  </si>
  <si>
    <r>
      <t>m</t>
    </r>
    <r>
      <rPr>
        <vertAlign val="superscript"/>
        <sz val="9"/>
        <rFont val="Calibri"/>
        <family val="2"/>
        <scheme val="minor"/>
      </rPr>
      <t>3</t>
    </r>
  </si>
  <si>
    <r>
      <t>Dobava in polaganje polipropilenske kanalizacijske cevi (standard EN 1852 oz. ONR 20512) tip SN 10kN/m</t>
    </r>
    <r>
      <rPr>
        <vertAlign val="superscript"/>
        <sz val="9"/>
        <rFont val="Calibri"/>
        <family val="2"/>
        <scheme val="minor"/>
      </rPr>
      <t>2</t>
    </r>
    <r>
      <rPr>
        <sz val="9"/>
        <rFont val="Calibri"/>
        <family val="2"/>
        <scheme val="minor"/>
      </rPr>
      <t xml:space="preserve"> (kot npr. Rehau Awadukt HPP oz. Pipelife Master) d 200, kompletno z gumi tesnili in priključitvijo na priklopni jašek objekta.</t>
    </r>
  </si>
  <si>
    <t>lok DN 400, a=11.25°</t>
  </si>
  <si>
    <t>lok DN 400, a=6.3°</t>
  </si>
  <si>
    <t>lok DN 250, a=45.00°</t>
  </si>
  <si>
    <t>lok DN 250, a=20.00°</t>
  </si>
  <si>
    <r>
      <t>Dobava in polaganje polipropilenskih fazonskih kosov (standard EN 1852 oz. ONR 20512) tip ≥SN 8kN/m</t>
    </r>
    <r>
      <rPr>
        <vertAlign val="superscript"/>
        <sz val="9"/>
        <rFont val="Calibri"/>
        <family val="2"/>
        <scheme val="minor"/>
      </rPr>
      <t>2</t>
    </r>
    <r>
      <rPr>
        <sz val="9"/>
        <rFont val="Calibri"/>
        <family val="2"/>
        <scheme val="minor"/>
      </rPr>
      <t xml:space="preserve"> (kot npr. Rehau Awadukt HPP oz. Pipelife Master), vključno s spojnimi elementi ter priključitvijo na cevi (navezava hišnih priključkov in peskolovov na primarno/sekundarno omrežje).</t>
    </r>
  </si>
  <si>
    <r>
      <t>m</t>
    </r>
    <r>
      <rPr>
        <vertAlign val="superscript"/>
        <sz val="9"/>
        <rFont val="Calibri"/>
        <family val="2"/>
        <scheme val="minor"/>
      </rPr>
      <t>1</t>
    </r>
  </si>
  <si>
    <r>
      <rPr>
        <b/>
        <sz val="10"/>
        <rFont val="Calibri"/>
        <family val="2"/>
        <scheme val="minor"/>
      </rPr>
      <t>Opomba:</t>
    </r>
    <r>
      <rPr>
        <sz val="10"/>
        <rFont val="Calibri"/>
        <family val="2"/>
        <scheme val="minor"/>
      </rPr>
      <t xml:space="preserve"> V tem popisu so vpoštevana le gradbena, monterska in ostala dela. Vse količine pripravljalnih, zemeljskih in zaključnih del, so zajete v popisu kanalizacije, saj se bodo komunalni vodi polagali v skupni izkop.</t>
    </r>
  </si>
  <si>
    <r>
      <t>Izdelava betonskih sidrnih blokov lomov in odcepov vodovodnih cevi in sidranje z C 16/20; 0.2m</t>
    </r>
    <r>
      <rPr>
        <vertAlign val="superscript"/>
        <sz val="9"/>
        <rFont val="Calibri"/>
        <family val="2"/>
        <scheme val="minor"/>
      </rPr>
      <t>3</t>
    </r>
    <r>
      <rPr>
        <sz val="9"/>
        <rFont val="Calibri"/>
        <family val="2"/>
        <scheme val="minor"/>
      </rPr>
      <t>/kom. Vse komplet.</t>
    </r>
  </si>
  <si>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9"/>
        <rFont val="Calibri"/>
        <family val="2"/>
        <scheme val="minor"/>
      </rPr>
      <t>Obojčna tesnila morajo biti enaka, kot so ponujena za cevi in fazone.</t>
    </r>
  </si>
  <si>
    <r>
      <t xml:space="preserve">REKAPITULACIJA ODVODNIK MEŠANEGA TIPA V VRTOJBI - KANAL "V" - </t>
    </r>
    <r>
      <rPr>
        <i/>
        <sz val="10"/>
        <rFont val="Calibri"/>
        <family val="2"/>
        <scheme val="minor"/>
      </rPr>
      <t>Sekundarno kanalizacijsko in vodovodno omrežja za objekte Ul. 9. septembra št. 139, 139a, 141 in 143</t>
    </r>
  </si>
  <si>
    <r>
      <rPr>
        <b/>
        <i/>
        <sz val="10"/>
        <color rgb="FF000000"/>
        <rFont val="Calibri"/>
        <family val="2"/>
        <scheme val="minor"/>
      </rPr>
      <t xml:space="preserve">Opomba: </t>
    </r>
    <r>
      <rPr>
        <i/>
        <sz val="10"/>
        <color rgb="FF000000"/>
        <rFont val="Calibri"/>
        <family val="2"/>
        <scheme val="minor"/>
      </rPr>
      <t xml:space="preserve">V popisu kanalizacije so upoštevane vse količine pripravljalnih, zemeljskih in zaključnih, saj se bodo komunalni vodi polagali v skupni izkop. V preostalih postavkah so v popisih vključena le gradbena, monterska in ostala dela. Popis predvideva vgradnjo jaškov hišnih priključkov. V kolikor se priklop priključka izvede na obstoječo greznico, je potrebno greznico ustrezno sanirati (vtok v kanalizacijo je potrebno izvesti iz prvega prekata, oziroma prekatne stene porušiti). Jaškov se v tem primeru ne vgradi.
</t>
    </r>
  </si>
  <si>
    <r>
      <t>m</t>
    </r>
    <r>
      <rPr>
        <vertAlign val="superscript"/>
        <sz val="10"/>
        <rFont val="Calibri"/>
        <family val="2"/>
        <scheme val="minor"/>
      </rPr>
      <t>2</t>
    </r>
  </si>
  <si>
    <r>
      <t>m</t>
    </r>
    <r>
      <rPr>
        <vertAlign val="superscript"/>
        <sz val="10"/>
        <rFont val="Calibri"/>
        <family val="2"/>
        <scheme val="minor"/>
      </rPr>
      <t>3</t>
    </r>
  </si>
  <si>
    <r>
      <t>kanal V-2.8, jašek RJ1: premer: DN 800; iztok/vtok: GRP DN 300; H</t>
    </r>
    <r>
      <rPr>
        <vertAlign val="subscript"/>
        <sz val="10"/>
        <rFont val="Calibri"/>
        <family val="2"/>
        <scheme val="minor"/>
      </rPr>
      <t>izkop</t>
    </r>
    <r>
      <rPr>
        <sz val="10"/>
        <rFont val="Calibri"/>
        <family val="2"/>
        <scheme val="minor"/>
      </rPr>
      <t>: 1.87 m</t>
    </r>
  </si>
  <si>
    <r>
      <t>kanal V-2.8, jašek RJ2: premer: DN 1000; iztok/vtok: GRP DN 300; H</t>
    </r>
    <r>
      <rPr>
        <vertAlign val="subscript"/>
        <sz val="10"/>
        <rFont val="Calibri"/>
        <family val="2"/>
        <scheme val="minor"/>
      </rPr>
      <t>izkop</t>
    </r>
    <r>
      <rPr>
        <sz val="10"/>
        <rFont val="Calibri"/>
        <family val="2"/>
        <scheme val="minor"/>
      </rPr>
      <t>: 2.44 m</t>
    </r>
  </si>
  <si>
    <r>
      <t>kanal V-2.8, jašek RJ3: premer: DN 1000; iztok/vtok: GRP DN 300, vtok: PP d 200; H</t>
    </r>
    <r>
      <rPr>
        <vertAlign val="subscript"/>
        <sz val="10"/>
        <rFont val="Calibri"/>
        <family val="2"/>
        <scheme val="minor"/>
      </rPr>
      <t>izkop</t>
    </r>
    <r>
      <rPr>
        <sz val="10"/>
        <rFont val="Calibri"/>
        <family val="2"/>
        <scheme val="minor"/>
      </rPr>
      <t>: 2.29 m</t>
    </r>
  </si>
  <si>
    <r>
      <t>kanal V-2.8, jašek RJ4: premer: DN 800; iztok: GRP DN 300, vtok: PP d 200; H</t>
    </r>
    <r>
      <rPr>
        <vertAlign val="subscript"/>
        <sz val="10"/>
        <rFont val="Calibri"/>
        <family val="2"/>
        <scheme val="minor"/>
      </rPr>
      <t>izkop</t>
    </r>
    <r>
      <rPr>
        <sz val="10"/>
        <rFont val="Calibri"/>
        <family val="2"/>
        <scheme val="minor"/>
      </rPr>
      <t>: 1.50 m</t>
    </r>
  </si>
  <si>
    <r>
      <t>kanal H139a, jašek RJ1: premer: DN 800; iztok/vtok: PP d 200; H</t>
    </r>
    <r>
      <rPr>
        <vertAlign val="subscript"/>
        <sz val="10"/>
        <rFont val="Calibri"/>
        <family val="2"/>
        <scheme val="minor"/>
      </rPr>
      <t>izkop</t>
    </r>
    <r>
      <rPr>
        <sz val="10"/>
        <rFont val="Calibri"/>
        <family val="2"/>
        <scheme val="minor"/>
      </rPr>
      <t>: 1.03 m</t>
    </r>
  </si>
  <si>
    <r>
      <t>Dobava in polaganje polipropilenske kanalizacijske cevi (standard EN 1852 oz. ONR 20512) tip ≥SN 8kN/m</t>
    </r>
    <r>
      <rPr>
        <vertAlign val="superscript"/>
        <sz val="10"/>
        <rFont val="Calibri"/>
        <family val="2"/>
        <scheme val="minor"/>
      </rPr>
      <t>2</t>
    </r>
    <r>
      <rPr>
        <sz val="10"/>
        <rFont val="Calibri"/>
        <family val="2"/>
        <scheme val="minor"/>
      </rPr>
      <t xml:space="preserve"> (kot npr. Rehau Awadukt HPP oz. Pipelife Master) d 200 za hišne priključke, kompletno z gumi tesnili in priključitvijo na jašek hišnega priključka.</t>
    </r>
  </si>
  <si>
    <r>
      <t>Dobava in polaganje polipropilenskih fazonskih kosov (standard EN 1852 oz. ONR 20512) tip ≥SN 8kN/m</t>
    </r>
    <r>
      <rPr>
        <vertAlign val="superscript"/>
        <sz val="10"/>
        <rFont val="Calibri"/>
        <family val="2"/>
        <scheme val="minor"/>
      </rPr>
      <t>2</t>
    </r>
    <r>
      <rPr>
        <sz val="10"/>
        <rFont val="Calibri"/>
        <family val="2"/>
        <scheme val="minor"/>
      </rPr>
      <t xml:space="preserve"> (kot npr. Rehau Awadukt HPP oz. Pipelife Master), vključno s spojnimi elementi ter priključitvijo na cevi (navezava hišnih priključkov in peskolovov na primarno/sekundarno omrežje).</t>
    </r>
  </si>
  <si>
    <r>
      <t>m</t>
    </r>
    <r>
      <rPr>
        <i/>
        <vertAlign val="superscript"/>
        <sz val="10"/>
        <rFont val="Calibri"/>
        <family val="2"/>
        <scheme val="minor"/>
      </rPr>
      <t>3</t>
    </r>
  </si>
  <si>
    <r>
      <t>m</t>
    </r>
    <r>
      <rPr>
        <i/>
        <vertAlign val="superscript"/>
        <sz val="10"/>
        <rFont val="Calibri"/>
        <family val="2"/>
        <scheme val="minor"/>
      </rPr>
      <t>2</t>
    </r>
  </si>
  <si>
    <r>
      <t xml:space="preserve">Dobava in polaganje polipropilenske kanalizacijske cevi (standard EN 1852 oz. ONR 20512) tip  ≥SN 8kN/m2 (kot npr. Rehau Awadukt HPP oz. Pipelife Master) </t>
    </r>
    <r>
      <rPr>
        <b/>
        <sz val="9"/>
        <rFont val="Calibri"/>
        <family val="2"/>
        <scheme val="minor"/>
      </rPr>
      <t>DN160</t>
    </r>
    <r>
      <rPr>
        <sz val="9"/>
        <rFont val="Calibri"/>
        <family val="2"/>
        <scheme val="minor"/>
      </rPr>
      <t>, za nastavke za priklop, na peščeno posteljico debeline 10+DN/10 cm.</t>
    </r>
  </si>
  <si>
    <r>
      <t xml:space="preserve">Vgradnja polipropilenske kanalizacijske cevi (standard EN 1852 oz.             ONR 20512) tip ≥SN 12kN/m2 (kot npr. Rehau Awadukt HPP oz. Pipelife Master) </t>
    </r>
    <r>
      <rPr>
        <b/>
        <sz val="10"/>
        <rFont val="Calibri"/>
        <family val="2"/>
        <scheme val="minor"/>
      </rPr>
      <t>DN250</t>
    </r>
    <r>
      <rPr>
        <sz val="10"/>
        <rFont val="Calibri"/>
        <family val="2"/>
        <scheme val="minor"/>
      </rPr>
      <t xml:space="preserve"> na peščeno posteljico debeline 10+DN/10 cm.</t>
    </r>
  </si>
  <si>
    <r>
      <t xml:space="preserve">Vgradnja polipropilenske kanalizacijske cevi (standard EN 1852 oz.             ONR 20512) tip ≥SN 12kN/m2 (kot npr. Rehau Awadukt HPP oz. Pipelife Master) </t>
    </r>
    <r>
      <rPr>
        <b/>
        <sz val="10"/>
        <rFont val="Calibri"/>
        <family val="2"/>
        <scheme val="minor"/>
      </rPr>
      <t>DN300</t>
    </r>
    <r>
      <rPr>
        <sz val="10"/>
        <rFont val="Calibri"/>
        <family val="2"/>
        <scheme val="minor"/>
      </rPr>
      <t xml:space="preserve"> na peščeno posteljico debeline 10+DN/10 cm.</t>
    </r>
  </si>
  <si>
    <r>
      <t>Strojni izkop jarka za vodovod v zemljini III. in IV. kategorije širine 70cm, globine do 2m, z naklonom brežin 60</t>
    </r>
    <r>
      <rPr>
        <vertAlign val="superscript"/>
        <sz val="10"/>
        <rFont val="Calibri"/>
        <family val="2"/>
        <scheme val="minor"/>
      </rPr>
      <t>0</t>
    </r>
    <r>
      <rPr>
        <sz val="10"/>
        <rFont val="Calibri"/>
        <family val="2"/>
        <scheme val="minor"/>
      </rPr>
      <t>,</t>
    </r>
    <r>
      <rPr>
        <vertAlign val="superscript"/>
        <sz val="10"/>
        <rFont val="Calibri"/>
        <family val="2"/>
        <scheme val="minor"/>
      </rPr>
      <t xml:space="preserve"> </t>
    </r>
    <r>
      <rPr>
        <sz val="10"/>
        <rFont val="Calibri"/>
        <family val="2"/>
        <scheme val="minor"/>
      </rPr>
      <t xml:space="preserve"> z nakladanjem in odvozom v deponijo do 10 km.</t>
    </r>
  </si>
  <si>
    <r>
      <t>Strojni izkop jarka za vodovodne odcepe v zemljini III in IV. kategorije širine 70cm, globine do 1m in naklonom brežin 60</t>
    </r>
    <r>
      <rPr>
        <vertAlign val="superscript"/>
        <sz val="10"/>
        <rFont val="Calibri"/>
        <family val="2"/>
        <scheme val="minor"/>
      </rPr>
      <t>0</t>
    </r>
    <r>
      <rPr>
        <sz val="10"/>
        <rFont val="Calibri"/>
        <family val="2"/>
        <scheme val="minor"/>
      </rPr>
      <t xml:space="preserve"> , z nakladanjem in odvozom v deponijo do 10 km.</t>
    </r>
  </si>
  <si>
    <r>
      <rPr>
        <b/>
        <i/>
        <sz val="10"/>
        <rFont val="Calibri"/>
        <family val="2"/>
        <scheme val="minor"/>
      </rPr>
      <t xml:space="preserve">Opomba: </t>
    </r>
    <r>
      <rPr>
        <i/>
        <sz val="10"/>
        <rFont val="Calibri"/>
        <family val="2"/>
        <scheme val="minor"/>
      </rPr>
      <t>Vsi volumni so podani kot volumni pred izkopom oziroma, kot volumni vgrajenega in ustrezno komprimiranega materiala.</t>
    </r>
  </si>
  <si>
    <t xml:space="preserve">Dobava in montaža vodovodnih cevi iz nodularne litine C40 NATURAL, DN100, PN=16 bar, DN 100, sidrni spoj, zunanje in notranje zaščitenih proti koroziji (standardi ISO4179 in ISO8179), komplet s spojnim materialom in tesnili. Cevi se polagajo na predhodno pripravljeno peščeno posteljico. </t>
  </si>
  <si>
    <t xml:space="preserve">Dobava in montaža toplotno izoliranih in zunanje zaščitenih vodovodnih cevi za zunanjo vgradno iz nodularne litine C40 NATURAL, DN100, PN=16 bar, DN 100, sidrni spoj, zunanje in notranje zaščitenih proti koroziji (standardi ISO4179 in ISO8179), komplet s spojnim materialom in tesnili. Cevi se pritrdijo na obstoječo motno kodnstrukcijo. </t>
  </si>
  <si>
    <t>cena/enoto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</si>
</sst>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 #,##0.00\ &quot;€&quot;_-;\-* #,##0.00\ &quot;€&quot;_-;_-* &quot;-&quot;??\ &quot;€&quot;_-;_-@_-"/>
    <numFmt numFmtId="165" formatCode="#,##0.00\ _S_I_T"/>
    <numFmt numFmtId="166" formatCode="0.0"/>
    <numFmt numFmtId="167" formatCode="#,##0.00\ &quot;€&quot;"/>
    <numFmt numFmtId="168" formatCode="0.000"/>
    <numFmt numFmtId="169" formatCode="_-* #,##0.00\ &quot;SIT&quot;_-;\-* #,##0.00\ &quot;SIT&quot;_-;_-* &quot;-&quot;??\ &quot;SIT&quot;_-;_-@_-"/>
    <numFmt numFmtId="170" formatCode="_-* #,##0.00_S_I_T_-;\-* #,##0.00_S_I_T_-;_-* &quot;-&quot;??_S_I_T_-;_-@_-"/>
    <numFmt numFmtId="171" formatCode="_-* #,##0.00&quot;SIT&quot;_-;\-* #,##0.00&quot;SIT&quot;_-;_-* &quot;-&quot;??&quot;SIT&quot;_-;_-@_-"/>
    <numFmt numFmtId="172" formatCode="_-* #,##0.0_S_I_T_-;\-* #,##0.0_S_I_T_-;_-* &quot;-&quot;??_S_I_T_-;_-@_-"/>
    <numFmt numFmtId="173" formatCode="_(* #,##0.00_);_(* \(#,##0.00\);_(* &quot;-&quot;??_);_(@_)"/>
    <numFmt numFmtId="174" formatCode="_-* #,##0.00\ [$€-1]_-;\-* #,##0.00\ [$€-1]_-;_-* \-??\ [$€-1]_-;_-@_-"/>
    <numFmt numFmtId="175" formatCode="_-* #,##0.00\ [$€-1]_-;\-* #,##0.00\ [$€-1]_-;_-* &quot;-&quot;??\ [$€-1]_-;_-@_-"/>
  </numFmts>
  <fonts count="55">
    <font>
      <sz val="10"/>
      <name val="Arial CE"/>
      <charset val="238"/>
    </font>
    <font>
      <sz val="10"/>
      <name val="Arial CE"/>
      <charset val="238"/>
    </font>
    <font>
      <i/>
      <sz val="10"/>
      <name val="SL Dutch"/>
      <charset val="238"/>
    </font>
    <font>
      <sz val="8"/>
      <name val="Arial"/>
      <family val="2"/>
    </font>
    <font>
      <i/>
      <sz val="10"/>
      <name val="SL Dutch"/>
    </font>
    <font>
      <sz val="12"/>
      <name val="Times New Roman CE"/>
      <family val="1"/>
      <charset val="238"/>
    </font>
    <font>
      <sz val="10"/>
      <name val="Arial"/>
      <family val="2"/>
      <charset val="238"/>
    </font>
    <font>
      <sz val="10"/>
      <name val="SLO_Letter_Gothic"/>
      <charset val="238"/>
    </font>
    <font>
      <sz val="10"/>
      <name val="Century Gothic CE"/>
      <charset val="238"/>
    </font>
    <font>
      <i/>
      <sz val="10"/>
      <name val="Arial CE"/>
      <family val="2"/>
      <charset val="238"/>
    </font>
    <font>
      <b/>
      <sz val="12"/>
      <name val="Calibri"/>
      <family val="2"/>
      <scheme val="minor"/>
    </font>
    <font>
      <b/>
      <sz val="12"/>
      <color rgb="FFFF0000"/>
      <name val="Calibri"/>
      <family val="2"/>
      <scheme val="minor"/>
    </font>
    <font>
      <b/>
      <sz val="12"/>
      <color rgb="FF0070C0"/>
      <name val="Calibri"/>
      <family val="2"/>
      <scheme val="minor"/>
    </font>
    <font>
      <sz val="10"/>
      <name val="Calibri"/>
      <family val="2"/>
      <scheme val="minor"/>
    </font>
    <font>
      <b/>
      <sz val="10"/>
      <name val="Calibri"/>
      <family val="2"/>
      <scheme val="minor"/>
    </font>
    <font>
      <b/>
      <sz val="10"/>
      <color rgb="FFFF0000"/>
      <name val="Calibri"/>
      <family val="2"/>
      <scheme val="minor"/>
    </font>
    <font>
      <b/>
      <sz val="10"/>
      <color rgb="FF0070C0"/>
      <name val="Calibri"/>
      <family val="2"/>
      <scheme val="minor"/>
    </font>
    <font>
      <b/>
      <sz val="11"/>
      <name val="Calibri"/>
      <family val="2"/>
      <scheme val="minor"/>
    </font>
    <font>
      <sz val="11"/>
      <name val="Calibri"/>
      <family val="2"/>
      <scheme val="minor"/>
    </font>
    <font>
      <sz val="10"/>
      <color rgb="FFFF0000"/>
      <name val="Calibri"/>
      <family val="2"/>
      <scheme val="minor"/>
    </font>
    <font>
      <b/>
      <sz val="9"/>
      <name val="Calibri"/>
      <family val="2"/>
      <scheme val="minor"/>
    </font>
    <font>
      <b/>
      <sz val="9"/>
      <color rgb="FFFF0000"/>
      <name val="Calibri"/>
      <family val="2"/>
      <scheme val="minor"/>
    </font>
    <font>
      <b/>
      <sz val="9"/>
      <color rgb="FF0070C0"/>
      <name val="Calibri"/>
      <family val="2"/>
      <scheme val="minor"/>
    </font>
    <font>
      <sz val="9"/>
      <name val="Calibri"/>
      <family val="2"/>
      <scheme val="minor"/>
    </font>
    <font>
      <sz val="9"/>
      <color rgb="FFFF0000"/>
      <name val="Calibri"/>
      <family val="2"/>
      <scheme val="minor"/>
    </font>
    <font>
      <sz val="9"/>
      <color rgb="FF0070C0"/>
      <name val="Calibri"/>
      <family val="2"/>
      <scheme val="minor"/>
    </font>
    <font>
      <vertAlign val="superscript"/>
      <sz val="9"/>
      <name val="Calibri"/>
      <family val="2"/>
      <scheme val="minor"/>
    </font>
    <font>
      <i/>
      <sz val="10"/>
      <name val="Calibri"/>
      <family val="2"/>
      <scheme val="minor"/>
    </font>
    <font>
      <sz val="12"/>
      <name val="Calibri"/>
      <family val="2"/>
      <scheme val="minor"/>
    </font>
    <font>
      <sz val="10"/>
      <color indexed="10"/>
      <name val="Calibri"/>
      <family val="2"/>
      <scheme val="minor"/>
    </font>
    <font>
      <i/>
      <sz val="10"/>
      <color rgb="FF000000"/>
      <name val="Calibri"/>
      <family val="2"/>
      <scheme val="minor"/>
    </font>
    <font>
      <b/>
      <i/>
      <sz val="10"/>
      <color rgb="FF000000"/>
      <name val="Calibri"/>
      <family val="2"/>
      <scheme val="minor"/>
    </font>
    <font>
      <vertAlign val="superscript"/>
      <sz val="10"/>
      <name val="Calibri"/>
      <family val="2"/>
      <scheme val="minor"/>
    </font>
    <font>
      <sz val="10"/>
      <color indexed="12"/>
      <name val="Calibri"/>
      <family val="2"/>
      <scheme val="minor"/>
    </font>
    <font>
      <sz val="10"/>
      <color indexed="9"/>
      <name val="Calibri"/>
      <family val="2"/>
      <scheme val="minor"/>
    </font>
    <font>
      <vertAlign val="subscript"/>
      <sz val="10"/>
      <name val="Calibri"/>
      <family val="2"/>
      <scheme val="minor"/>
    </font>
    <font>
      <sz val="8"/>
      <name val="Calibri"/>
      <family val="2"/>
      <scheme val="minor"/>
    </font>
    <font>
      <b/>
      <u/>
      <sz val="10"/>
      <name val="Calibri"/>
      <family val="2"/>
      <scheme val="minor"/>
    </font>
    <font>
      <i/>
      <vertAlign val="superscript"/>
      <sz val="10"/>
      <name val="Calibri"/>
      <family val="2"/>
      <scheme val="minor"/>
    </font>
    <font>
      <b/>
      <i/>
      <sz val="10"/>
      <name val="Calibri"/>
      <family val="2"/>
      <scheme val="minor"/>
    </font>
    <font>
      <i/>
      <sz val="10"/>
      <color indexed="10"/>
      <name val="Calibri"/>
      <family val="2"/>
      <scheme val="minor"/>
    </font>
    <font>
      <sz val="10"/>
      <color indexed="57"/>
      <name val="Calibri"/>
      <family val="2"/>
      <scheme val="minor"/>
    </font>
    <font>
      <i/>
      <sz val="10"/>
      <color indexed="12"/>
      <name val="Calibri"/>
      <family val="2"/>
      <scheme val="minor"/>
    </font>
    <font>
      <i/>
      <sz val="10"/>
      <color indexed="8"/>
      <name val="Calibri"/>
      <family val="2"/>
      <scheme val="minor"/>
    </font>
    <font>
      <b/>
      <sz val="10"/>
      <color indexed="10"/>
      <name val="Calibri"/>
      <family val="2"/>
      <scheme val="minor"/>
    </font>
    <font>
      <b/>
      <sz val="18"/>
      <name val="Calibri"/>
      <family val="2"/>
      <scheme val="minor"/>
    </font>
    <font>
      <b/>
      <sz val="16"/>
      <name val="Calibri"/>
      <family val="2"/>
      <scheme val="minor"/>
    </font>
    <font>
      <b/>
      <i/>
      <sz val="14"/>
      <name val="Calibri"/>
      <family val="2"/>
      <scheme val="minor"/>
    </font>
    <font>
      <b/>
      <i/>
      <sz val="12"/>
      <name val="Calibri"/>
      <family val="2"/>
      <scheme val="minor"/>
    </font>
    <font>
      <b/>
      <i/>
      <sz val="11"/>
      <name val="Calibri"/>
      <family val="2"/>
      <scheme val="minor"/>
    </font>
    <font>
      <b/>
      <sz val="14"/>
      <name val="Calibri"/>
      <family val="2"/>
      <scheme val="minor"/>
    </font>
    <font>
      <b/>
      <sz val="13"/>
      <name val="Calibri"/>
      <family val="2"/>
      <scheme val="minor"/>
    </font>
    <font>
      <b/>
      <sz val="9"/>
      <name val="Calibri"/>
      <family val="2"/>
      <charset val="238"/>
      <scheme val="minor"/>
    </font>
    <font>
      <b/>
      <sz val="9"/>
      <color rgb="FFFF0000"/>
      <name val="Calibri"/>
      <family val="2"/>
      <charset val="238"/>
      <scheme val="minor"/>
    </font>
    <font>
      <b/>
      <sz val="9"/>
      <color rgb="FF0070C0"/>
      <name val="Calibri"/>
      <family val="2"/>
      <charset val="238"/>
      <scheme val="minor"/>
    </font>
  </fonts>
  <fills count="10">
    <fill>
      <patternFill patternType="none"/>
    </fill>
    <fill>
      <patternFill patternType="gray125"/>
    </fill>
    <fill>
      <patternFill patternType="solid">
        <fgColor indexed="31"/>
        <bgColor indexed="64"/>
      </patternFill>
    </fill>
    <fill>
      <patternFill patternType="solid">
        <fgColor indexed="1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79998168889431442"/>
        <bgColor indexed="64"/>
      </patternFill>
    </fill>
  </fills>
  <borders count="48">
    <border>
      <left/>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hair">
        <color indexed="8"/>
      </bottom>
      <diagonal/>
    </border>
    <border>
      <left/>
      <right/>
      <top style="hair">
        <color indexed="8"/>
      </top>
      <bottom/>
      <diagonal/>
    </border>
    <border>
      <left/>
      <right/>
      <top style="double">
        <color indexed="8"/>
      </top>
      <bottom/>
      <diagonal/>
    </border>
    <border>
      <left/>
      <right/>
      <top/>
      <bottom style="double">
        <color auto="1"/>
      </bottom>
      <diagonal/>
    </border>
    <border>
      <left/>
      <right/>
      <top/>
      <bottom style="double">
        <color indexed="8"/>
      </bottom>
      <diagonal/>
    </border>
    <border>
      <left/>
      <right/>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5">
    <xf numFmtId="0" fontId="0" fillId="0" borderId="0"/>
    <xf numFmtId="1" fontId="4" fillId="0" borderId="0"/>
    <xf numFmtId="0" fontId="6" fillId="0" borderId="0"/>
    <xf numFmtId="0" fontId="5" fillId="0" borderId="0"/>
    <xf numFmtId="1" fontId="2" fillId="0" borderId="0"/>
    <xf numFmtId="0" fontId="1" fillId="0" borderId="0"/>
    <xf numFmtId="1" fontId="2" fillId="0" borderId="0"/>
    <xf numFmtId="1" fontId="4" fillId="0" borderId="0"/>
    <xf numFmtId="3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170" fontId="7" fillId="0" borderId="0" applyFont="0" applyFill="0" applyBorder="0" applyAlignment="0" applyProtection="0"/>
    <xf numFmtId="171" fontId="7" fillId="0" borderId="0" applyFont="0" applyFill="0" applyBorder="0" applyAlignment="0" applyProtection="0"/>
    <xf numFmtId="1" fontId="4" fillId="0" borderId="0"/>
    <xf numFmtId="0" fontId="8" fillId="0" borderId="0"/>
    <xf numFmtId="1" fontId="9" fillId="0" borderId="0">
      <alignment vertical="top"/>
    </xf>
    <xf numFmtId="0" fontId="8" fillId="0" borderId="0"/>
    <xf numFmtId="0" fontId="8" fillId="0" borderId="0"/>
    <xf numFmtId="0" fontId="7" fillId="0" borderId="0"/>
    <xf numFmtId="0" fontId="7" fillId="0" borderId="0"/>
    <xf numFmtId="1" fontId="4" fillId="0" borderId="0"/>
    <xf numFmtId="1" fontId="9" fillId="0" borderId="0">
      <alignment vertical="top"/>
    </xf>
    <xf numFmtId="173" fontId="7" fillId="0" borderId="0" applyFont="0" applyFill="0" applyBorder="0" applyAlignment="0" applyProtection="0"/>
    <xf numFmtId="166" fontId="6" fillId="0" borderId="0"/>
  </cellStyleXfs>
  <cellXfs count="890">
    <xf numFmtId="0" fontId="0" fillId="0" borderId="0" xfId="0"/>
    <xf numFmtId="0" fontId="10" fillId="0" borderId="0" xfId="0" applyFont="1"/>
    <xf numFmtId="49" fontId="10" fillId="0" borderId="0" xfId="0" applyNumberFormat="1" applyFont="1" applyAlignment="1">
      <alignment horizontal="right"/>
    </xf>
    <xf numFmtId="2" fontId="10" fillId="0" borderId="0" xfId="0" applyNumberFormat="1" applyFont="1" applyAlignment="1">
      <alignment horizontal="right"/>
    </xf>
    <xf numFmtId="4" fontId="10" fillId="0" borderId="0" xfId="0" applyNumberFormat="1" applyFont="1"/>
    <xf numFmtId="0" fontId="11" fillId="0" borderId="0" xfId="0" applyFont="1"/>
    <xf numFmtId="0" fontId="12" fillId="0" borderId="0" xfId="0" applyFont="1"/>
    <xf numFmtId="49" fontId="10" fillId="0" borderId="0" xfId="0" applyNumberFormat="1" applyFont="1" applyBorder="1" applyAlignment="1">
      <alignment horizontal="right"/>
    </xf>
    <xf numFmtId="0" fontId="10" fillId="0" borderId="0" xfId="0" applyFont="1" applyBorder="1"/>
    <xf numFmtId="2" fontId="10" fillId="0" borderId="0" xfId="0" applyNumberFormat="1" applyFont="1" applyBorder="1" applyAlignment="1">
      <alignment horizontal="right"/>
    </xf>
    <xf numFmtId="49" fontId="10" fillId="0" borderId="9" xfId="0" applyNumberFormat="1" applyFont="1" applyBorder="1" applyAlignment="1">
      <alignment horizontal="right"/>
    </xf>
    <xf numFmtId="0" fontId="10" fillId="0" borderId="9" xfId="0" applyFont="1" applyBorder="1"/>
    <xf numFmtId="2" fontId="10" fillId="0" borderId="9" xfId="0" applyNumberFormat="1" applyFont="1" applyBorder="1" applyAlignment="1">
      <alignment horizontal="right"/>
    </xf>
    <xf numFmtId="0" fontId="14" fillId="0" borderId="0" xfId="0" applyFont="1"/>
    <xf numFmtId="0" fontId="15" fillId="0" borderId="0" xfId="0" applyFont="1"/>
    <xf numFmtId="0" fontId="16" fillId="0" borderId="0" xfId="0" applyFont="1"/>
    <xf numFmtId="0" fontId="17" fillId="0" borderId="0" xfId="0" applyFont="1" applyAlignment="1">
      <alignment horizontal="left" wrapText="1"/>
    </xf>
    <xf numFmtId="0" fontId="18" fillId="0" borderId="0" xfId="0" applyFont="1" applyAlignment="1">
      <alignment horizontal="left" wrapText="1"/>
    </xf>
    <xf numFmtId="0" fontId="10" fillId="0" borderId="0" xfId="0" applyFont="1" applyAlignment="1"/>
    <xf numFmtId="0" fontId="13" fillId="0" borderId="0" xfId="0" applyFont="1" applyAlignment="1"/>
    <xf numFmtId="167" fontId="13" fillId="0" borderId="0" xfId="0" applyNumberFormat="1" applyFont="1" applyAlignment="1"/>
    <xf numFmtId="4" fontId="13" fillId="0" borderId="0" xfId="0" applyNumberFormat="1" applyFont="1" applyBorder="1" applyAlignment="1">
      <alignment horizontal="right"/>
    </xf>
    <xf numFmtId="4" fontId="13" fillId="0" borderId="0" xfId="0" applyNumberFormat="1" applyFont="1" applyBorder="1"/>
    <xf numFmtId="167" fontId="13" fillId="0" borderId="0" xfId="0" applyNumberFormat="1" applyFont="1" applyBorder="1"/>
    <xf numFmtId="167" fontId="13" fillId="0" borderId="0" xfId="0" applyNumberFormat="1" applyFont="1"/>
    <xf numFmtId="0" fontId="14" fillId="0" borderId="0" xfId="0" applyFont="1" applyAlignment="1">
      <alignment horizontal="right"/>
    </xf>
    <xf numFmtId="4" fontId="14" fillId="0" borderId="0" xfId="0" applyNumberFormat="1" applyFont="1"/>
    <xf numFmtId="2" fontId="14" fillId="0" borderId="0" xfId="0" applyNumberFormat="1" applyFont="1" applyAlignment="1">
      <alignment horizontal="right"/>
    </xf>
    <xf numFmtId="167" fontId="14" fillId="0" borderId="0" xfId="0" applyNumberFormat="1" applyFont="1"/>
    <xf numFmtId="167" fontId="10" fillId="0" borderId="0" xfId="0" applyNumberFormat="1" applyFont="1"/>
    <xf numFmtId="49" fontId="13" fillId="0" borderId="0" xfId="0" applyNumberFormat="1" applyFont="1" applyAlignment="1">
      <alignment horizontal="right"/>
    </xf>
    <xf numFmtId="0" fontId="13" fillId="0" borderId="0" xfId="0" applyFont="1"/>
    <xf numFmtId="2" fontId="13" fillId="0" borderId="0" xfId="0" applyNumberFormat="1" applyFont="1" applyAlignment="1">
      <alignment horizontal="right"/>
    </xf>
    <xf numFmtId="4" fontId="13" fillId="0" borderId="0" xfId="0" applyNumberFormat="1" applyFont="1"/>
    <xf numFmtId="4" fontId="19" fillId="0" borderId="0" xfId="0" applyNumberFormat="1" applyFont="1"/>
    <xf numFmtId="4" fontId="16" fillId="0" borderId="0" xfId="0" applyNumberFormat="1" applyFont="1"/>
    <xf numFmtId="49" fontId="13" fillId="0" borderId="0" xfId="0" applyNumberFormat="1" applyFont="1" applyBorder="1" applyAlignment="1">
      <alignment horizontal="right"/>
    </xf>
    <xf numFmtId="0" fontId="13" fillId="0" borderId="0" xfId="0" applyFont="1" applyBorder="1"/>
    <xf numFmtId="2" fontId="13" fillId="0" borderId="0" xfId="0" applyNumberFormat="1" applyFont="1" applyBorder="1" applyAlignment="1">
      <alignment horizontal="right"/>
    </xf>
    <xf numFmtId="49" fontId="13" fillId="0" borderId="9" xfId="0" applyNumberFormat="1" applyFont="1" applyBorder="1" applyAlignment="1">
      <alignment horizontal="right"/>
    </xf>
    <xf numFmtId="0" fontId="13" fillId="0" borderId="9" xfId="0" applyFont="1" applyBorder="1"/>
    <xf numFmtId="2" fontId="13" fillId="0" borderId="9" xfId="0" applyNumberFormat="1" applyFont="1" applyBorder="1" applyAlignment="1">
      <alignment horizontal="right"/>
    </xf>
    <xf numFmtId="164" fontId="14" fillId="0" borderId="0" xfId="0" applyNumberFormat="1" applyFont="1"/>
    <xf numFmtId="167" fontId="16" fillId="0" borderId="0" xfId="0" applyNumberFormat="1" applyFont="1"/>
    <xf numFmtId="0" fontId="20" fillId="0" borderId="0" xfId="0" applyFont="1"/>
    <xf numFmtId="0" fontId="20" fillId="0" borderId="0" xfId="0" applyFont="1" applyAlignment="1">
      <alignment horizontal="right"/>
    </xf>
    <xf numFmtId="4" fontId="20" fillId="0" borderId="0" xfId="0" applyNumberFormat="1" applyFont="1"/>
    <xf numFmtId="2" fontId="20" fillId="0" borderId="0" xfId="0" applyNumberFormat="1" applyFont="1" applyAlignment="1">
      <alignment horizontal="right"/>
    </xf>
    <xf numFmtId="167" fontId="20" fillId="0" borderId="0" xfId="0" applyNumberFormat="1" applyFont="1"/>
    <xf numFmtId="0" fontId="21" fillId="0" borderId="0" xfId="0" applyFont="1"/>
    <xf numFmtId="0" fontId="22" fillId="0" borderId="0" xfId="0" applyFont="1"/>
    <xf numFmtId="0" fontId="23" fillId="0" borderId="0" xfId="0" applyFont="1"/>
    <xf numFmtId="49" fontId="20" fillId="0" borderId="0" xfId="0" applyNumberFormat="1" applyFont="1" applyAlignment="1">
      <alignment horizontal="right"/>
    </xf>
    <xf numFmtId="0" fontId="20" fillId="0" borderId="0" xfId="0" applyFont="1" applyAlignment="1">
      <alignment horizontal="justify" vertical="top" wrapText="1"/>
    </xf>
    <xf numFmtId="2" fontId="23" fillId="0" borderId="0" xfId="0" applyNumberFormat="1" applyFont="1" applyAlignment="1">
      <alignment horizontal="right"/>
    </xf>
    <xf numFmtId="0" fontId="23" fillId="0" borderId="0" xfId="0" applyFont="1" applyAlignment="1">
      <alignment horizontal="center"/>
    </xf>
    <xf numFmtId="4" fontId="23" fillId="0" borderId="0" xfId="0" applyNumberFormat="1" applyFont="1" applyAlignment="1">
      <alignment horizontal="right"/>
    </xf>
    <xf numFmtId="167" fontId="23" fillId="0" borderId="0" xfId="0" applyNumberFormat="1" applyFont="1" applyAlignment="1">
      <alignment horizontal="right"/>
    </xf>
    <xf numFmtId="0" fontId="24" fillId="0" borderId="0" xfId="0" applyFont="1"/>
    <xf numFmtId="0" fontId="25" fillId="0" borderId="0" xfId="0" applyFont="1"/>
    <xf numFmtId="49" fontId="23" fillId="0" borderId="0" xfId="0" applyNumberFormat="1" applyFont="1" applyAlignment="1">
      <alignment horizontal="right"/>
    </xf>
    <xf numFmtId="0" fontId="23" fillId="0" borderId="0" xfId="0" applyFont="1" applyAlignment="1">
      <alignment horizontal="justify" vertical="top" wrapText="1"/>
    </xf>
    <xf numFmtId="2" fontId="23" fillId="0" borderId="0" xfId="0" applyNumberFormat="1" applyFont="1" applyAlignment="1">
      <alignment horizontal="right" vertical="top"/>
    </xf>
    <xf numFmtId="2" fontId="23" fillId="0" borderId="0" xfId="0" quotePrefix="1" applyNumberFormat="1" applyFont="1" applyAlignment="1">
      <alignment horizontal="right" vertical="top"/>
    </xf>
    <xf numFmtId="167" fontId="23" fillId="0" borderId="0" xfId="0" applyNumberFormat="1" applyFont="1" applyBorder="1" applyAlignment="1">
      <alignment horizontal="right"/>
    </xf>
    <xf numFmtId="0" fontId="23" fillId="0" borderId="0" xfId="0" quotePrefix="1" applyFont="1" applyAlignment="1">
      <alignment horizontal="justify" vertical="top" wrapText="1"/>
    </xf>
    <xf numFmtId="0" fontId="23" fillId="0" borderId="0" xfId="0" applyFont="1" applyAlignment="1">
      <alignment horizontal="right"/>
    </xf>
    <xf numFmtId="2" fontId="23" fillId="0" borderId="0" xfId="0" applyNumberFormat="1" applyFont="1" applyFill="1" applyAlignment="1">
      <alignment horizontal="right"/>
    </xf>
    <xf numFmtId="2" fontId="23" fillId="0" borderId="0" xfId="0" applyNumberFormat="1" applyFont="1" applyFill="1" applyAlignment="1">
      <alignment horizontal="center"/>
    </xf>
    <xf numFmtId="0" fontId="23" fillId="0" borderId="0" xfId="0" applyFont="1" applyBorder="1" applyAlignment="1">
      <alignment horizontal="right"/>
    </xf>
    <xf numFmtId="49" fontId="23" fillId="0" borderId="10" xfId="0" applyNumberFormat="1" applyFont="1" applyBorder="1" applyAlignment="1">
      <alignment horizontal="right"/>
    </xf>
    <xf numFmtId="0" fontId="23" fillId="0" borderId="10" xfId="0" applyFont="1" applyBorder="1" applyAlignment="1">
      <alignment horizontal="justify" vertical="top" wrapText="1"/>
    </xf>
    <xf numFmtId="2" fontId="23" fillId="0" borderId="10" xfId="0" applyNumberFormat="1" applyFont="1" applyBorder="1" applyAlignment="1">
      <alignment horizontal="right"/>
    </xf>
    <xf numFmtId="0" fontId="23" fillId="0" borderId="10" xfId="0" applyFont="1" applyBorder="1" applyAlignment="1">
      <alignment horizontal="center"/>
    </xf>
    <xf numFmtId="4" fontId="23" fillId="0" borderId="10" xfId="0" applyNumberFormat="1" applyFont="1" applyBorder="1" applyAlignment="1">
      <alignment horizontal="right"/>
    </xf>
    <xf numFmtId="167" fontId="23" fillId="0" borderId="10" xfId="0" applyNumberFormat="1" applyFont="1" applyBorder="1" applyAlignment="1">
      <alignment horizontal="right"/>
    </xf>
    <xf numFmtId="0" fontId="20" fillId="0" borderId="0" xfId="0" applyFont="1" applyAlignment="1">
      <alignment horizontal="center"/>
    </xf>
    <xf numFmtId="167" fontId="20" fillId="0" borderId="7" xfId="0" applyNumberFormat="1" applyFont="1" applyBorder="1" applyAlignment="1">
      <alignment horizontal="right"/>
    </xf>
    <xf numFmtId="4" fontId="24" fillId="0" borderId="0" xfId="0" applyNumberFormat="1" applyFont="1"/>
    <xf numFmtId="1" fontId="23" fillId="0" borderId="0" xfId="0" applyNumberFormat="1" applyFont="1"/>
    <xf numFmtId="0" fontId="23" fillId="0" borderId="0" xfId="0" applyFont="1" applyFill="1" applyBorder="1" applyAlignment="1">
      <alignment horizontal="right"/>
    </xf>
    <xf numFmtId="0" fontId="23" fillId="0" borderId="0" xfId="0" applyFont="1" applyAlignment="1">
      <alignment horizontal="left" vertical="center" wrapText="1"/>
    </xf>
    <xf numFmtId="2" fontId="23" fillId="0" borderId="0" xfId="0" applyNumberFormat="1" applyFont="1" applyAlignment="1">
      <alignment horizontal="right" vertical="center"/>
    </xf>
    <xf numFmtId="4" fontId="23" fillId="0" borderId="0" xfId="0" applyNumberFormat="1" applyFont="1" applyAlignment="1">
      <alignment horizontal="right" vertical="center"/>
    </xf>
    <xf numFmtId="2" fontId="23" fillId="0" borderId="0" xfId="0" applyNumberFormat="1" applyFont="1" applyBorder="1" applyAlignment="1">
      <alignment horizontal="right"/>
    </xf>
    <xf numFmtId="0" fontId="25" fillId="0" borderId="0" xfId="0" applyFont="1" applyFill="1"/>
    <xf numFmtId="0" fontId="23" fillId="0" borderId="0" xfId="0" applyFont="1" applyFill="1"/>
    <xf numFmtId="0" fontId="23" fillId="0" borderId="0" xfId="0" applyFont="1" applyFill="1" applyAlignment="1">
      <alignment horizontal="justify" vertical="top" wrapText="1"/>
    </xf>
    <xf numFmtId="4" fontId="25" fillId="0" borderId="0" xfId="0" applyNumberFormat="1" applyFont="1" applyFill="1"/>
    <xf numFmtId="2" fontId="24" fillId="0" borderId="0" xfId="0" applyNumberFormat="1" applyFont="1"/>
    <xf numFmtId="0" fontId="23" fillId="0" borderId="0" xfId="0" applyFont="1" applyAlignment="1"/>
    <xf numFmtId="167" fontId="20" fillId="0" borderId="0" xfId="0" applyNumberFormat="1" applyFont="1" applyBorder="1" applyAlignment="1">
      <alignment horizontal="right"/>
    </xf>
    <xf numFmtId="49" fontId="20" fillId="0" borderId="0" xfId="0" applyNumberFormat="1" applyFont="1" applyAlignment="1">
      <alignment horizontal="center"/>
    </xf>
    <xf numFmtId="2" fontId="23" fillId="0" borderId="0" xfId="0" applyNumberFormat="1" applyFont="1" applyAlignment="1">
      <alignment horizontal="center"/>
    </xf>
    <xf numFmtId="49" fontId="23" fillId="0" borderId="0" xfId="0" applyNumberFormat="1" applyFont="1" applyAlignment="1">
      <alignment horizontal="center"/>
    </xf>
    <xf numFmtId="2" fontId="23" fillId="0" borderId="0" xfId="0" quotePrefix="1" applyNumberFormat="1" applyFont="1" applyAlignment="1">
      <alignment horizontal="center" vertical="top"/>
    </xf>
    <xf numFmtId="2" fontId="23" fillId="0" borderId="0" xfId="0" applyNumberFormat="1" applyFont="1" applyAlignment="1">
      <alignment horizontal="center" vertical="top"/>
    </xf>
    <xf numFmtId="2" fontId="23" fillId="0" borderId="0" xfId="0" applyNumberFormat="1" applyFont="1" applyBorder="1" applyAlignment="1">
      <alignment horizontal="center"/>
    </xf>
    <xf numFmtId="49" fontId="23" fillId="0" borderId="10" xfId="0" applyNumberFormat="1" applyFont="1" applyBorder="1" applyAlignment="1">
      <alignment horizontal="center"/>
    </xf>
    <xf numFmtId="2" fontId="23" fillId="0" borderId="10" xfId="0" applyNumberFormat="1" applyFont="1" applyBorder="1" applyAlignment="1">
      <alignment horizontal="center"/>
    </xf>
    <xf numFmtId="2" fontId="20" fillId="0" borderId="0" xfId="0" applyNumberFormat="1" applyFont="1" applyAlignment="1">
      <alignment horizontal="center"/>
    </xf>
    <xf numFmtId="0" fontId="13" fillId="0" borderId="0" xfId="0" applyFont="1" applyAlignment="1">
      <alignment vertical="top" wrapText="1"/>
    </xf>
    <xf numFmtId="49" fontId="20" fillId="0" borderId="0" xfId="0" applyNumberFormat="1" applyFont="1" applyAlignment="1">
      <alignment horizontal="center" vertical="top"/>
    </xf>
    <xf numFmtId="49" fontId="23" fillId="0" borderId="0" xfId="0" applyNumberFormat="1" applyFont="1" applyAlignment="1">
      <alignment horizontal="right" vertical="top"/>
    </xf>
    <xf numFmtId="49" fontId="23" fillId="0" borderId="11" xfId="0" applyNumberFormat="1" applyFont="1" applyBorder="1" applyAlignment="1">
      <alignment horizontal="right" vertical="top"/>
    </xf>
    <xf numFmtId="0" fontId="23" fillId="0" borderId="11" xfId="0" applyFont="1" applyBorder="1" applyAlignment="1">
      <alignment horizontal="justify" vertical="top" wrapText="1"/>
    </xf>
    <xf numFmtId="2" fontId="23" fillId="0" borderId="11" xfId="0" applyNumberFormat="1" applyFont="1" applyBorder="1" applyAlignment="1">
      <alignment horizontal="center"/>
    </xf>
    <xf numFmtId="0" fontId="23" fillId="0" borderId="11" xfId="0" applyFont="1" applyBorder="1" applyAlignment="1">
      <alignment horizontal="center"/>
    </xf>
    <xf numFmtId="4" fontId="23" fillId="0" borderId="11" xfId="0" applyNumberFormat="1" applyFont="1" applyBorder="1" applyAlignment="1">
      <alignment horizontal="right"/>
    </xf>
    <xf numFmtId="4" fontId="20" fillId="0" borderId="0" xfId="0" applyNumberFormat="1" applyFont="1" applyBorder="1" applyAlignment="1">
      <alignment horizontal="right"/>
    </xf>
    <xf numFmtId="4" fontId="23" fillId="0" borderId="0" xfId="0" applyNumberFormat="1" applyFont="1" applyAlignment="1"/>
    <xf numFmtId="49" fontId="20" fillId="0" borderId="0" xfId="0" applyNumberFormat="1" applyFont="1" applyAlignment="1">
      <alignment horizontal="right" vertical="top"/>
    </xf>
    <xf numFmtId="2" fontId="23" fillId="0" borderId="0" xfId="0" applyNumberFormat="1" applyFont="1" applyAlignment="1"/>
    <xf numFmtId="0" fontId="23" fillId="0" borderId="0" xfId="0" applyFont="1" applyAlignment="1">
      <alignment vertical="top" wrapText="1"/>
    </xf>
    <xf numFmtId="0" fontId="23" fillId="0" borderId="0" xfId="0" applyFont="1" applyAlignment="1">
      <alignment horizontal="right" vertical="top" wrapText="1"/>
    </xf>
    <xf numFmtId="2" fontId="23" fillId="0" borderId="0" xfId="0" applyNumberFormat="1" applyFont="1" applyBorder="1" applyAlignment="1"/>
    <xf numFmtId="49" fontId="23" fillId="0" borderId="10" xfId="0" applyNumberFormat="1" applyFont="1" applyBorder="1" applyAlignment="1">
      <alignment horizontal="right" vertical="top"/>
    </xf>
    <xf numFmtId="1" fontId="13" fillId="0" borderId="0" xfId="0" applyNumberFormat="1" applyFont="1" applyAlignment="1">
      <alignment horizontal="left" vertical="top"/>
    </xf>
    <xf numFmtId="0" fontId="13" fillId="0" borderId="0" xfId="0" applyFont="1" applyAlignment="1">
      <alignment horizontal="right"/>
    </xf>
    <xf numFmtId="0" fontId="14" fillId="0" borderId="4" xfId="0" applyFont="1" applyFill="1" applyBorder="1" applyAlignment="1" applyProtection="1">
      <alignment horizontal="center" vertical="center" wrapText="1"/>
    </xf>
    <xf numFmtId="1" fontId="14" fillId="0" borderId="13" xfId="0" applyNumberFormat="1" applyFont="1" applyFill="1" applyBorder="1" applyAlignment="1" applyProtection="1">
      <alignment horizontal="left" vertical="top" wrapText="1"/>
    </xf>
    <xf numFmtId="0" fontId="14" fillId="0" borderId="14" xfId="3" applyFont="1" applyBorder="1" applyAlignment="1" applyProtection="1">
      <alignment horizontal="center" vertical="center"/>
      <protection locked="0"/>
    </xf>
    <xf numFmtId="0" fontId="14" fillId="0" borderId="5" xfId="3" applyFont="1" applyBorder="1" applyAlignment="1" applyProtection="1">
      <alignment horizontal="right" vertical="center"/>
      <protection locked="0"/>
    </xf>
    <xf numFmtId="4" fontId="14" fillId="0" borderId="5" xfId="3" applyNumberFormat="1" applyFont="1" applyBorder="1" applyAlignment="1" applyProtection="1">
      <alignment horizontal="center" vertical="center"/>
      <protection locked="0"/>
    </xf>
    <xf numFmtId="1" fontId="14" fillId="0" borderId="0" xfId="0" applyNumberFormat="1" applyFont="1" applyAlignment="1">
      <alignment horizontal="left" vertical="top"/>
    </xf>
    <xf numFmtId="0" fontId="13" fillId="0" borderId="0" xfId="0" applyNumberFormat="1" applyFont="1" applyAlignment="1">
      <alignment wrapText="1"/>
    </xf>
    <xf numFmtId="169" fontId="13" fillId="0" borderId="0" xfId="0" applyNumberFormat="1" applyFont="1" applyAlignment="1">
      <alignment horizontal="right"/>
    </xf>
    <xf numFmtId="4" fontId="13" fillId="0" borderId="0" xfId="0" applyNumberFormat="1" applyFont="1" applyAlignment="1">
      <alignment horizontal="left" indent="1"/>
    </xf>
    <xf numFmtId="168" fontId="14" fillId="0" borderId="4" xfId="3" applyNumberFormat="1" applyFont="1" applyBorder="1" applyAlignment="1">
      <alignment horizontal="center" vertical="center" wrapText="1"/>
    </xf>
    <xf numFmtId="1" fontId="14" fillId="0" borderId="13" xfId="3" applyNumberFormat="1" applyFont="1" applyBorder="1" applyAlignment="1">
      <alignment horizontal="left" vertical="top" wrapText="1"/>
    </xf>
    <xf numFmtId="0" fontId="13" fillId="0" borderId="0" xfId="0" applyFont="1" applyAlignment="1">
      <alignment horizontal="right" vertical="top"/>
    </xf>
    <xf numFmtId="4" fontId="13" fillId="0" borderId="0" xfId="0" applyNumberFormat="1" applyFont="1" applyAlignment="1">
      <alignment horizontal="right"/>
    </xf>
    <xf numFmtId="4" fontId="13" fillId="0" borderId="0" xfId="0" applyNumberFormat="1" applyFont="1" applyAlignment="1" applyProtection="1">
      <alignment horizontal="right"/>
      <protection locked="0"/>
    </xf>
    <xf numFmtId="0" fontId="13" fillId="0" borderId="0" xfId="0" applyFont="1" applyAlignment="1">
      <alignment wrapText="1"/>
    </xf>
    <xf numFmtId="4" fontId="13" fillId="0" borderId="0" xfId="0" applyNumberFormat="1" applyFont="1" applyProtection="1">
      <protection locked="0"/>
    </xf>
    <xf numFmtId="4" fontId="14" fillId="0" borderId="15" xfId="3" applyNumberFormat="1" applyFont="1" applyBorder="1" applyAlignment="1">
      <alignment horizontal="center" vertical="center" wrapText="1"/>
    </xf>
    <xf numFmtId="168" fontId="14" fillId="0" borderId="0" xfId="3" applyNumberFormat="1" applyFont="1" applyBorder="1" applyAlignment="1">
      <alignment horizontal="center" vertical="center" wrapText="1"/>
    </xf>
    <xf numFmtId="1" fontId="14" fillId="0" borderId="0" xfId="3" applyNumberFormat="1" applyFont="1" applyBorder="1" applyAlignment="1">
      <alignment horizontal="left" vertical="top" wrapText="1"/>
    </xf>
    <xf numFmtId="0" fontId="14" fillId="0" borderId="0" xfId="3" applyFont="1" applyBorder="1" applyAlignment="1" applyProtection="1">
      <alignment horizontal="center" vertical="center"/>
      <protection locked="0"/>
    </xf>
    <xf numFmtId="49" fontId="14" fillId="0" borderId="0" xfId="3" applyNumberFormat="1" applyFont="1" applyBorder="1" applyAlignment="1">
      <alignment horizontal="right"/>
    </xf>
    <xf numFmtId="4" fontId="13" fillId="0" borderId="0" xfId="3" applyNumberFormat="1" applyFont="1" applyBorder="1" applyAlignment="1">
      <alignment horizontal="right"/>
    </xf>
    <xf numFmtId="3" fontId="13" fillId="0" borderId="16" xfId="3" applyNumberFormat="1" applyFont="1" applyFill="1" applyBorder="1" applyAlignment="1">
      <alignment horizontal="left"/>
    </xf>
    <xf numFmtId="1" fontId="13" fillId="0" borderId="17" xfId="3" applyNumberFormat="1" applyFont="1" applyFill="1" applyBorder="1" applyAlignment="1">
      <alignment horizontal="left" vertical="top"/>
    </xf>
    <xf numFmtId="4" fontId="13" fillId="0" borderId="16" xfId="3" applyNumberFormat="1" applyFont="1" applyFill="1" applyBorder="1" applyAlignment="1">
      <alignment horizontal="left"/>
    </xf>
    <xf numFmtId="4" fontId="13" fillId="0" borderId="18" xfId="3" applyNumberFormat="1" applyFont="1" applyFill="1" applyBorder="1" applyAlignment="1">
      <alignment horizontal="right" wrapText="1"/>
    </xf>
    <xf numFmtId="4" fontId="13" fillId="0" borderId="17" xfId="3" applyNumberFormat="1" applyFont="1" applyFill="1" applyBorder="1" applyAlignment="1">
      <alignment horizontal="left" wrapText="1"/>
    </xf>
    <xf numFmtId="3" fontId="13" fillId="0" borderId="0" xfId="3" applyNumberFormat="1" applyFont="1" applyFill="1" applyBorder="1" applyAlignment="1">
      <alignment horizontal="left"/>
    </xf>
    <xf numFmtId="1" fontId="13" fillId="0" borderId="0" xfId="3" applyNumberFormat="1" applyFont="1" applyFill="1" applyBorder="1" applyAlignment="1">
      <alignment horizontal="left" vertical="top"/>
    </xf>
    <xf numFmtId="4" fontId="13" fillId="0" borderId="0" xfId="3" applyNumberFormat="1" applyFont="1" applyFill="1" applyBorder="1" applyAlignment="1">
      <alignment horizontal="left"/>
    </xf>
    <xf numFmtId="4" fontId="13" fillId="0" borderId="0" xfId="3" applyNumberFormat="1" applyFont="1" applyFill="1" applyBorder="1" applyAlignment="1">
      <alignment horizontal="right"/>
    </xf>
    <xf numFmtId="4" fontId="29" fillId="0" borderId="0" xfId="0" applyNumberFormat="1" applyFont="1" applyAlignment="1">
      <alignment horizontal="right"/>
    </xf>
    <xf numFmtId="4" fontId="13" fillId="0" borderId="18" xfId="3" applyNumberFormat="1" applyFont="1" applyFill="1" applyBorder="1" applyAlignment="1">
      <alignment horizontal="left"/>
    </xf>
    <xf numFmtId="4" fontId="13" fillId="0" borderId="18" xfId="3" applyNumberFormat="1" applyFont="1" applyFill="1" applyBorder="1" applyAlignment="1">
      <alignment horizontal="right"/>
    </xf>
    <xf numFmtId="4" fontId="13" fillId="0" borderId="17" xfId="3" applyNumberFormat="1" applyFont="1" applyFill="1" applyBorder="1" applyAlignment="1"/>
    <xf numFmtId="0" fontId="13" fillId="0" borderId="16" xfId="3" applyFont="1" applyBorder="1"/>
    <xf numFmtId="1" fontId="13" fillId="0" borderId="17" xfId="3" applyNumberFormat="1" applyFont="1" applyBorder="1" applyAlignment="1">
      <alignment horizontal="left" vertical="top"/>
    </xf>
    <xf numFmtId="4" fontId="13" fillId="0" borderId="4" xfId="3" applyNumberFormat="1" applyFont="1" applyFill="1" applyBorder="1" applyAlignment="1">
      <alignment horizontal="left"/>
    </xf>
    <xf numFmtId="1" fontId="13" fillId="0" borderId="5" xfId="3" applyNumberFormat="1" applyFont="1" applyFill="1" applyBorder="1" applyAlignment="1">
      <alignment horizontal="left" vertical="top"/>
    </xf>
    <xf numFmtId="3" fontId="14" fillId="0" borderId="5" xfId="3" applyNumberFormat="1" applyFont="1" applyFill="1" applyBorder="1" applyAlignment="1">
      <alignment horizontal="left" wrapText="1"/>
    </xf>
    <xf numFmtId="3" fontId="14" fillId="0" borderId="5" xfId="3" applyNumberFormat="1" applyFont="1" applyFill="1" applyBorder="1" applyAlignment="1">
      <alignment horizontal="right" wrapText="1"/>
    </xf>
    <xf numFmtId="4" fontId="14" fillId="0" borderId="20" xfId="3" applyNumberFormat="1" applyFont="1" applyFill="1" applyBorder="1" applyAlignment="1">
      <alignment horizontal="left" wrapText="1"/>
    </xf>
    <xf numFmtId="0" fontId="14" fillId="0" borderId="21" xfId="0" applyFont="1" applyFill="1" applyBorder="1" applyAlignment="1" applyProtection="1">
      <alignment horizontal="center" vertical="center" wrapText="1"/>
    </xf>
    <xf numFmtId="0" fontId="14" fillId="0" borderId="21" xfId="0" applyFont="1" applyFill="1" applyBorder="1" applyAlignment="1" applyProtection="1">
      <alignment horizontal="right" vertical="center" wrapText="1"/>
    </xf>
    <xf numFmtId="4" fontId="14" fillId="0" borderId="21" xfId="0" applyNumberFormat="1" applyFont="1" applyFill="1" applyBorder="1" applyAlignment="1" applyProtection="1">
      <alignment horizontal="center" vertical="center" wrapText="1"/>
    </xf>
    <xf numFmtId="4" fontId="14" fillId="0" borderId="21" xfId="0" applyNumberFormat="1" applyFont="1" applyFill="1" applyBorder="1" applyAlignment="1" applyProtection="1">
      <alignment horizontal="center" vertical="center" wrapText="1"/>
      <protection locked="0"/>
    </xf>
    <xf numFmtId="4" fontId="14" fillId="0" borderId="22" xfId="0" applyNumberFormat="1" applyFont="1" applyFill="1" applyBorder="1" applyAlignment="1" applyProtection="1">
      <alignment horizontal="center" vertical="center" wrapText="1"/>
    </xf>
    <xf numFmtId="1" fontId="14" fillId="0" borderId="5" xfId="0" applyNumberFormat="1" applyFont="1" applyFill="1" applyBorder="1" applyAlignment="1" applyProtection="1">
      <alignment horizontal="left" vertical="top" wrapText="1"/>
    </xf>
    <xf numFmtId="0" fontId="14" fillId="0" borderId="5" xfId="0" applyFont="1" applyFill="1" applyBorder="1" applyAlignment="1" applyProtection="1">
      <alignment horizontal="right" vertical="center" wrapText="1"/>
    </xf>
    <xf numFmtId="4" fontId="14" fillId="0" borderId="5" xfId="0" applyNumberFormat="1" applyFont="1" applyFill="1" applyBorder="1" applyAlignment="1" applyProtection="1">
      <alignment horizontal="center" vertical="center" wrapText="1"/>
    </xf>
    <xf numFmtId="4" fontId="14" fillId="0" borderId="20" xfId="0" applyNumberFormat="1" applyFont="1" applyFill="1" applyBorder="1" applyAlignment="1" applyProtection="1">
      <alignment horizontal="center" vertical="center" wrapText="1"/>
    </xf>
    <xf numFmtId="0" fontId="13" fillId="0" borderId="0" xfId="3" applyFont="1" applyAlignment="1">
      <alignment vertical="top"/>
    </xf>
    <xf numFmtId="1" fontId="13" fillId="0" borderId="0" xfId="3" applyNumberFormat="1" applyFont="1" applyAlignment="1">
      <alignment horizontal="left" vertical="top"/>
    </xf>
    <xf numFmtId="0" fontId="13" fillId="0" borderId="0" xfId="3" applyFont="1" applyAlignment="1">
      <alignment vertical="top" wrapText="1"/>
    </xf>
    <xf numFmtId="0" fontId="13" fillId="0" borderId="0" xfId="3" applyFont="1" applyAlignment="1">
      <alignment horizontal="right"/>
    </xf>
    <xf numFmtId="4" fontId="13" fillId="0" borderId="0" xfId="3" applyNumberFormat="1" applyFont="1" applyAlignment="1"/>
    <xf numFmtId="0" fontId="14" fillId="0" borderId="16" xfId="3" applyFont="1" applyBorder="1" applyAlignment="1">
      <alignment vertical="top"/>
    </xf>
    <xf numFmtId="1" fontId="14" fillId="0" borderId="17" xfId="3" applyNumberFormat="1" applyFont="1" applyBorder="1" applyAlignment="1">
      <alignment horizontal="left" vertical="top"/>
    </xf>
    <xf numFmtId="0" fontId="13" fillId="0" borderId="18" xfId="3" applyFont="1" applyBorder="1" applyAlignment="1">
      <alignment horizontal="right"/>
    </xf>
    <xf numFmtId="4" fontId="13" fillId="0" borderId="23" xfId="3" applyNumberFormat="1" applyFont="1" applyBorder="1" applyAlignment="1"/>
    <xf numFmtId="4" fontId="13" fillId="0" borderId="17" xfId="3" applyNumberFormat="1" applyFont="1" applyBorder="1" applyAlignment="1"/>
    <xf numFmtId="4" fontId="13" fillId="0" borderId="23" xfId="3" applyNumberFormat="1" applyFont="1" applyBorder="1" applyAlignment="1">
      <alignment horizontal="right"/>
    </xf>
    <xf numFmtId="0" fontId="13" fillId="0" borderId="19" xfId="0" applyFont="1" applyBorder="1" applyAlignment="1">
      <alignment horizontal="right" vertical="top"/>
    </xf>
    <xf numFmtId="1" fontId="13" fillId="0" borderId="19" xfId="0" applyNumberFormat="1" applyFont="1" applyBorder="1" applyAlignment="1">
      <alignment horizontal="left" vertical="top"/>
    </xf>
    <xf numFmtId="0" fontId="13" fillId="0" borderId="19" xfId="0" applyFont="1" applyBorder="1" applyAlignment="1">
      <alignment horizontal="justify" vertical="top" wrapText="1"/>
    </xf>
    <xf numFmtId="0" fontId="13" fillId="0" borderId="19" xfId="0" applyFont="1" applyBorder="1" applyAlignment="1">
      <alignment horizontal="right"/>
    </xf>
    <xf numFmtId="0" fontId="13" fillId="0" borderId="19" xfId="0" quotePrefix="1" applyFont="1" applyBorder="1" applyAlignment="1">
      <alignment horizontal="justify" vertical="top" wrapText="1"/>
    </xf>
    <xf numFmtId="0" fontId="14" fillId="0" borderId="19" xfId="0" applyFont="1" applyBorder="1" applyAlignment="1">
      <alignment horizontal="right" vertical="top"/>
    </xf>
    <xf numFmtId="1" fontId="14" fillId="0" borderId="19" xfId="0" applyNumberFormat="1" applyFont="1" applyBorder="1" applyAlignment="1">
      <alignment horizontal="left" vertical="top" wrapText="1"/>
    </xf>
    <xf numFmtId="0" fontId="13" fillId="0" borderId="24" xfId="0" applyFont="1" applyFill="1" applyBorder="1" applyAlignment="1" applyProtection="1">
      <alignment horizontal="right" vertical="top"/>
    </xf>
    <xf numFmtId="1" fontId="13" fillId="0" borderId="24" xfId="0" applyNumberFormat="1" applyFont="1" applyFill="1" applyBorder="1" applyAlignment="1" applyProtection="1">
      <alignment horizontal="left" vertical="top"/>
    </xf>
    <xf numFmtId="0" fontId="14" fillId="0" borderId="25" xfId="3" applyFont="1" applyBorder="1" applyAlignment="1">
      <alignment vertical="top"/>
    </xf>
    <xf numFmtId="0" fontId="13" fillId="0" borderId="24" xfId="0" applyFont="1" applyFill="1" applyBorder="1" applyAlignment="1" applyProtection="1">
      <alignment horizontal="right"/>
    </xf>
    <xf numFmtId="4" fontId="33" fillId="0" borderId="0" xfId="3" applyNumberFormat="1" applyFont="1" applyAlignment="1" applyProtection="1">
      <alignment horizontal="right"/>
      <protection locked="0"/>
    </xf>
    <xf numFmtId="4" fontId="13" fillId="0" borderId="0" xfId="3" applyNumberFormat="1" applyFont="1" applyAlignment="1">
      <alignment horizontal="right"/>
    </xf>
    <xf numFmtId="4" fontId="33" fillId="0" borderId="18" xfId="3" applyNumberFormat="1" applyFont="1" applyBorder="1" applyAlignment="1" applyProtection="1">
      <alignment horizontal="right"/>
      <protection locked="0"/>
    </xf>
    <xf numFmtId="4" fontId="13" fillId="0" borderId="17" xfId="3" applyNumberFormat="1" applyFont="1" applyBorder="1" applyAlignment="1">
      <alignment horizontal="right"/>
    </xf>
    <xf numFmtId="4" fontId="33" fillId="0" borderId="23" xfId="3" applyNumberFormat="1" applyFont="1" applyBorder="1" applyAlignment="1" applyProtection="1">
      <alignment horizontal="right"/>
      <protection locked="0"/>
    </xf>
    <xf numFmtId="0" fontId="13" fillId="0" borderId="19" xfId="0" applyFont="1" applyBorder="1"/>
    <xf numFmtId="0" fontId="13" fillId="0" borderId="19" xfId="0" applyFont="1" applyFill="1" applyBorder="1" applyAlignment="1">
      <alignment horizontal="justify" vertical="top" wrapText="1"/>
    </xf>
    <xf numFmtId="0" fontId="13" fillId="8" borderId="19" xfId="0" applyFont="1" applyFill="1" applyBorder="1" applyAlignment="1">
      <alignment horizontal="justify" vertical="top" wrapText="1"/>
    </xf>
    <xf numFmtId="0" fontId="13" fillId="0" borderId="19" xfId="0" applyFont="1" applyBorder="1" applyAlignment="1">
      <alignment vertical="top" wrapText="1"/>
    </xf>
    <xf numFmtId="0" fontId="13" fillId="0" borderId="0" xfId="11" applyFont="1"/>
    <xf numFmtId="0" fontId="10" fillId="0" borderId="0" xfId="11" applyFont="1"/>
    <xf numFmtId="49" fontId="14" fillId="0" borderId="0" xfId="11" applyNumberFormat="1" applyFont="1" applyFill="1" applyAlignment="1">
      <alignment horizontal="right" vertical="top"/>
    </xf>
    <xf numFmtId="0" fontId="28" fillId="0" borderId="0" xfId="11" applyFont="1" applyFill="1" applyAlignment="1">
      <alignment horizontal="justify" vertical="top"/>
    </xf>
    <xf numFmtId="166" fontId="13" fillId="0" borderId="0" xfId="11" applyNumberFormat="1" applyFont="1" applyFill="1" applyAlignment="1">
      <alignment horizontal="right"/>
    </xf>
    <xf numFmtId="2" fontId="13" fillId="0" borderId="0" xfId="12" applyNumberFormat="1" applyFont="1" applyFill="1" applyAlignment="1">
      <alignment horizontal="right"/>
    </xf>
    <xf numFmtId="0" fontId="13" fillId="0" borderId="0" xfId="11" applyFont="1" applyFill="1" applyAlignment="1">
      <alignment horizontal="right"/>
    </xf>
    <xf numFmtId="0" fontId="10" fillId="0" borderId="0" xfId="11" applyFont="1" applyFill="1" applyAlignment="1">
      <alignment horizontal="justify" vertical="top"/>
    </xf>
    <xf numFmtId="166" fontId="10" fillId="0" borderId="0" xfId="11" applyNumberFormat="1" applyFont="1" applyFill="1" applyAlignment="1">
      <alignment horizontal="right"/>
    </xf>
    <xf numFmtId="2" fontId="10" fillId="0" borderId="0" xfId="12" applyNumberFormat="1" applyFont="1" applyFill="1" applyAlignment="1">
      <alignment horizontal="right"/>
    </xf>
    <xf numFmtId="0" fontId="10" fillId="0" borderId="6" xfId="11" applyFont="1" applyFill="1" applyBorder="1" applyAlignment="1">
      <alignment horizontal="justify" vertical="top"/>
    </xf>
    <xf numFmtId="166" fontId="10" fillId="0" borderId="6" xfId="11" applyNumberFormat="1" applyFont="1" applyFill="1" applyBorder="1" applyAlignment="1">
      <alignment horizontal="right"/>
    </xf>
    <xf numFmtId="2" fontId="10" fillId="0" borderId="6" xfId="12" applyNumberFormat="1" applyFont="1" applyFill="1" applyBorder="1" applyAlignment="1">
      <alignment horizontal="right"/>
    </xf>
    <xf numFmtId="0" fontId="13" fillId="0" borderId="0" xfId="11" applyFont="1" applyFill="1" applyAlignment="1">
      <alignment horizontal="justify" vertical="top"/>
    </xf>
    <xf numFmtId="166" fontId="13" fillId="0" borderId="0" xfId="11" applyNumberFormat="1" applyFont="1" applyFill="1" applyBorder="1" applyAlignment="1">
      <alignment horizontal="right"/>
    </xf>
    <xf numFmtId="2" fontId="13" fillId="0" borderId="0" xfId="12" applyNumberFormat="1" applyFont="1" applyFill="1" applyBorder="1" applyAlignment="1">
      <alignment horizontal="right"/>
    </xf>
    <xf numFmtId="0" fontId="13" fillId="0" borderId="0" xfId="11" applyFont="1" applyFill="1" applyBorder="1" applyAlignment="1">
      <alignment horizontal="right"/>
    </xf>
    <xf numFmtId="2" fontId="14" fillId="0" borderId="0" xfId="13" applyNumberFormat="1" applyFont="1" applyFill="1" applyBorder="1" applyAlignment="1">
      <alignment horizontal="right"/>
    </xf>
    <xf numFmtId="1" fontId="13" fillId="0" borderId="0" xfId="11" applyNumberFormat="1" applyFont="1" applyAlignment="1">
      <alignment horizontal="left" vertical="top"/>
    </xf>
    <xf numFmtId="0" fontId="10" fillId="0" borderId="0" xfId="11" applyFont="1" applyAlignment="1">
      <alignment horizontal="left" vertical="top"/>
    </xf>
    <xf numFmtId="1" fontId="13" fillId="0" borderId="0" xfId="11" applyNumberFormat="1" applyFont="1" applyAlignment="1">
      <alignment horizontal="center"/>
    </xf>
    <xf numFmtId="0" fontId="13" fillId="0" borderId="0" xfId="11" applyFont="1" applyAlignment="1">
      <alignment horizontal="center"/>
    </xf>
    <xf numFmtId="2" fontId="13" fillId="0" borderId="0" xfId="11" applyNumberFormat="1" applyFont="1" applyAlignment="1">
      <alignment horizontal="right"/>
    </xf>
    <xf numFmtId="3" fontId="13" fillId="0" borderId="0" xfId="11" applyNumberFormat="1" applyFont="1" applyAlignment="1">
      <alignment horizontal="right"/>
    </xf>
    <xf numFmtId="0" fontId="14" fillId="0" borderId="0" xfId="11" applyFont="1" applyFill="1" applyBorder="1" applyAlignment="1">
      <alignment horizontal="justify" vertical="top"/>
    </xf>
    <xf numFmtId="164" fontId="13" fillId="0" borderId="0" xfId="11" applyNumberFormat="1" applyFont="1" applyFill="1" applyAlignment="1">
      <alignment horizontal="right"/>
    </xf>
    <xf numFmtId="49" fontId="13" fillId="0" borderId="26" xfId="11" applyNumberFormat="1" applyFont="1" applyFill="1" applyBorder="1" applyAlignment="1">
      <alignment horizontal="right" vertical="top"/>
    </xf>
    <xf numFmtId="0" fontId="13" fillId="0" borderId="27" xfId="11" applyFont="1" applyFill="1" applyBorder="1" applyAlignment="1">
      <alignment horizontal="justify" vertical="top"/>
    </xf>
    <xf numFmtId="166" fontId="13" fillId="0" borderId="1" xfId="11" applyNumberFormat="1" applyFont="1" applyFill="1" applyBorder="1" applyAlignment="1">
      <alignment horizontal="right"/>
    </xf>
    <xf numFmtId="2" fontId="13" fillId="0" borderId="28" xfId="12" applyNumberFormat="1" applyFont="1" applyFill="1" applyBorder="1" applyAlignment="1">
      <alignment horizontal="right"/>
    </xf>
    <xf numFmtId="49" fontId="13" fillId="0" borderId="30" xfId="11" applyNumberFormat="1" applyFont="1" applyFill="1" applyBorder="1" applyAlignment="1">
      <alignment horizontal="right" vertical="top"/>
    </xf>
    <xf numFmtId="0" fontId="13" fillId="0" borderId="0" xfId="11" applyFont="1" applyFill="1" applyBorder="1" applyAlignment="1">
      <alignment horizontal="justify" vertical="top"/>
    </xf>
    <xf numFmtId="2" fontId="13" fillId="0" borderId="31" xfId="12" applyNumberFormat="1" applyFont="1" applyFill="1" applyBorder="1" applyAlignment="1">
      <alignment horizontal="right"/>
    </xf>
    <xf numFmtId="0" fontId="13" fillId="0" borderId="16" xfId="11" applyFont="1" applyFill="1" applyBorder="1" applyAlignment="1">
      <alignment horizontal="justify" vertical="top"/>
    </xf>
    <xf numFmtId="166" fontId="36" fillId="0" borderId="18" xfId="11" applyNumberFormat="1" applyFont="1" applyFill="1" applyBorder="1" applyAlignment="1">
      <alignment horizontal="right"/>
    </xf>
    <xf numFmtId="166" fontId="13" fillId="0" borderId="18" xfId="11" applyNumberFormat="1" applyFont="1" applyFill="1" applyBorder="1" applyAlignment="1">
      <alignment horizontal="right"/>
    </xf>
    <xf numFmtId="2" fontId="13" fillId="0" borderId="17" xfId="12" applyNumberFormat="1" applyFont="1" applyFill="1" applyBorder="1" applyAlignment="1">
      <alignment horizontal="right"/>
    </xf>
    <xf numFmtId="49" fontId="13" fillId="0" borderId="33" xfId="11" applyNumberFormat="1" applyFont="1" applyFill="1" applyBorder="1" applyAlignment="1">
      <alignment horizontal="right" vertical="top"/>
    </xf>
    <xf numFmtId="0" fontId="13" fillId="0" borderId="34" xfId="11" applyFont="1" applyFill="1" applyBorder="1" applyAlignment="1">
      <alignment horizontal="justify" vertical="top"/>
    </xf>
    <xf numFmtId="166" fontId="13" fillId="0" borderId="23" xfId="11" applyNumberFormat="1" applyFont="1" applyFill="1" applyBorder="1" applyAlignment="1">
      <alignment horizontal="right"/>
    </xf>
    <xf numFmtId="2" fontId="13" fillId="0" borderId="35" xfId="12" applyNumberFormat="1" applyFont="1" applyFill="1" applyBorder="1" applyAlignment="1">
      <alignment horizontal="right"/>
    </xf>
    <xf numFmtId="49" fontId="13" fillId="0" borderId="37" xfId="11" applyNumberFormat="1" applyFont="1" applyFill="1" applyBorder="1" applyAlignment="1">
      <alignment horizontal="right" vertical="top"/>
    </xf>
    <xf numFmtId="0" fontId="13" fillId="0" borderId="38" xfId="11" applyFont="1" applyFill="1" applyBorder="1" applyAlignment="1">
      <alignment horizontal="justify" vertical="top"/>
    </xf>
    <xf numFmtId="166" fontId="13" fillId="0" borderId="39" xfId="11" applyNumberFormat="1" applyFont="1" applyFill="1" applyBorder="1" applyAlignment="1">
      <alignment horizontal="right"/>
    </xf>
    <xf numFmtId="10" fontId="13" fillId="0" borderId="40" xfId="12" applyNumberFormat="1" applyFont="1" applyFill="1" applyBorder="1" applyAlignment="1">
      <alignment horizontal="right"/>
    </xf>
    <xf numFmtId="49" fontId="14" fillId="0" borderId="42" xfId="11" applyNumberFormat="1" applyFont="1" applyFill="1" applyBorder="1" applyAlignment="1">
      <alignment horizontal="right" vertical="top"/>
    </xf>
    <xf numFmtId="0" fontId="13" fillId="0" borderId="25" xfId="11" applyFont="1" applyFill="1" applyBorder="1" applyAlignment="1">
      <alignment horizontal="justify" vertical="top"/>
    </xf>
    <xf numFmtId="166" fontId="14" fillId="0" borderId="6" xfId="11" applyNumberFormat="1" applyFont="1" applyFill="1" applyBorder="1" applyAlignment="1">
      <alignment horizontal="right"/>
    </xf>
    <xf numFmtId="2" fontId="14" fillId="0" borderId="43" xfId="11" applyNumberFormat="1" applyFont="1" applyFill="1" applyBorder="1" applyAlignment="1">
      <alignment horizontal="right"/>
    </xf>
    <xf numFmtId="0" fontId="37" fillId="0" borderId="0" xfId="11" applyFont="1" applyFill="1" applyAlignment="1">
      <alignment horizontal="justify" vertical="top"/>
    </xf>
    <xf numFmtId="166" fontId="37" fillId="0" borderId="0" xfId="11" applyNumberFormat="1" applyFont="1" applyFill="1" applyAlignment="1">
      <alignment horizontal="right"/>
    </xf>
    <xf numFmtId="3" fontId="14" fillId="0" borderId="0" xfId="11" applyNumberFormat="1" applyFont="1" applyBorder="1" applyAlignment="1">
      <alignment horizontal="right"/>
    </xf>
    <xf numFmtId="49" fontId="14" fillId="0" borderId="18" xfId="11" applyNumberFormat="1" applyFont="1" applyFill="1" applyBorder="1" applyAlignment="1">
      <alignment horizontal="right" vertical="top"/>
    </xf>
    <xf numFmtId="0" fontId="14" fillId="0" borderId="18" xfId="11" applyFont="1" applyFill="1" applyBorder="1" applyAlignment="1">
      <alignment horizontal="justify" vertical="top"/>
    </xf>
    <xf numFmtId="166" fontId="14" fillId="0" borderId="18" xfId="11" applyNumberFormat="1" applyFont="1" applyFill="1" applyBorder="1" applyAlignment="1">
      <alignment horizontal="right"/>
    </xf>
    <xf numFmtId="2" fontId="13" fillId="0" borderId="18" xfId="12" applyNumberFormat="1" applyFont="1" applyFill="1" applyBorder="1" applyAlignment="1">
      <alignment horizontal="right"/>
    </xf>
    <xf numFmtId="0" fontId="13" fillId="0" borderId="18" xfId="11" applyFont="1" applyFill="1" applyBorder="1" applyAlignment="1">
      <alignment horizontal="right"/>
    </xf>
    <xf numFmtId="49" fontId="14" fillId="0" borderId="1" xfId="14" applyNumberFormat="1" applyFont="1" applyFill="1" applyBorder="1" applyAlignment="1">
      <alignment horizontal="left" vertical="top"/>
    </xf>
    <xf numFmtId="1" fontId="14" fillId="0" borderId="1" xfId="14" applyFont="1" applyFill="1" applyBorder="1" applyAlignment="1">
      <alignment horizontal="justify"/>
    </xf>
    <xf numFmtId="166" fontId="14" fillId="0" borderId="1" xfId="14" applyNumberFormat="1" applyFont="1" applyFill="1" applyBorder="1" applyAlignment="1">
      <alignment horizontal="right"/>
    </xf>
    <xf numFmtId="1" fontId="14" fillId="0" borderId="1" xfId="14" applyFont="1" applyFill="1" applyBorder="1" applyAlignment="1">
      <alignment horizontal="center"/>
    </xf>
    <xf numFmtId="2" fontId="14" fillId="0" borderId="1" xfId="14" applyNumberFormat="1" applyFont="1" applyFill="1" applyBorder="1" applyAlignment="1">
      <alignment horizontal="center"/>
    </xf>
    <xf numFmtId="3" fontId="14" fillId="0" borderId="1" xfId="14" applyNumberFormat="1" applyFont="1" applyFill="1" applyBorder="1" applyAlignment="1">
      <alignment horizontal="right"/>
    </xf>
    <xf numFmtId="0" fontId="13" fillId="0" borderId="0" xfId="15" applyFont="1" applyFill="1" applyAlignment="1">
      <alignment horizontal="justify" vertical="top"/>
    </xf>
    <xf numFmtId="1" fontId="13" fillId="0" borderId="0" xfId="16" applyFont="1" applyFill="1" applyAlignment="1">
      <alignment horizontal="justify" vertical="top"/>
    </xf>
    <xf numFmtId="166" fontId="13" fillId="0" borderId="0" xfId="17" applyNumberFormat="1" applyFont="1" applyFill="1" applyAlignment="1">
      <alignment horizontal="right"/>
    </xf>
    <xf numFmtId="0" fontId="13" fillId="0" borderId="0" xfId="17" applyFont="1" applyFill="1" applyAlignment="1">
      <alignment horizontal="right"/>
    </xf>
    <xf numFmtId="49" fontId="14" fillId="0" borderId="2" xfId="11" applyNumberFormat="1" applyFont="1" applyFill="1" applyBorder="1" applyAlignment="1">
      <alignment horizontal="right" vertical="top"/>
    </xf>
    <xf numFmtId="166" fontId="14" fillId="0" borderId="2" xfId="11" applyNumberFormat="1" applyFont="1" applyFill="1" applyBorder="1" applyAlignment="1">
      <alignment horizontal="justify" vertical="top"/>
    </xf>
    <xf numFmtId="166" fontId="13" fillId="0" borderId="2" xfId="11" applyNumberFormat="1" applyFont="1" applyFill="1" applyBorder="1" applyAlignment="1">
      <alignment horizontal="right"/>
    </xf>
    <xf numFmtId="49" fontId="14" fillId="0" borderId="0" xfId="11" applyNumberFormat="1" applyFont="1" applyFill="1" applyBorder="1" applyAlignment="1">
      <alignment horizontal="right" vertical="top"/>
    </xf>
    <xf numFmtId="166" fontId="14" fillId="0" borderId="0" xfId="11" applyNumberFormat="1" applyFont="1" applyFill="1" applyBorder="1" applyAlignment="1">
      <alignment horizontal="justify" vertical="top"/>
    </xf>
    <xf numFmtId="0" fontId="14" fillId="0" borderId="2" xfId="11" applyFont="1" applyFill="1" applyBorder="1" applyAlignment="1">
      <alignment horizontal="justify" vertical="top"/>
    </xf>
    <xf numFmtId="0" fontId="14" fillId="0" borderId="0" xfId="11" applyFont="1" applyFill="1" applyAlignment="1">
      <alignment horizontal="justify" vertical="top"/>
    </xf>
    <xf numFmtId="1" fontId="13" fillId="0" borderId="0" xfId="21" applyFont="1" applyFill="1" applyBorder="1" applyAlignment="1">
      <alignment horizontal="justify" vertical="top"/>
    </xf>
    <xf numFmtId="0" fontId="13" fillId="0" borderId="0" xfId="18" applyFont="1" applyFill="1" applyAlignment="1">
      <alignment horizontal="justify" vertical="top" wrapText="1"/>
    </xf>
    <xf numFmtId="1" fontId="13" fillId="0" borderId="0" xfId="14" applyFont="1" applyFill="1" applyBorder="1" applyAlignment="1">
      <alignment horizontal="justify" vertical="top"/>
    </xf>
    <xf numFmtId="1" fontId="13" fillId="0" borderId="0" xfId="14" applyFont="1" applyFill="1" applyBorder="1" applyAlignment="1">
      <alignment horizontal="right"/>
    </xf>
    <xf numFmtId="166" fontId="13" fillId="0" borderId="0" xfId="11" applyNumberFormat="1" applyFont="1"/>
    <xf numFmtId="0" fontId="13" fillId="0" borderId="0" xfId="11" applyFont="1" applyFill="1" applyAlignment="1">
      <alignment horizontal="justify" vertical="top" wrapText="1"/>
    </xf>
    <xf numFmtId="0" fontId="13" fillId="0" borderId="0" xfId="19" applyFont="1" applyFill="1" applyBorder="1" applyAlignment="1">
      <alignment horizontal="justify" vertical="top" wrapText="1"/>
    </xf>
    <xf numFmtId="166" fontId="13" fillId="0" borderId="2" xfId="11" applyNumberFormat="1" applyFont="1" applyFill="1" applyBorder="1"/>
    <xf numFmtId="0" fontId="13" fillId="0" borderId="2" xfId="11" applyFont="1" applyFill="1" applyBorder="1"/>
    <xf numFmtId="0" fontId="13" fillId="0" borderId="0" xfId="11" applyFont="1" applyBorder="1"/>
    <xf numFmtId="166" fontId="13" fillId="0" borderId="0" xfId="11" applyNumberFormat="1" applyFont="1" applyFill="1" applyBorder="1"/>
    <xf numFmtId="0" fontId="13" fillId="0" borderId="0" xfId="11" applyFont="1" applyFill="1" applyBorder="1"/>
    <xf numFmtId="0" fontId="23" fillId="0" borderId="0" xfId="11" applyFont="1" applyFill="1" applyBorder="1" applyAlignment="1" applyProtection="1">
      <alignment horizontal="justify" vertical="top"/>
    </xf>
    <xf numFmtId="0" fontId="13" fillId="0" borderId="0" xfId="11" applyFont="1" applyFill="1" applyBorder="1" applyAlignment="1" applyProtection="1">
      <alignment horizontal="justify" vertical="top"/>
    </xf>
    <xf numFmtId="0" fontId="13" fillId="0" borderId="0" xfId="17" applyFont="1" applyFill="1" applyAlignment="1">
      <alignment horizontal="justify" vertical="top" wrapText="1"/>
    </xf>
    <xf numFmtId="2" fontId="13" fillId="0" borderId="0" xfId="20" applyNumberFormat="1" applyFont="1" applyFill="1" applyAlignment="1">
      <alignment horizontal="justify" vertical="top" wrapText="1"/>
    </xf>
    <xf numFmtId="0" fontId="13" fillId="0" borderId="0" xfId="0" applyFont="1" applyFill="1"/>
    <xf numFmtId="0" fontId="13" fillId="0" borderId="0" xfId="11" applyFont="1" applyFill="1" applyBorder="1" applyAlignment="1" applyProtection="1">
      <alignment horizontal="justify" vertical="top" wrapText="1"/>
    </xf>
    <xf numFmtId="166" fontId="13" fillId="0" borderId="0" xfId="0" applyNumberFormat="1" applyFont="1"/>
    <xf numFmtId="0" fontId="13" fillId="0" borderId="0" xfId="17" applyFont="1" applyFill="1" applyBorder="1" applyAlignment="1" applyProtection="1">
      <alignment horizontal="right"/>
    </xf>
    <xf numFmtId="0" fontId="13" fillId="0" borderId="0" xfId="17" applyFont="1" applyAlignment="1">
      <alignment horizontal="justify" vertical="top" wrapText="1"/>
    </xf>
    <xf numFmtId="0" fontId="13" fillId="0" borderId="0" xfId="11" applyFont="1" applyAlignment="1">
      <alignment horizontal="justify" vertical="top" wrapText="1"/>
    </xf>
    <xf numFmtId="49" fontId="14" fillId="0" borderId="0" xfId="14" applyNumberFormat="1" applyFont="1" applyFill="1" applyBorder="1" applyAlignment="1">
      <alignment horizontal="left" vertical="top"/>
    </xf>
    <xf numFmtId="1" fontId="13" fillId="0" borderId="0" xfId="16" applyFont="1" applyFill="1" applyAlignment="1">
      <alignment horizontal="justify" vertical="top" wrapText="1"/>
    </xf>
    <xf numFmtId="166" fontId="13" fillId="0" borderId="0" xfId="14" applyNumberFormat="1" applyFont="1" applyFill="1" applyBorder="1" applyAlignment="1">
      <alignment horizontal="right"/>
    </xf>
    <xf numFmtId="49" fontId="14" fillId="0" borderId="0" xfId="14" applyNumberFormat="1" applyFont="1" applyFill="1" applyBorder="1" applyAlignment="1">
      <alignment horizontal="right" vertical="top"/>
    </xf>
    <xf numFmtId="1" fontId="13" fillId="0" borderId="0" xfId="16" applyFont="1" applyFill="1" applyAlignment="1">
      <alignment horizontal="right"/>
    </xf>
    <xf numFmtId="166" fontId="13" fillId="0" borderId="0" xfId="16" applyNumberFormat="1" applyFont="1" applyFill="1" applyAlignment="1">
      <alignment horizontal="right"/>
    </xf>
    <xf numFmtId="1" fontId="14" fillId="0" borderId="0" xfId="16" applyFont="1" applyFill="1" applyBorder="1" applyAlignment="1">
      <alignment horizontal="justify" vertical="top" wrapText="1" shrinkToFit="1"/>
    </xf>
    <xf numFmtId="1" fontId="13" fillId="0" borderId="0" xfId="14" applyFont="1" applyFill="1" applyBorder="1" applyAlignment="1">
      <alignment horizontal="center"/>
    </xf>
    <xf numFmtId="166" fontId="13" fillId="0" borderId="0" xfId="0" applyNumberFormat="1" applyFont="1" applyFill="1" applyBorder="1" applyAlignment="1">
      <alignment horizontal="right"/>
    </xf>
    <xf numFmtId="1" fontId="13" fillId="0" borderId="0" xfId="0" applyNumberFormat="1" applyFont="1" applyFill="1" applyBorder="1" applyAlignment="1">
      <alignment horizontal="right"/>
    </xf>
    <xf numFmtId="0" fontId="13" fillId="0" borderId="0" xfId="0" applyFont="1" applyFill="1" applyAlignment="1">
      <alignment horizontal="justify" vertical="top"/>
    </xf>
    <xf numFmtId="172" fontId="13" fillId="0" borderId="0" xfId="12" applyNumberFormat="1" applyFont="1" applyFill="1" applyAlignment="1">
      <alignment horizontal="right"/>
    </xf>
    <xf numFmtId="1" fontId="10" fillId="0" borderId="0" xfId="0" applyNumberFormat="1" applyFont="1" applyAlignment="1">
      <alignment horizontal="left" vertical="top"/>
    </xf>
    <xf numFmtId="1" fontId="13" fillId="0" borderId="0" xfId="0" applyNumberFormat="1" applyFont="1" applyFill="1" applyAlignment="1">
      <alignment horizontal="center"/>
    </xf>
    <xf numFmtId="1" fontId="13" fillId="0" borderId="0" xfId="0" applyNumberFormat="1" applyFont="1" applyAlignment="1">
      <alignment horizontal="center"/>
    </xf>
    <xf numFmtId="1" fontId="13" fillId="0" borderId="0" xfId="0" applyNumberFormat="1" applyFont="1" applyAlignment="1">
      <alignment horizontal="left"/>
    </xf>
    <xf numFmtId="49" fontId="13" fillId="0" borderId="26" xfId="0" applyNumberFormat="1" applyFont="1" applyFill="1" applyBorder="1" applyAlignment="1">
      <alignment horizontal="right" vertical="top"/>
    </xf>
    <xf numFmtId="1" fontId="13" fillId="0" borderId="27" xfId="0" applyNumberFormat="1" applyFont="1" applyFill="1" applyBorder="1" applyAlignment="1">
      <alignment horizontal="justify" vertical="top"/>
    </xf>
    <xf numFmtId="166" fontId="13" fillId="0" borderId="1" xfId="0" applyNumberFormat="1" applyFont="1" applyFill="1" applyBorder="1" applyAlignment="1">
      <alignment horizontal="right"/>
    </xf>
    <xf numFmtId="49" fontId="13" fillId="0" borderId="30" xfId="0" applyNumberFormat="1" applyFont="1" applyFill="1" applyBorder="1" applyAlignment="1">
      <alignment horizontal="right" vertical="top"/>
    </xf>
    <xf numFmtId="1" fontId="13" fillId="0" borderId="0" xfId="0" applyNumberFormat="1" applyFont="1" applyFill="1" applyBorder="1" applyAlignment="1">
      <alignment horizontal="justify" vertical="top"/>
    </xf>
    <xf numFmtId="166" fontId="13" fillId="0" borderId="18" xfId="0" applyNumberFormat="1" applyFont="1" applyFill="1" applyBorder="1" applyAlignment="1">
      <alignment horizontal="right"/>
    </xf>
    <xf numFmtId="49" fontId="13" fillId="0" borderId="33" xfId="0" applyNumberFormat="1" applyFont="1" applyFill="1" applyBorder="1" applyAlignment="1">
      <alignment horizontal="right" vertical="top"/>
    </xf>
    <xf numFmtId="1" fontId="13" fillId="0" borderId="34" xfId="0" applyNumberFormat="1" applyFont="1" applyFill="1" applyBorder="1" applyAlignment="1">
      <alignment horizontal="justify" vertical="top"/>
    </xf>
    <xf numFmtId="166" fontId="36" fillId="0" borderId="23" xfId="0" applyNumberFormat="1" applyFont="1" applyFill="1" applyBorder="1" applyAlignment="1">
      <alignment horizontal="right"/>
    </xf>
    <xf numFmtId="49" fontId="13" fillId="0" borderId="37" xfId="0" applyNumberFormat="1" applyFont="1" applyFill="1" applyBorder="1" applyAlignment="1">
      <alignment horizontal="right" vertical="top"/>
    </xf>
    <xf numFmtId="1" fontId="13" fillId="0" borderId="38" xfId="0" applyNumberFormat="1" applyFont="1" applyFill="1" applyBorder="1" applyAlignment="1">
      <alignment horizontal="justify" vertical="top"/>
    </xf>
    <xf numFmtId="166" fontId="36" fillId="0" borderId="39" xfId="0" applyNumberFormat="1" applyFont="1" applyFill="1" applyBorder="1" applyAlignment="1">
      <alignment horizontal="right"/>
    </xf>
    <xf numFmtId="166" fontId="13" fillId="0" borderId="45" xfId="0" applyNumberFormat="1" applyFont="1" applyFill="1" applyBorder="1" applyAlignment="1">
      <alignment horizontal="right"/>
    </xf>
    <xf numFmtId="49" fontId="14" fillId="0" borderId="42" xfId="0" applyNumberFormat="1" applyFont="1" applyFill="1" applyBorder="1" applyAlignment="1">
      <alignment horizontal="right" vertical="top"/>
    </xf>
    <xf numFmtId="1" fontId="13" fillId="0" borderId="25" xfId="0" applyNumberFormat="1" applyFont="1" applyFill="1" applyBorder="1" applyAlignment="1">
      <alignment horizontal="justify" vertical="top"/>
    </xf>
    <xf numFmtId="166" fontId="14" fillId="0" borderId="6" xfId="0" applyNumberFormat="1" applyFont="1" applyFill="1" applyBorder="1" applyAlignment="1">
      <alignment horizontal="right"/>
    </xf>
    <xf numFmtId="1" fontId="13" fillId="0" borderId="0" xfId="0" applyNumberFormat="1" applyFont="1" applyAlignment="1">
      <alignment horizontal="centerContinuous"/>
    </xf>
    <xf numFmtId="1" fontId="13" fillId="0" borderId="0" xfId="0" applyNumberFormat="1" applyFont="1" applyFill="1" applyBorder="1" applyAlignment="1">
      <alignment horizontal="center"/>
    </xf>
    <xf numFmtId="1" fontId="13" fillId="0" borderId="0" xfId="0" applyNumberFormat="1" applyFont="1" applyFill="1" applyAlignment="1">
      <alignment horizontal="centerContinuous"/>
    </xf>
    <xf numFmtId="1" fontId="14" fillId="0" borderId="18" xfId="0" applyNumberFormat="1" applyFont="1" applyFill="1" applyBorder="1" applyAlignment="1">
      <alignment horizontal="left" vertical="top"/>
    </xf>
    <xf numFmtId="1" fontId="14" fillId="0" borderId="18" xfId="0" applyNumberFormat="1" applyFont="1" applyFill="1" applyBorder="1" applyAlignment="1">
      <alignment horizontal="center"/>
    </xf>
    <xf numFmtId="1" fontId="13" fillId="0" borderId="0" xfId="0" applyNumberFormat="1" applyFont="1" applyFill="1" applyAlignment="1">
      <alignment horizontal="justify"/>
    </xf>
    <xf numFmtId="1" fontId="13" fillId="0" borderId="0" xfId="0" applyNumberFormat="1" applyFont="1" applyFill="1" applyAlignment="1">
      <alignment horizontal="right"/>
    </xf>
    <xf numFmtId="1" fontId="14" fillId="0" borderId="1" xfId="0" applyNumberFormat="1" applyFont="1" applyFill="1" applyBorder="1" applyAlignment="1">
      <alignment horizontal="left" vertical="top"/>
    </xf>
    <xf numFmtId="1" fontId="14" fillId="0" borderId="1" xfId="0" applyNumberFormat="1" applyFont="1" applyFill="1" applyBorder="1" applyAlignment="1">
      <alignment horizontal="justify"/>
    </xf>
    <xf numFmtId="1" fontId="14" fillId="0" borderId="1" xfId="0" applyNumberFormat="1" applyFont="1" applyFill="1" applyBorder="1" applyAlignment="1">
      <alignment horizontal="center"/>
    </xf>
    <xf numFmtId="1" fontId="14" fillId="0" borderId="0" xfId="0" applyNumberFormat="1" applyFont="1" applyFill="1" applyBorder="1" applyAlignment="1">
      <alignment horizontal="left" vertical="top"/>
    </xf>
    <xf numFmtId="1" fontId="13" fillId="0" borderId="0" xfId="0" applyNumberFormat="1" applyFont="1" applyFill="1" applyBorder="1" applyAlignment="1">
      <alignment horizontal="justify"/>
    </xf>
    <xf numFmtId="49" fontId="14" fillId="0" borderId="0" xfId="0" applyNumberFormat="1" applyFont="1" applyFill="1" applyBorder="1" applyAlignment="1">
      <alignment horizontal="right" vertical="top"/>
    </xf>
    <xf numFmtId="1" fontId="13" fillId="0" borderId="0" xfId="22" applyFont="1" applyFill="1" applyBorder="1" applyAlignment="1">
      <alignment horizontal="right"/>
    </xf>
    <xf numFmtId="0" fontId="13" fillId="0" borderId="0" xfId="15" applyFont="1" applyFill="1" applyAlignment="1">
      <alignment horizontal="justify" vertical="top" wrapText="1"/>
    </xf>
    <xf numFmtId="1" fontId="14" fillId="0" borderId="2" xfId="0" applyNumberFormat="1" applyFont="1" applyFill="1" applyBorder="1" applyAlignment="1">
      <alignment horizontal="left" vertical="top"/>
    </xf>
    <xf numFmtId="1" fontId="14" fillId="0" borderId="2" xfId="0" applyNumberFormat="1" applyFont="1" applyFill="1" applyBorder="1" applyAlignment="1">
      <alignment horizontal="center"/>
    </xf>
    <xf numFmtId="1" fontId="14" fillId="0" borderId="0" xfId="0" applyNumberFormat="1" applyFont="1" applyFill="1" applyBorder="1" applyAlignment="1">
      <alignment horizontal="center"/>
    </xf>
    <xf numFmtId="1" fontId="14" fillId="0" borderId="0" xfId="0" applyNumberFormat="1" applyFont="1" applyFill="1" applyBorder="1" applyAlignment="1">
      <alignment horizontal="justify"/>
    </xf>
    <xf numFmtId="0" fontId="13" fillId="0" borderId="0" xfId="15" applyFont="1" applyFill="1" applyBorder="1" applyAlignment="1">
      <alignment horizontal="justify"/>
    </xf>
    <xf numFmtId="0" fontId="13" fillId="0" borderId="0" xfId="20" applyFont="1" applyFill="1" applyAlignment="1">
      <alignment horizontal="justify" vertical="top"/>
    </xf>
    <xf numFmtId="166" fontId="13" fillId="0" borderId="0" xfId="20" applyNumberFormat="1" applyFont="1" applyFill="1" applyAlignment="1">
      <alignment horizontal="right"/>
    </xf>
    <xf numFmtId="0" fontId="13" fillId="0" borderId="0" xfId="20" applyFont="1" applyFill="1" applyAlignment="1">
      <alignment horizontal="right"/>
    </xf>
    <xf numFmtId="1" fontId="13" fillId="0" borderId="0" xfId="22" applyFont="1" applyFill="1" applyAlignment="1">
      <alignment horizontal="justify" vertical="top" wrapText="1"/>
    </xf>
    <xf numFmtId="4" fontId="13" fillId="0" borderId="0" xfId="0" applyNumberFormat="1" applyFont="1" applyFill="1" applyBorder="1" applyAlignment="1">
      <alignment horizontal="justify" vertical="top"/>
    </xf>
    <xf numFmtId="1" fontId="13" fillId="0" borderId="0" xfId="0" applyNumberFormat="1" applyFont="1" applyFill="1" applyBorder="1" applyAlignment="1">
      <alignment horizontal="justify" vertical="top" wrapText="1"/>
    </xf>
    <xf numFmtId="1" fontId="13" fillId="0" borderId="0" xfId="0" applyNumberFormat="1" applyFont="1" applyFill="1" applyAlignment="1">
      <alignment horizontal="justify" vertical="top" wrapText="1"/>
    </xf>
    <xf numFmtId="166" fontId="13" fillId="0" borderId="0" xfId="0" applyNumberFormat="1" applyFont="1" applyFill="1" applyAlignment="1">
      <alignment horizontal="right"/>
    </xf>
    <xf numFmtId="4" fontId="14" fillId="0" borderId="18" xfId="0" applyNumberFormat="1" applyFont="1" applyFill="1" applyBorder="1" applyAlignment="1">
      <alignment horizontal="center"/>
    </xf>
    <xf numFmtId="1" fontId="14" fillId="0" borderId="3" xfId="0" applyNumberFormat="1" applyFont="1" applyBorder="1" applyAlignment="1">
      <alignment horizontal="left" vertical="top"/>
    </xf>
    <xf numFmtId="1" fontId="13" fillId="0" borderId="3" xfId="0" applyNumberFormat="1" applyFont="1" applyFill="1" applyBorder="1" applyAlignment="1">
      <alignment horizontal="justify"/>
    </xf>
    <xf numFmtId="1" fontId="13" fillId="0" borderId="3" xfId="0" applyNumberFormat="1" applyFont="1" applyFill="1" applyBorder="1" applyAlignment="1">
      <alignment horizontal="center"/>
    </xf>
    <xf numFmtId="4" fontId="13" fillId="0" borderId="3" xfId="0" applyNumberFormat="1" applyFont="1" applyFill="1" applyBorder="1" applyAlignment="1">
      <alignment horizontal="center"/>
    </xf>
    <xf numFmtId="1" fontId="13" fillId="0" borderId="1" xfId="0" applyNumberFormat="1" applyFont="1" applyFill="1" applyBorder="1" applyAlignment="1">
      <alignment horizontal="justify"/>
    </xf>
    <xf numFmtId="1" fontId="13" fillId="0" borderId="6" xfId="0" applyNumberFormat="1" applyFont="1" applyFill="1" applyBorder="1" applyAlignment="1">
      <alignment horizontal="center"/>
    </xf>
    <xf numFmtId="4" fontId="13" fillId="0" borderId="1" xfId="0" applyNumberFormat="1" applyFont="1" applyFill="1" applyBorder="1" applyAlignment="1">
      <alignment horizontal="center"/>
    </xf>
    <xf numFmtId="4" fontId="13" fillId="0" borderId="0" xfId="0" applyNumberFormat="1" applyFont="1" applyFill="1" applyBorder="1" applyAlignment="1">
      <alignment horizontal="center"/>
    </xf>
    <xf numFmtId="4" fontId="13" fillId="0" borderId="0" xfId="0" applyNumberFormat="1" applyFont="1" applyFill="1" applyBorder="1" applyAlignment="1">
      <alignment horizontal="right"/>
    </xf>
    <xf numFmtId="1" fontId="13" fillId="0" borderId="0" xfId="0" applyNumberFormat="1" applyFont="1" applyFill="1"/>
    <xf numFmtId="1" fontId="14" fillId="0" borderId="0" xfId="0" applyNumberFormat="1" applyFont="1" applyFill="1" applyBorder="1" applyAlignment="1">
      <alignment horizontal="center" vertical="top"/>
    </xf>
    <xf numFmtId="1" fontId="13" fillId="0" borderId="0" xfId="0" applyNumberFormat="1" applyFont="1" applyFill="1" applyBorder="1" applyAlignment="1">
      <alignment horizontal="left" vertical="top" wrapText="1"/>
    </xf>
    <xf numFmtId="1" fontId="13" fillId="0" borderId="0" xfId="0" applyNumberFormat="1" applyFont="1" applyFill="1" applyBorder="1" applyAlignment="1">
      <alignment vertical="center"/>
    </xf>
    <xf numFmtId="1" fontId="13" fillId="0" borderId="0" xfId="0" applyNumberFormat="1" applyFont="1" applyFill="1" applyBorder="1" applyAlignment="1">
      <alignment horizontal="center" vertical="top"/>
    </xf>
    <xf numFmtId="1" fontId="13" fillId="0" borderId="0" xfId="0" applyNumberFormat="1" applyFont="1" applyFill="1" applyAlignment="1">
      <alignment horizontal="justify" vertical="top"/>
    </xf>
    <xf numFmtId="4" fontId="14" fillId="0" borderId="2" xfId="0" applyNumberFormat="1" applyFont="1" applyFill="1" applyBorder="1" applyAlignment="1">
      <alignment horizontal="center"/>
    </xf>
    <xf numFmtId="1" fontId="14" fillId="0" borderId="23" xfId="0" applyNumberFormat="1" applyFont="1" applyFill="1" applyBorder="1" applyAlignment="1">
      <alignment horizontal="left" vertical="top"/>
    </xf>
    <xf numFmtId="1" fontId="13" fillId="0" borderId="23" xfId="0" applyNumberFormat="1" applyFont="1" applyFill="1" applyBorder="1" applyAlignment="1">
      <alignment horizontal="left" vertical="top"/>
    </xf>
    <xf numFmtId="1" fontId="13" fillId="0" borderId="23" xfId="0" applyNumberFormat="1" applyFont="1" applyFill="1" applyBorder="1" applyAlignment="1">
      <alignment horizontal="center"/>
    </xf>
    <xf numFmtId="4" fontId="13" fillId="0" borderId="23" xfId="0" applyNumberFormat="1" applyFont="1" applyFill="1" applyBorder="1" applyAlignment="1">
      <alignment horizontal="center"/>
    </xf>
    <xf numFmtId="1" fontId="13" fillId="0" borderId="0" xfId="0" applyNumberFormat="1" applyFont="1" applyFill="1" applyBorder="1" applyAlignment="1">
      <alignment horizontal="left" vertical="top"/>
    </xf>
    <xf numFmtId="2" fontId="13" fillId="0" borderId="0" xfId="24" applyNumberFormat="1" applyFont="1" applyBorder="1" applyAlignment="1">
      <alignment horizontal="right"/>
    </xf>
    <xf numFmtId="174" fontId="13" fillId="0" borderId="0" xfId="24" applyNumberFormat="1" applyFont="1" applyBorder="1" applyAlignment="1">
      <alignment horizontal="right"/>
    </xf>
    <xf numFmtId="0" fontId="39" fillId="0" borderId="0" xfId="0" applyFont="1" applyFill="1" applyAlignment="1">
      <alignment horizontal="left"/>
    </xf>
    <xf numFmtId="0" fontId="27" fillId="0" borderId="0" xfId="0" applyFont="1" applyFill="1" applyAlignment="1">
      <alignment horizontal="center"/>
    </xf>
    <xf numFmtId="0" fontId="27" fillId="0" borderId="0" xfId="0" applyFont="1" applyFill="1" applyAlignment="1">
      <alignment horizontal="justify"/>
    </xf>
    <xf numFmtId="2" fontId="27" fillId="0" borderId="0" xfId="0" applyNumberFormat="1" applyFont="1" applyFill="1"/>
    <xf numFmtId="0" fontId="27" fillId="0" borderId="0" xfId="0" applyFont="1" applyFill="1"/>
    <xf numFmtId="4" fontId="13" fillId="0" borderId="0" xfId="0" applyNumberFormat="1" applyFont="1" applyFill="1"/>
    <xf numFmtId="2" fontId="27" fillId="0" borderId="0" xfId="0" applyNumberFormat="1" applyFont="1" applyFill="1" applyBorder="1"/>
    <xf numFmtId="0" fontId="39" fillId="2" borderId="0" xfId="0" applyFont="1" applyFill="1" applyAlignment="1">
      <alignment horizontal="left"/>
    </xf>
    <xf numFmtId="0" fontId="27" fillId="2" borderId="0" xfId="0" applyFont="1" applyFill="1" applyAlignment="1">
      <alignment horizontal="center"/>
    </xf>
    <xf numFmtId="0" fontId="27" fillId="2" borderId="0" xfId="0" applyFont="1" applyFill="1" applyAlignment="1">
      <alignment horizontal="justify"/>
    </xf>
    <xf numFmtId="2" fontId="27" fillId="2" borderId="0" xfId="0" applyNumberFormat="1" applyFont="1" applyFill="1"/>
    <xf numFmtId="0" fontId="27" fillId="2" borderId="0" xfId="0" applyFont="1" applyFill="1"/>
    <xf numFmtId="4" fontId="27" fillId="2" borderId="0" xfId="0" applyNumberFormat="1" applyFont="1" applyFill="1"/>
    <xf numFmtId="4" fontId="27" fillId="2" borderId="0" xfId="0" applyNumberFormat="1" applyFont="1" applyFill="1" applyAlignment="1"/>
    <xf numFmtId="0" fontId="27" fillId="0" borderId="0" xfId="0" applyFont="1" applyAlignment="1">
      <alignment horizontal="left"/>
    </xf>
    <xf numFmtId="0" fontId="27" fillId="0" borderId="0" xfId="0" applyFont="1" applyAlignment="1">
      <alignment horizontal="center"/>
    </xf>
    <xf numFmtId="0" fontId="27" fillId="0" borderId="0" xfId="0" applyFont="1" applyAlignment="1">
      <alignment horizontal="justify"/>
    </xf>
    <xf numFmtId="2" fontId="27" fillId="0" borderId="0" xfId="0" applyNumberFormat="1" applyFont="1"/>
    <xf numFmtId="0" fontId="27" fillId="0" borderId="0" xfId="0" applyFont="1"/>
    <xf numFmtId="0" fontId="39" fillId="0" borderId="0" xfId="0" applyFont="1" applyAlignment="1">
      <alignment horizontal="left"/>
    </xf>
    <xf numFmtId="0" fontId="39" fillId="0" borderId="0" xfId="0" applyFont="1" applyAlignment="1">
      <alignment horizontal="center"/>
    </xf>
    <xf numFmtId="0" fontId="39" fillId="0" borderId="0" xfId="0" applyFont="1" applyAlignment="1">
      <alignment horizontal="justify"/>
    </xf>
    <xf numFmtId="2" fontId="39" fillId="0" borderId="0" xfId="0" applyNumberFormat="1" applyFont="1"/>
    <xf numFmtId="2" fontId="39" fillId="0" borderId="0" xfId="0" applyNumberFormat="1" applyFont="1" applyFill="1" applyBorder="1"/>
    <xf numFmtId="0" fontId="27" fillId="0" borderId="0" xfId="0" applyFont="1" applyFill="1" applyBorder="1" applyAlignment="1">
      <alignment horizontal="left"/>
    </xf>
    <xf numFmtId="0" fontId="39" fillId="0" borderId="1" xfId="0" applyFont="1" applyFill="1" applyBorder="1" applyAlignment="1">
      <alignment horizontal="left"/>
    </xf>
    <xf numFmtId="0" fontId="39" fillId="0" borderId="1" xfId="0" applyFont="1" applyFill="1" applyBorder="1" applyAlignment="1">
      <alignment horizontal="center"/>
    </xf>
    <xf numFmtId="0" fontId="39" fillId="0" borderId="1" xfId="0" applyFont="1" applyFill="1" applyBorder="1" applyAlignment="1">
      <alignment horizontal="justify"/>
    </xf>
    <xf numFmtId="2" fontId="39" fillId="0" borderId="1" xfId="0" applyNumberFormat="1" applyFont="1" applyFill="1" applyBorder="1" applyAlignment="1">
      <alignment horizontal="center"/>
    </xf>
    <xf numFmtId="4" fontId="39" fillId="0" borderId="1" xfId="0" applyNumberFormat="1" applyFont="1" applyFill="1" applyBorder="1" applyAlignment="1">
      <alignment horizontal="center"/>
    </xf>
    <xf numFmtId="2" fontId="39" fillId="0" borderId="0" xfId="0" applyNumberFormat="1" applyFont="1" applyFill="1" applyBorder="1" applyAlignment="1">
      <alignment horizontal="center"/>
    </xf>
    <xf numFmtId="0" fontId="39" fillId="0" borderId="0" xfId="0" applyFont="1" applyFill="1" applyBorder="1" applyAlignment="1">
      <alignment horizontal="left"/>
    </xf>
    <xf numFmtId="0" fontId="39" fillId="0" borderId="0" xfId="0" applyFont="1" applyFill="1" applyBorder="1" applyAlignment="1">
      <alignment horizontal="center"/>
    </xf>
    <xf numFmtId="0" fontId="39" fillId="0" borderId="0" xfId="0" applyFont="1" applyFill="1" applyBorder="1" applyAlignment="1">
      <alignment horizontal="justify"/>
    </xf>
    <xf numFmtId="2" fontId="27" fillId="0" borderId="0" xfId="0" applyNumberFormat="1" applyFont="1" applyFill="1" applyBorder="1" applyAlignment="1"/>
    <xf numFmtId="0" fontId="27" fillId="0" borderId="0" xfId="0" applyFont="1" applyFill="1" applyBorder="1" applyAlignment="1">
      <alignment horizontal="center"/>
    </xf>
    <xf numFmtId="0" fontId="27" fillId="0" borderId="0" xfId="0" applyFont="1" applyFill="1" applyBorder="1" applyAlignment="1">
      <alignment horizontal="justify"/>
    </xf>
    <xf numFmtId="0" fontId="27" fillId="0" borderId="0" xfId="0" applyFont="1" applyFill="1" applyBorder="1"/>
    <xf numFmtId="2" fontId="27" fillId="0" borderId="0" xfId="0" applyNumberFormat="1" applyFont="1" applyFill="1" applyBorder="1" applyAlignment="1">
      <alignment horizontal="right"/>
    </xf>
    <xf numFmtId="165" fontId="27" fillId="0" borderId="0" xfId="0" applyNumberFormat="1" applyFont="1" applyFill="1" applyBorder="1" applyAlignment="1">
      <alignment horizontal="right"/>
    </xf>
    <xf numFmtId="4" fontId="27" fillId="0" borderId="0" xfId="0" applyNumberFormat="1" applyFont="1" applyFill="1"/>
    <xf numFmtId="0" fontId="39" fillId="2" borderId="2" xfId="0" applyFont="1" applyFill="1" applyBorder="1" applyAlignment="1">
      <alignment horizontal="left"/>
    </xf>
    <xf numFmtId="0" fontId="39" fillId="2" borderId="2" xfId="0" applyFont="1" applyFill="1" applyBorder="1" applyAlignment="1">
      <alignment horizontal="center"/>
    </xf>
    <xf numFmtId="0" fontId="39" fillId="2" borderId="2" xfId="0" applyFont="1" applyFill="1" applyBorder="1" applyAlignment="1">
      <alignment horizontal="justify"/>
    </xf>
    <xf numFmtId="2" fontId="27" fillId="2" borderId="2" xfId="0" applyNumberFormat="1" applyFont="1" applyFill="1" applyBorder="1" applyAlignment="1"/>
    <xf numFmtId="0" fontId="27" fillId="2" borderId="2" xfId="0" applyFont="1" applyFill="1" applyBorder="1" applyAlignment="1">
      <alignment horizontal="center"/>
    </xf>
    <xf numFmtId="4" fontId="39" fillId="0" borderId="0" xfId="0" applyNumberFormat="1" applyFont="1" applyFill="1" applyBorder="1" applyAlignment="1">
      <alignment horizontal="center"/>
    </xf>
    <xf numFmtId="4" fontId="39" fillId="0" borderId="0" xfId="0" applyNumberFormat="1" applyFont="1" applyFill="1" applyBorder="1"/>
    <xf numFmtId="0" fontId="13" fillId="0" borderId="0" xfId="0" applyFont="1" applyFill="1" applyBorder="1"/>
    <xf numFmtId="2" fontId="13" fillId="0" borderId="0" xfId="0" applyNumberFormat="1" applyFont="1" applyFill="1"/>
    <xf numFmtId="0" fontId="40" fillId="0" borderId="0" xfId="0" applyFont="1" applyFill="1" applyBorder="1" applyAlignment="1">
      <alignment horizontal="justify"/>
    </xf>
    <xf numFmtId="2" fontId="40" fillId="0" borderId="0" xfId="0" applyNumberFormat="1" applyFont="1" applyFill="1" applyBorder="1" applyAlignment="1"/>
    <xf numFmtId="0" fontId="27" fillId="0" borderId="0" xfId="0" applyNumberFormat="1" applyFont="1" applyFill="1" applyBorder="1" applyAlignment="1">
      <alignment horizontal="center"/>
    </xf>
    <xf numFmtId="2" fontId="27" fillId="2" borderId="2" xfId="0" applyNumberFormat="1" applyFont="1" applyFill="1" applyBorder="1"/>
    <xf numFmtId="165" fontId="27" fillId="0" borderId="0" xfId="0" applyNumberFormat="1" applyFont="1" applyFill="1" applyBorder="1" applyAlignment="1">
      <alignment horizontal="center"/>
    </xf>
    <xf numFmtId="4" fontId="13" fillId="0" borderId="0" xfId="0" applyNumberFormat="1" applyFont="1" applyFill="1" applyAlignment="1">
      <alignment horizontal="center"/>
    </xf>
    <xf numFmtId="2" fontId="27" fillId="0" borderId="0" xfId="0" applyNumberFormat="1" applyFont="1" applyFill="1" applyBorder="1" applyAlignment="1">
      <alignment horizontal="center"/>
    </xf>
    <xf numFmtId="0" fontId="27" fillId="0" borderId="0" xfId="0" applyFont="1" applyFill="1" applyBorder="1" applyAlignment="1">
      <alignment horizontal="justify" wrapText="1"/>
    </xf>
    <xf numFmtId="4" fontId="27" fillId="0" borderId="0" xfId="0" applyNumberFormat="1" applyFont="1" applyFill="1" applyBorder="1" applyAlignment="1">
      <alignment horizontal="right"/>
    </xf>
    <xf numFmtId="166" fontId="27" fillId="0" borderId="0" xfId="0" applyNumberFormat="1" applyFont="1" applyFill="1" applyBorder="1"/>
    <xf numFmtId="4" fontId="33" fillId="0" borderId="0" xfId="0" applyNumberFormat="1" applyFont="1" applyFill="1" applyAlignment="1">
      <alignment horizontal="center"/>
    </xf>
    <xf numFmtId="4" fontId="41" fillId="0" borderId="0" xfId="0" applyNumberFormat="1" applyFont="1" applyFill="1" applyAlignment="1">
      <alignment horizontal="center"/>
    </xf>
    <xf numFmtId="2" fontId="40" fillId="0" borderId="0" xfId="0" applyNumberFormat="1" applyFont="1" applyFill="1" applyBorder="1" applyAlignment="1">
      <alignment horizontal="right"/>
    </xf>
    <xf numFmtId="4" fontId="27" fillId="0" borderId="0" xfId="0" applyNumberFormat="1" applyFont="1" applyFill="1" applyBorder="1"/>
    <xf numFmtId="0" fontId="29" fillId="0" borderId="0" xfId="0" applyFont="1" applyFill="1"/>
    <xf numFmtId="0" fontId="13" fillId="0" borderId="0" xfId="0" applyFont="1" applyFill="1" applyBorder="1" applyAlignment="1">
      <alignment horizontal="center" vertical="top"/>
    </xf>
    <xf numFmtId="4" fontId="13" fillId="0" borderId="0" xfId="0" applyNumberFormat="1" applyFont="1" applyFill="1" applyBorder="1"/>
    <xf numFmtId="2" fontId="13" fillId="0" borderId="0" xfId="0" applyNumberFormat="1" applyFont="1" applyFill="1" applyBorder="1"/>
    <xf numFmtId="2" fontId="13" fillId="0" borderId="0" xfId="0" applyNumberFormat="1" applyFont="1" applyFill="1" applyBorder="1" applyAlignment="1"/>
    <xf numFmtId="0" fontId="40" fillId="0" borderId="0" xfId="0" applyFont="1" applyFill="1" applyBorder="1" applyAlignment="1">
      <alignment horizontal="left"/>
    </xf>
    <xf numFmtId="0" fontId="40" fillId="0" borderId="0" xfId="0" applyFont="1" applyFill="1" applyBorder="1" applyAlignment="1">
      <alignment horizontal="center"/>
    </xf>
    <xf numFmtId="0" fontId="40" fillId="0" borderId="0" xfId="0" applyFont="1" applyFill="1" applyBorder="1" applyAlignment="1">
      <alignment horizontal="right"/>
    </xf>
    <xf numFmtId="2" fontId="13" fillId="0" borderId="0" xfId="0" applyNumberFormat="1" applyFont="1" applyFill="1" applyBorder="1" applyAlignment="1">
      <alignment horizontal="justify" vertical="center" wrapText="1"/>
    </xf>
    <xf numFmtId="0" fontId="13" fillId="0" borderId="0" xfId="0" applyFont="1" applyFill="1" applyBorder="1" applyAlignment="1">
      <alignment horizontal="left" vertical="top"/>
    </xf>
    <xf numFmtId="0" fontId="13" fillId="0" borderId="0" xfId="0" applyFont="1" applyFill="1" applyAlignment="1">
      <alignment horizontal="justify" vertical="center" wrapText="1"/>
    </xf>
    <xf numFmtId="166" fontId="39" fillId="0" borderId="0" xfId="0" applyNumberFormat="1" applyFont="1" applyFill="1" applyBorder="1"/>
    <xf numFmtId="0" fontId="13" fillId="0" borderId="0" xfId="0" applyFont="1" applyFill="1" applyBorder="1" applyAlignment="1">
      <alignment horizontal="center"/>
    </xf>
    <xf numFmtId="166" fontId="14" fillId="0" borderId="0" xfId="0" applyNumberFormat="1" applyFont="1" applyFill="1" applyBorder="1"/>
    <xf numFmtId="1" fontId="39" fillId="0" borderId="0" xfId="0" applyNumberFormat="1" applyFont="1"/>
    <xf numFmtId="0" fontId="39" fillId="0" borderId="0" xfId="0" applyFont="1"/>
    <xf numFmtId="1" fontId="27" fillId="0" borderId="3" xfId="0" applyNumberFormat="1" applyFont="1" applyBorder="1"/>
    <xf numFmtId="0" fontId="27" fillId="0" borderId="3" xfId="0" applyFont="1" applyBorder="1"/>
    <xf numFmtId="0" fontId="27" fillId="0" borderId="3" xfId="0" applyFont="1" applyBorder="1" applyAlignment="1">
      <alignment horizontal="justify"/>
    </xf>
    <xf numFmtId="2" fontId="27" fillId="0" borderId="3" xfId="0" applyNumberFormat="1" applyFont="1" applyBorder="1"/>
    <xf numFmtId="0" fontId="27" fillId="0" borderId="3" xfId="0" applyFont="1" applyBorder="1" applyAlignment="1">
      <alignment horizontal="center"/>
    </xf>
    <xf numFmtId="1" fontId="27" fillId="0" borderId="0" xfId="0" applyNumberFormat="1" applyFont="1" applyFill="1" applyBorder="1"/>
    <xf numFmtId="1" fontId="27" fillId="0" borderId="0" xfId="6" applyFont="1" applyFill="1" applyBorder="1" applyAlignment="1">
      <alignment horizontal="left"/>
    </xf>
    <xf numFmtId="1" fontId="39" fillId="2" borderId="2" xfId="0" applyNumberFormat="1" applyFont="1" applyFill="1" applyBorder="1"/>
    <xf numFmtId="0" fontId="39" fillId="2" borderId="2" xfId="0" applyFont="1" applyFill="1" applyBorder="1"/>
    <xf numFmtId="2" fontId="39" fillId="2" borderId="2" xfId="0" applyNumberFormat="1" applyFont="1" applyFill="1" applyBorder="1"/>
    <xf numFmtId="0" fontId="39" fillId="3" borderId="0" xfId="0" applyFont="1" applyFill="1" applyAlignment="1">
      <alignment horizontal="left"/>
    </xf>
    <xf numFmtId="0" fontId="27" fillId="3" borderId="0" xfId="0" applyFont="1" applyFill="1" applyAlignment="1">
      <alignment horizontal="center"/>
    </xf>
    <xf numFmtId="0" fontId="27" fillId="3" borderId="0" xfId="0" applyFont="1" applyFill="1" applyAlignment="1">
      <alignment horizontal="justify"/>
    </xf>
    <xf numFmtId="2" fontId="27" fillId="3" borderId="0" xfId="0" applyNumberFormat="1" applyFont="1" applyFill="1"/>
    <xf numFmtId="0" fontId="27" fillId="3" borderId="0" xfId="0" applyFont="1" applyFill="1"/>
    <xf numFmtId="4" fontId="27" fillId="3" borderId="0" xfId="0" applyNumberFormat="1" applyFont="1" applyFill="1"/>
    <xf numFmtId="4" fontId="27" fillId="3" borderId="0" xfId="0" applyNumberFormat="1" applyFont="1" applyFill="1" applyAlignment="1"/>
    <xf numFmtId="0" fontId="27" fillId="0" borderId="0" xfId="0" applyFont="1" applyFill="1" applyAlignment="1">
      <alignment horizontal="left"/>
    </xf>
    <xf numFmtId="0" fontId="39" fillId="0" borderId="0" xfId="0" quotePrefix="1" applyFont="1" applyAlignment="1">
      <alignment horizontal="left"/>
    </xf>
    <xf numFmtId="4" fontId="27" fillId="0" borderId="0" xfId="0" applyNumberFormat="1" applyFont="1"/>
    <xf numFmtId="1" fontId="27" fillId="0" borderId="0" xfId="4" applyFont="1" applyAlignment="1">
      <alignment horizontal="left"/>
    </xf>
    <xf numFmtId="1" fontId="27" fillId="0" borderId="0" xfId="4" applyFont="1" applyAlignment="1">
      <alignment horizontal="center"/>
    </xf>
    <xf numFmtId="1" fontId="27" fillId="0" borderId="0" xfId="4" applyFont="1" applyAlignment="1">
      <alignment horizontal="justify"/>
    </xf>
    <xf numFmtId="2" fontId="27" fillId="0" borderId="0" xfId="4" applyNumberFormat="1" applyFont="1"/>
    <xf numFmtId="1" fontId="27" fillId="0" borderId="0" xfId="4" applyFont="1"/>
    <xf numFmtId="2" fontId="27" fillId="0" borderId="0" xfId="4" applyNumberFormat="1" applyFont="1" applyFill="1" applyBorder="1"/>
    <xf numFmtId="4" fontId="39" fillId="0" borderId="0" xfId="0" applyNumberFormat="1" applyFont="1"/>
    <xf numFmtId="9" fontId="13" fillId="0" borderId="0" xfId="0" applyNumberFormat="1" applyFont="1" applyFill="1"/>
    <xf numFmtId="2" fontId="13" fillId="0" borderId="0" xfId="0" applyNumberFormat="1" applyFont="1"/>
    <xf numFmtId="3" fontId="27" fillId="0" borderId="0" xfId="0" applyNumberFormat="1" applyFont="1" applyFill="1" applyBorder="1" applyAlignment="1">
      <alignment horizontal="center"/>
    </xf>
    <xf numFmtId="0" fontId="42" fillId="0" borderId="0" xfId="0" applyFont="1" applyFill="1" applyBorder="1" applyAlignment="1">
      <alignment horizontal="left"/>
    </xf>
    <xf numFmtId="3" fontId="42" fillId="0" borderId="0" xfId="0" applyNumberFormat="1" applyFont="1" applyFill="1" applyBorder="1" applyAlignment="1">
      <alignment horizontal="center"/>
    </xf>
    <xf numFmtId="0" fontId="42" fillId="0" borderId="0" xfId="0" applyFont="1" applyFill="1" applyBorder="1" applyAlignment="1">
      <alignment horizontal="justify"/>
    </xf>
    <xf numFmtId="0" fontId="42" fillId="0" borderId="0" xfId="0" applyFont="1" applyFill="1" applyBorder="1" applyAlignment="1">
      <alignment horizontal="center"/>
    </xf>
    <xf numFmtId="0" fontId="33" fillId="0" borderId="0" xfId="0" applyFont="1" applyFill="1"/>
    <xf numFmtId="0" fontId="33" fillId="0" borderId="0" xfId="0" applyFont="1" applyFill="1" applyBorder="1"/>
    <xf numFmtId="0" fontId="39" fillId="0" borderId="0" xfId="0" applyFont="1" applyAlignment="1">
      <alignment horizontal="left" vertical="top"/>
    </xf>
    <xf numFmtId="0" fontId="39" fillId="0" borderId="0" xfId="0" applyFont="1" applyAlignment="1">
      <alignment horizontal="center" vertical="top"/>
    </xf>
    <xf numFmtId="0" fontId="39" fillId="0" borderId="0" xfId="0" applyFont="1" applyAlignment="1">
      <alignment horizontal="justify" vertical="center"/>
    </xf>
    <xf numFmtId="4" fontId="27" fillId="0" borderId="0" xfId="0" applyNumberFormat="1" applyFont="1" applyAlignment="1"/>
    <xf numFmtId="4" fontId="27" fillId="0" borderId="0" xfId="0" applyNumberFormat="1" applyFont="1" applyFill="1" applyBorder="1" applyAlignment="1"/>
    <xf numFmtId="0" fontId="39" fillId="0" borderId="0" xfId="0" applyFont="1" applyBorder="1"/>
    <xf numFmtId="0" fontId="27" fillId="0" borderId="0" xfId="0" applyFont="1" applyFill="1" applyBorder="1" applyAlignment="1">
      <alignment horizontal="left" vertical="top"/>
    </xf>
    <xf numFmtId="0" fontId="27" fillId="0" borderId="0" xfId="0" applyFont="1" applyFill="1" applyBorder="1" applyAlignment="1">
      <alignment horizontal="center" vertical="top"/>
    </xf>
    <xf numFmtId="0" fontId="27" fillId="0" borderId="0" xfId="0" applyFont="1" applyFill="1" applyBorder="1" applyAlignment="1">
      <alignment horizontal="justify" vertical="center"/>
    </xf>
    <xf numFmtId="0" fontId="27" fillId="0" borderId="0" xfId="0" applyFont="1" applyBorder="1"/>
    <xf numFmtId="1" fontId="27" fillId="0" borderId="0" xfId="0" applyNumberFormat="1" applyFont="1" applyAlignment="1">
      <alignment horizontal="left" vertical="top"/>
    </xf>
    <xf numFmtId="0" fontId="27" fillId="0" borderId="0" xfId="0" applyFont="1" applyAlignment="1">
      <alignment horizontal="center" vertical="top"/>
    </xf>
    <xf numFmtId="0" fontId="27" fillId="0" borderId="0" xfId="0" applyFont="1" applyAlignment="1">
      <alignment horizontal="justify" vertical="center"/>
    </xf>
    <xf numFmtId="2" fontId="27" fillId="0" borderId="0" xfId="0" applyNumberFormat="1" applyFont="1" applyFill="1" applyAlignment="1">
      <alignment horizontal="center"/>
    </xf>
    <xf numFmtId="0" fontId="27" fillId="0" borderId="0" xfId="0" applyFont="1" applyBorder="1" applyAlignment="1">
      <alignment horizontal="center"/>
    </xf>
    <xf numFmtId="1" fontId="39" fillId="0" borderId="0" xfId="0" applyNumberFormat="1" applyFont="1" applyFill="1" applyBorder="1" applyAlignment="1">
      <alignment horizontal="left" vertical="top"/>
    </xf>
    <xf numFmtId="0" fontId="39" fillId="0" borderId="0" xfId="0" applyFont="1" applyFill="1" applyBorder="1" applyAlignment="1">
      <alignment horizontal="center" vertical="top"/>
    </xf>
    <xf numFmtId="0" fontId="39" fillId="0" borderId="0" xfId="0" applyFont="1" applyFill="1" applyBorder="1" applyAlignment="1">
      <alignment horizontal="justify" vertical="center"/>
    </xf>
    <xf numFmtId="4" fontId="27" fillId="0" borderId="0" xfId="0" applyNumberFormat="1" applyFont="1" applyFill="1" applyBorder="1" applyAlignment="1">
      <alignment horizontal="center"/>
    </xf>
    <xf numFmtId="0" fontId="43" fillId="0" borderId="0" xfId="0" applyFont="1" applyFill="1" applyBorder="1" applyAlignment="1">
      <alignment horizontal="left"/>
    </xf>
    <xf numFmtId="4" fontId="39" fillId="0" borderId="0" xfId="0" applyNumberFormat="1" applyFont="1" applyFill="1" applyBorder="1" applyAlignment="1"/>
    <xf numFmtId="0" fontId="29" fillId="0" borderId="0" xfId="0" applyFont="1" applyBorder="1"/>
    <xf numFmtId="2" fontId="27" fillId="0" borderId="0" xfId="5" applyNumberFormat="1" applyFont="1" applyFill="1" applyBorder="1" applyAlignment="1" applyProtection="1">
      <protection locked="0"/>
    </xf>
    <xf numFmtId="0" fontId="29" fillId="0" borderId="0" xfId="5" applyFont="1"/>
    <xf numFmtId="4" fontId="29" fillId="0" borderId="0" xfId="0" applyNumberFormat="1" applyFont="1" applyFill="1" applyBorder="1"/>
    <xf numFmtId="0" fontId="29" fillId="0" borderId="0" xfId="5" applyFont="1" applyFill="1" applyBorder="1" applyAlignment="1" applyProtection="1">
      <alignment horizontal="justify" vertical="top"/>
      <protection locked="0"/>
    </xf>
    <xf numFmtId="2" fontId="44" fillId="0" borderId="0" xfId="0" applyNumberFormat="1" applyFont="1" applyFill="1" applyBorder="1" applyAlignment="1"/>
    <xf numFmtId="0" fontId="29" fillId="0" borderId="0" xfId="0" applyFont="1" applyFill="1" applyBorder="1" applyAlignment="1">
      <alignment horizontal="center"/>
    </xf>
    <xf numFmtId="0" fontId="29" fillId="0" borderId="0" xfId="0" applyFont="1" applyFill="1" applyBorder="1"/>
    <xf numFmtId="2" fontId="40" fillId="0" borderId="0" xfId="5" applyNumberFormat="1" applyFont="1" applyFill="1" applyBorder="1" applyAlignment="1" applyProtection="1">
      <protection locked="0"/>
    </xf>
    <xf numFmtId="1" fontId="27" fillId="0" borderId="0" xfId="0" applyNumberFormat="1" applyFont="1" applyFill="1" applyBorder="1" applyAlignment="1">
      <alignment horizontal="left" vertical="top"/>
    </xf>
    <xf numFmtId="1" fontId="39" fillId="2" borderId="2" xfId="0" applyNumberFormat="1" applyFont="1" applyFill="1" applyBorder="1" applyAlignment="1">
      <alignment horizontal="left" vertical="top"/>
    </xf>
    <xf numFmtId="0" fontId="39" fillId="2" borderId="2" xfId="0" applyFont="1" applyFill="1" applyBorder="1" applyAlignment="1">
      <alignment horizontal="center" vertical="top"/>
    </xf>
    <xf numFmtId="0" fontId="39" fillId="2" borderId="2" xfId="0" applyFont="1" applyFill="1" applyBorder="1" applyAlignment="1">
      <alignment horizontal="justify" vertical="center"/>
    </xf>
    <xf numFmtId="4" fontId="27" fillId="2" borderId="2" xfId="0" applyNumberFormat="1" applyFont="1" applyFill="1" applyBorder="1" applyAlignment="1"/>
    <xf numFmtId="0" fontId="27" fillId="0" borderId="0" xfId="0" applyFont="1" applyFill="1" applyBorder="1" applyAlignment="1">
      <alignment horizontal="justify" vertical="top"/>
    </xf>
    <xf numFmtId="2" fontId="40" fillId="0" borderId="0" xfId="0" applyNumberFormat="1" applyFont="1" applyFill="1" applyBorder="1"/>
    <xf numFmtId="0" fontId="27" fillId="2" borderId="2" xfId="0" applyFont="1" applyFill="1" applyBorder="1" applyAlignment="1">
      <alignment horizontal="center" vertical="top"/>
    </xf>
    <xf numFmtId="0" fontId="27" fillId="2" borderId="2" xfId="0" applyFont="1" applyFill="1" applyBorder="1" applyAlignment="1">
      <alignment horizontal="justify" vertical="center"/>
    </xf>
    <xf numFmtId="2" fontId="27" fillId="0" borderId="0" xfId="0" applyNumberFormat="1" applyFont="1" applyBorder="1"/>
    <xf numFmtId="4" fontId="39" fillId="0" borderId="6" xfId="0" applyNumberFormat="1" applyFont="1" applyFill="1" applyBorder="1" applyAlignment="1">
      <alignment horizontal="center"/>
    </xf>
    <xf numFmtId="0" fontId="39" fillId="0" borderId="0" xfId="0" applyFont="1" applyFill="1" applyBorder="1" applyAlignment="1">
      <alignment horizontal="left" vertical="top"/>
    </xf>
    <xf numFmtId="2" fontId="39" fillId="0" borderId="0" xfId="0" applyNumberFormat="1" applyFont="1" applyFill="1" applyBorder="1" applyAlignment="1"/>
    <xf numFmtId="0" fontId="39" fillId="0" borderId="0" xfId="0" applyFont="1" applyFill="1" applyAlignment="1">
      <alignment horizontal="center"/>
    </xf>
    <xf numFmtId="0" fontId="39" fillId="0" borderId="0" xfId="0" applyFont="1" applyFill="1"/>
    <xf numFmtId="4" fontId="40" fillId="0" borderId="0" xfId="0" applyNumberFormat="1" applyFont="1" applyFill="1" applyBorder="1" applyAlignment="1"/>
    <xf numFmtId="2" fontId="27" fillId="0" borderId="0" xfId="4" applyNumberFormat="1" applyFont="1" applyFill="1"/>
    <xf numFmtId="4" fontId="27" fillId="2" borderId="2" xfId="0" applyNumberFormat="1" applyFont="1" applyFill="1" applyBorder="1" applyAlignment="1">
      <alignment horizontal="center"/>
    </xf>
    <xf numFmtId="0" fontId="27" fillId="0" borderId="0" xfId="0" applyFont="1" applyBorder="1" applyAlignment="1">
      <alignment horizontal="center" vertical="top"/>
    </xf>
    <xf numFmtId="0" fontId="27" fillId="0" borderId="0" xfId="0" applyFont="1" applyBorder="1" applyAlignment="1">
      <alignment horizontal="justify" vertical="center"/>
    </xf>
    <xf numFmtId="2" fontId="27" fillId="0" borderId="0" xfId="0" applyNumberFormat="1" applyFont="1" applyBorder="1" applyAlignment="1"/>
    <xf numFmtId="0" fontId="27" fillId="0" borderId="0" xfId="0" applyFont="1" applyFill="1" applyBorder="1" applyAlignment="1"/>
    <xf numFmtId="0" fontId="13" fillId="0" borderId="0" xfId="0" applyFont="1" applyAlignment="1">
      <alignment horizontal="center"/>
    </xf>
    <xf numFmtId="0" fontId="27" fillId="0" borderId="0" xfId="0" quotePrefix="1" applyFont="1" applyAlignment="1">
      <alignment horizontal="center"/>
    </xf>
    <xf numFmtId="0" fontId="27" fillId="0" borderId="0" xfId="0" applyFont="1" applyFill="1" applyBorder="1" applyAlignment="1">
      <alignment horizontal="right" vertical="center"/>
    </xf>
    <xf numFmtId="2" fontId="27" fillId="0" borderId="0" xfId="0" applyNumberFormat="1" applyFont="1" applyFill="1" applyBorder="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xf numFmtId="0" fontId="45" fillId="0" borderId="0" xfId="0" applyFont="1" applyAlignment="1"/>
    <xf numFmtId="0" fontId="46" fillId="0" borderId="0" xfId="0" applyFont="1" applyAlignment="1">
      <alignment horizontal="center"/>
    </xf>
    <xf numFmtId="0" fontId="46" fillId="0" borderId="0" xfId="0" applyFont="1" applyAlignment="1">
      <alignment horizontal="justify"/>
    </xf>
    <xf numFmtId="4" fontId="46" fillId="0" borderId="0" xfId="0" applyNumberFormat="1" applyFont="1"/>
    <xf numFmtId="4" fontId="45" fillId="0" borderId="0" xfId="0" applyNumberFormat="1" applyFont="1"/>
    <xf numFmtId="0" fontId="46" fillId="0" borderId="0" xfId="0" applyFont="1"/>
    <xf numFmtId="0" fontId="46" fillId="0" borderId="0" xfId="0" applyFont="1" applyAlignment="1">
      <alignment horizontal="right"/>
    </xf>
    <xf numFmtId="0" fontId="47" fillId="0" borderId="0" xfId="0" applyFont="1" applyAlignment="1">
      <alignment horizontal="left"/>
    </xf>
    <xf numFmtId="0" fontId="47" fillId="0" borderId="0" xfId="0" applyFont="1" applyAlignment="1">
      <alignment horizontal="center"/>
    </xf>
    <xf numFmtId="0" fontId="47" fillId="0" borderId="0" xfId="0" applyFont="1" applyAlignment="1">
      <alignment horizontal="justify"/>
    </xf>
    <xf numFmtId="4" fontId="47" fillId="0" borderId="0" xfId="0" applyNumberFormat="1" applyFont="1"/>
    <xf numFmtId="0" fontId="47" fillId="0" borderId="0" xfId="0" applyFont="1"/>
    <xf numFmtId="0" fontId="47" fillId="0" borderId="0" xfId="0" applyFont="1" applyAlignment="1">
      <alignment horizontal="right"/>
    </xf>
    <xf numFmtId="0" fontId="17" fillId="0" borderId="0" xfId="0" applyFont="1" applyAlignment="1">
      <alignment horizontal="justify" wrapText="1"/>
    </xf>
    <xf numFmtId="0" fontId="48" fillId="0" borderId="0" xfId="0" applyFont="1" applyAlignment="1">
      <alignment horizontal="left"/>
    </xf>
    <xf numFmtId="0" fontId="48" fillId="0" borderId="0" xfId="0" applyFont="1" applyAlignment="1">
      <alignment horizontal="center"/>
    </xf>
    <xf numFmtId="4" fontId="49" fillId="0" borderId="0" xfId="0" applyNumberFormat="1" applyFont="1"/>
    <xf numFmtId="0" fontId="49" fillId="0" borderId="0" xfId="0" applyFont="1" applyAlignment="1">
      <alignment horizontal="center"/>
    </xf>
    <xf numFmtId="0" fontId="49" fillId="0" borderId="0" xfId="0" applyFont="1"/>
    <xf numFmtId="0" fontId="49" fillId="0" borderId="0" xfId="0" applyFont="1" applyAlignment="1">
      <alignment horizontal="right"/>
    </xf>
    <xf numFmtId="0" fontId="10" fillId="0" borderId="0" xfId="0" applyFont="1" applyAlignment="1">
      <alignment horizontal="justify" wrapText="1"/>
    </xf>
    <xf numFmtId="49" fontId="47" fillId="0" borderId="0" xfId="0" applyNumberFormat="1" applyFont="1" applyAlignment="1">
      <alignment horizontal="justify"/>
    </xf>
    <xf numFmtId="0" fontId="48" fillId="0" borderId="0" xfId="0" applyFont="1" applyAlignment="1">
      <alignment horizontal="justify"/>
    </xf>
    <xf numFmtId="4" fontId="48" fillId="0" borderId="0" xfId="0" applyNumberFormat="1" applyFont="1"/>
    <xf numFmtId="0" fontId="48" fillId="0" borderId="0" xfId="0" applyFont="1"/>
    <xf numFmtId="0" fontId="48" fillId="0" borderId="0" xfId="0" applyFont="1" applyAlignment="1">
      <alignment horizontal="right"/>
    </xf>
    <xf numFmtId="0" fontId="50" fillId="3" borderId="0" xfId="0" applyFont="1" applyFill="1" applyAlignment="1">
      <alignment horizontal="left"/>
    </xf>
    <xf numFmtId="0" fontId="50" fillId="3" borderId="0" xfId="0" applyFont="1" applyFill="1" applyAlignment="1">
      <alignment horizontal="center"/>
    </xf>
    <xf numFmtId="0" fontId="50" fillId="3" borderId="0" xfId="0" applyFont="1" applyFill="1" applyAlignment="1">
      <alignment horizontal="justify"/>
    </xf>
    <xf numFmtId="2" fontId="50" fillId="3" borderId="0" xfId="0" applyNumberFormat="1" applyFont="1" applyFill="1"/>
    <xf numFmtId="0" fontId="50" fillId="3" borderId="0" xfId="0" applyFont="1" applyFill="1"/>
    <xf numFmtId="0" fontId="50" fillId="3" borderId="0" xfId="0" applyFont="1" applyFill="1" applyAlignment="1">
      <alignment horizontal="right"/>
    </xf>
    <xf numFmtId="0" fontId="50" fillId="0" borderId="0" xfId="0" applyFont="1"/>
    <xf numFmtId="0" fontId="50" fillId="0" borderId="0" xfId="0" applyFont="1" applyFill="1" applyAlignment="1">
      <alignment horizontal="left"/>
    </xf>
    <xf numFmtId="0" fontId="50" fillId="0" borderId="0" xfId="0" applyFont="1" applyFill="1" applyAlignment="1">
      <alignment horizontal="center"/>
    </xf>
    <xf numFmtId="0" fontId="50" fillId="0" borderId="0" xfId="0" applyFont="1" applyFill="1" applyAlignment="1">
      <alignment horizontal="justify"/>
    </xf>
    <xf numFmtId="2" fontId="50" fillId="0" borderId="0" xfId="0" applyNumberFormat="1" applyFont="1" applyFill="1"/>
    <xf numFmtId="0" fontId="50" fillId="0" borderId="0" xfId="0" applyFont="1" applyFill="1"/>
    <xf numFmtId="0" fontId="50" fillId="0" borderId="0" xfId="0" applyFont="1" applyFill="1" applyAlignment="1">
      <alignment horizontal="right"/>
    </xf>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justify"/>
    </xf>
    <xf numFmtId="2" fontId="10" fillId="0" borderId="0" xfId="0" applyNumberFormat="1" applyFont="1"/>
    <xf numFmtId="0" fontId="10" fillId="0" borderId="0" xfId="0" applyFont="1" applyAlignment="1">
      <alignment horizontal="right"/>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justify"/>
    </xf>
    <xf numFmtId="2" fontId="14" fillId="0" borderId="0" xfId="0" applyNumberFormat="1" applyFont="1"/>
    <xf numFmtId="0" fontId="10" fillId="4" borderId="0" xfId="0" applyFont="1" applyFill="1" applyAlignment="1">
      <alignment horizontal="left"/>
    </xf>
    <xf numFmtId="0" fontId="10" fillId="4" borderId="0" xfId="0" applyFont="1" applyFill="1" applyAlignment="1">
      <alignment horizontal="center"/>
    </xf>
    <xf numFmtId="0" fontId="10" fillId="4" borderId="0" xfId="0" applyFont="1" applyFill="1" applyAlignment="1">
      <alignment horizontal="justify"/>
    </xf>
    <xf numFmtId="2" fontId="10" fillId="4" borderId="0" xfId="0" applyNumberFormat="1" applyFont="1" applyFill="1"/>
    <xf numFmtId="0" fontId="10" fillId="4" borderId="0" xfId="0" applyFont="1" applyFill="1"/>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justify"/>
    </xf>
    <xf numFmtId="2" fontId="10" fillId="0" borderId="0" xfId="0" applyNumberFormat="1" applyFont="1" applyFill="1"/>
    <xf numFmtId="0" fontId="10" fillId="0" borderId="0" xfId="0" applyFont="1" applyFill="1"/>
    <xf numFmtId="0" fontId="10" fillId="5" borderId="0" xfId="0" applyFont="1" applyFill="1" applyAlignment="1">
      <alignment horizontal="left"/>
    </xf>
    <xf numFmtId="0" fontId="10" fillId="5" borderId="0" xfId="0" applyFont="1" applyFill="1" applyAlignment="1">
      <alignment horizontal="center"/>
    </xf>
    <xf numFmtId="0" fontId="10" fillId="5" borderId="0" xfId="0" applyFont="1" applyFill="1" applyAlignment="1">
      <alignment horizontal="justify"/>
    </xf>
    <xf numFmtId="2" fontId="10" fillId="5" borderId="0" xfId="0" applyNumberFormat="1" applyFont="1" applyFill="1"/>
    <xf numFmtId="0" fontId="10" fillId="5" borderId="0" xfId="0" applyFont="1" applyFill="1"/>
    <xf numFmtId="0" fontId="10" fillId="6" borderId="0" xfId="0" applyFont="1" applyFill="1" applyAlignment="1">
      <alignment horizontal="left"/>
    </xf>
    <xf numFmtId="0" fontId="10" fillId="6" borderId="0" xfId="0" applyFont="1" applyFill="1" applyAlignment="1">
      <alignment horizontal="center"/>
    </xf>
    <xf numFmtId="0" fontId="10" fillId="6" borderId="0" xfId="0" applyFont="1" applyFill="1" applyAlignment="1">
      <alignment horizontal="justify"/>
    </xf>
    <xf numFmtId="2" fontId="10" fillId="6" borderId="0" xfId="0" applyNumberFormat="1" applyFont="1" applyFill="1"/>
    <xf numFmtId="0" fontId="10" fillId="6" borderId="0" xfId="0" applyFont="1" applyFill="1"/>
    <xf numFmtId="0" fontId="10" fillId="7" borderId="0" xfId="0" applyFont="1" applyFill="1" applyAlignment="1">
      <alignment horizontal="left"/>
    </xf>
    <xf numFmtId="0" fontId="10" fillId="7" borderId="0" xfId="0" applyFont="1" applyFill="1" applyAlignment="1">
      <alignment horizontal="center"/>
    </xf>
    <xf numFmtId="0" fontId="10" fillId="7" borderId="0" xfId="0" applyFont="1" applyFill="1" applyAlignment="1">
      <alignment horizontal="justify"/>
    </xf>
    <xf numFmtId="2" fontId="10" fillId="7" borderId="0" xfId="0" applyNumberFormat="1" applyFont="1" applyFill="1"/>
    <xf numFmtId="0" fontId="10" fillId="7" borderId="0" xfId="0" applyFont="1" applyFill="1"/>
    <xf numFmtId="0" fontId="14" fillId="0" borderId="0" xfId="0" quotePrefix="1" applyFont="1" applyAlignment="1">
      <alignment horizontal="left"/>
    </xf>
    <xf numFmtId="0" fontId="51" fillId="3" borderId="0" xfId="0" applyFont="1" applyFill="1" applyBorder="1" applyAlignment="1">
      <alignment horizontal="left"/>
    </xf>
    <xf numFmtId="4" fontId="17" fillId="0" borderId="0" xfId="0" applyNumberFormat="1" applyFont="1" applyFill="1" applyBorder="1"/>
    <xf numFmtId="0" fontId="14" fillId="0" borderId="0" xfId="0" applyFont="1" applyBorder="1"/>
    <xf numFmtId="1" fontId="14" fillId="0" borderId="0" xfId="4" applyFont="1" applyAlignment="1">
      <alignment horizontal="left"/>
    </xf>
    <xf numFmtId="1" fontId="14" fillId="0" borderId="0" xfId="4" applyFont="1" applyAlignment="1">
      <alignment horizontal="center"/>
    </xf>
    <xf numFmtId="1" fontId="14" fillId="0" borderId="0" xfId="4" applyFont="1" applyAlignment="1">
      <alignment horizontal="justify"/>
    </xf>
    <xf numFmtId="2" fontId="14" fillId="0" borderId="0" xfId="4" applyNumberFormat="1" applyFont="1"/>
    <xf numFmtId="1" fontId="14" fillId="0" borderId="0" xfId="4" applyFont="1"/>
    <xf numFmtId="0" fontId="51" fillId="3" borderId="4" xfId="0" applyFont="1" applyFill="1" applyBorder="1" applyAlignment="1">
      <alignment horizontal="left"/>
    </xf>
    <xf numFmtId="0" fontId="51" fillId="3" borderId="5" xfId="0" applyFont="1" applyFill="1" applyBorder="1" applyAlignment="1">
      <alignment horizontal="center"/>
    </xf>
    <xf numFmtId="0" fontId="51" fillId="3" borderId="5" xfId="0" applyFont="1" applyFill="1" applyBorder="1" applyAlignment="1">
      <alignment horizontal="justify"/>
    </xf>
    <xf numFmtId="2" fontId="51" fillId="3" borderId="5" xfId="0" applyNumberFormat="1" applyFont="1" applyFill="1" applyBorder="1"/>
    <xf numFmtId="0" fontId="51" fillId="3" borderId="5" xfId="0" applyFont="1" applyFill="1" applyBorder="1"/>
    <xf numFmtId="0" fontId="27" fillId="0" borderId="0" xfId="0" applyFont="1" applyFill="1" applyAlignment="1">
      <alignment horizontal="right"/>
    </xf>
    <xf numFmtId="175" fontId="27" fillId="0" borderId="0" xfId="0" applyNumberFormat="1" applyFont="1" applyFill="1" applyBorder="1" applyAlignment="1">
      <alignment horizontal="right"/>
    </xf>
    <xf numFmtId="175" fontId="27" fillId="0" borderId="0" xfId="0" applyNumberFormat="1" applyFont="1" applyAlignment="1">
      <alignment horizontal="right"/>
    </xf>
    <xf numFmtId="175" fontId="27" fillId="2" borderId="2" xfId="0" applyNumberFormat="1" applyFont="1" applyFill="1" applyBorder="1" applyAlignment="1">
      <alignment horizontal="right"/>
    </xf>
    <xf numFmtId="175" fontId="27" fillId="9" borderId="0" xfId="0" applyNumberFormat="1" applyFont="1" applyFill="1" applyBorder="1" applyAlignment="1">
      <alignment horizontal="left"/>
    </xf>
    <xf numFmtId="175" fontId="27" fillId="0" borderId="0" xfId="0" applyNumberFormat="1" applyFont="1" applyFill="1" applyBorder="1"/>
    <xf numFmtId="175" fontId="27" fillId="9" borderId="0" xfId="0" applyNumberFormat="1" applyFont="1" applyFill="1" applyBorder="1"/>
    <xf numFmtId="175" fontId="27" fillId="9" borderId="0" xfId="0" applyNumberFormat="1" applyFont="1" applyFill="1" applyBorder="1" applyAlignment="1">
      <alignment horizontal="justify" vertical="center"/>
    </xf>
    <xf numFmtId="175" fontId="27" fillId="0" borderId="0" xfId="0" applyNumberFormat="1" applyFont="1" applyFill="1" applyBorder="1" applyAlignment="1">
      <alignment horizontal="justify"/>
    </xf>
    <xf numFmtId="175" fontId="44" fillId="9" borderId="0" xfId="5" applyNumberFormat="1" applyFont="1" applyFill="1" applyProtection="1">
      <protection locked="0"/>
    </xf>
    <xf numFmtId="175" fontId="44" fillId="0" borderId="0" xfId="5" applyNumberFormat="1" applyFont="1" applyProtection="1">
      <protection locked="0"/>
    </xf>
    <xf numFmtId="175" fontId="13" fillId="9" borderId="0" xfId="0" applyNumberFormat="1" applyFont="1" applyFill="1"/>
    <xf numFmtId="175" fontId="13" fillId="0" borderId="0" xfId="0" applyNumberFormat="1" applyFont="1" applyFill="1"/>
    <xf numFmtId="175" fontId="27" fillId="0" borderId="0" xfId="0" applyNumberFormat="1" applyFont="1" applyFill="1" applyBorder="1" applyAlignment="1">
      <alignment horizontal="justify" vertical="center"/>
    </xf>
    <xf numFmtId="175" fontId="27" fillId="0" borderId="0" xfId="0" applyNumberFormat="1" applyFont="1"/>
    <xf numFmtId="175" fontId="27" fillId="2" borderId="2" xfId="0" applyNumberFormat="1" applyFont="1" applyFill="1" applyBorder="1"/>
    <xf numFmtId="175" fontId="27" fillId="0" borderId="0" xfId="0" applyNumberFormat="1" applyFont="1" applyFill="1"/>
    <xf numFmtId="175" fontId="27" fillId="9" borderId="0" xfId="0" applyNumberFormat="1" applyFont="1" applyFill="1"/>
    <xf numFmtId="175" fontId="27" fillId="2" borderId="2" xfId="0" applyNumberFormat="1" applyFont="1" applyFill="1" applyBorder="1" applyAlignment="1">
      <alignment horizontal="center"/>
    </xf>
    <xf numFmtId="175" fontId="39" fillId="2" borderId="2" xfId="0" applyNumberFormat="1" applyFont="1" applyFill="1" applyBorder="1" applyAlignment="1">
      <alignment horizontal="center"/>
    </xf>
    <xf numFmtId="175" fontId="39" fillId="2" borderId="2" xfId="0" applyNumberFormat="1" applyFont="1" applyFill="1" applyBorder="1"/>
    <xf numFmtId="175" fontId="27" fillId="3" borderId="0" xfId="0" applyNumberFormat="1" applyFont="1" applyFill="1"/>
    <xf numFmtId="175" fontId="13" fillId="0" borderId="15" xfId="0" applyNumberFormat="1" applyFont="1" applyFill="1" applyBorder="1"/>
    <xf numFmtId="2" fontId="23" fillId="0" borderId="0" xfId="0" quotePrefix="1" applyNumberFormat="1" applyFont="1" applyFill="1" applyAlignment="1">
      <alignment horizontal="right" vertical="top"/>
    </xf>
    <xf numFmtId="2" fontId="23" fillId="0" borderId="0" xfId="0" applyNumberFormat="1" applyFont="1" applyFill="1" applyBorder="1" applyAlignment="1">
      <alignment horizontal="right"/>
    </xf>
    <xf numFmtId="175" fontId="39" fillId="0" borderId="0" xfId="0" applyNumberFormat="1" applyFont="1" applyFill="1" applyBorder="1" applyAlignment="1">
      <alignment horizontal="center"/>
    </xf>
    <xf numFmtId="175" fontId="39" fillId="0" borderId="0" xfId="0" applyNumberFormat="1" applyFont="1" applyFill="1" applyBorder="1"/>
    <xf numFmtId="175" fontId="39" fillId="0" borderId="1" xfId="0" applyNumberFormat="1" applyFont="1" applyFill="1" applyBorder="1" applyAlignment="1">
      <alignment horizontal="center"/>
    </xf>
    <xf numFmtId="175" fontId="33" fillId="0" borderId="0" xfId="0" applyNumberFormat="1" applyFont="1" applyFill="1"/>
    <xf numFmtId="175" fontId="13" fillId="0" borderId="0" xfId="0" applyNumberFormat="1" applyFont="1"/>
    <xf numFmtId="175" fontId="27" fillId="3" borderId="0" xfId="0" applyNumberFormat="1" applyFont="1" applyFill="1" applyAlignment="1"/>
    <xf numFmtId="175" fontId="27" fillId="0" borderId="0" xfId="0" quotePrefix="1" applyNumberFormat="1" applyFont="1" applyAlignment="1">
      <alignment horizontal="center"/>
    </xf>
    <xf numFmtId="175" fontId="27" fillId="9" borderId="0" xfId="0" applyNumberFormat="1" applyFont="1" applyFill="1" applyBorder="1" applyAlignment="1">
      <alignment horizontal="justify"/>
    </xf>
    <xf numFmtId="175" fontId="17" fillId="4" borderId="0" xfId="0" applyNumberFormat="1" applyFont="1" applyFill="1" applyBorder="1" applyAlignment="1">
      <alignment horizontal="right"/>
    </xf>
    <xf numFmtId="175" fontId="10" fillId="0" borderId="0" xfId="0" applyNumberFormat="1" applyFont="1" applyFill="1" applyAlignment="1">
      <alignment horizontal="right"/>
    </xf>
    <xf numFmtId="175" fontId="17" fillId="0" borderId="0" xfId="0" applyNumberFormat="1" applyFont="1" applyFill="1" applyBorder="1" applyAlignment="1">
      <alignment horizontal="right"/>
    </xf>
    <xf numFmtId="175" fontId="17" fillId="5" borderId="0" xfId="0" applyNumberFormat="1" applyFont="1" applyFill="1" applyBorder="1" applyAlignment="1">
      <alignment horizontal="right"/>
    </xf>
    <xf numFmtId="175" fontId="17" fillId="6" borderId="0" xfId="0" applyNumberFormat="1" applyFont="1" applyFill="1" applyBorder="1" applyAlignment="1">
      <alignment horizontal="right"/>
    </xf>
    <xf numFmtId="175" fontId="17" fillId="7" borderId="0" xfId="0" applyNumberFormat="1" applyFont="1" applyFill="1" applyBorder="1" applyAlignment="1">
      <alignment horizontal="right"/>
    </xf>
    <xf numFmtId="175" fontId="14" fillId="0" borderId="0" xfId="0" applyNumberFormat="1" applyFont="1" applyAlignment="1">
      <alignment horizontal="right"/>
    </xf>
    <xf numFmtId="175" fontId="51" fillId="3" borderId="0" xfId="0" applyNumberFormat="1" applyFont="1" applyFill="1" applyBorder="1" applyAlignment="1">
      <alignment horizontal="right"/>
    </xf>
    <xf numFmtId="175" fontId="14" fillId="0" borderId="0" xfId="4" applyNumberFormat="1" applyFont="1" applyAlignment="1">
      <alignment horizontal="right"/>
    </xf>
    <xf numFmtId="175" fontId="10" fillId="0" borderId="0" xfId="0" applyNumberFormat="1" applyFont="1" applyFill="1" applyBorder="1" applyAlignment="1">
      <alignment horizontal="right"/>
    </xf>
    <xf numFmtId="175" fontId="51" fillId="3" borderId="5" xfId="0" applyNumberFormat="1" applyFont="1" applyFill="1" applyBorder="1" applyAlignment="1">
      <alignment horizontal="right"/>
    </xf>
    <xf numFmtId="175" fontId="27" fillId="9" borderId="0" xfId="0" applyNumberFormat="1" applyFont="1" applyFill="1" applyBorder="1" applyAlignment="1">
      <alignment horizontal="right"/>
    </xf>
    <xf numFmtId="175" fontId="13" fillId="9" borderId="0" xfId="0" applyNumberFormat="1" applyFont="1" applyFill="1" applyBorder="1"/>
    <xf numFmtId="175" fontId="10" fillId="0" borderId="7" xfId="0" applyNumberFormat="1" applyFont="1" applyBorder="1"/>
    <xf numFmtId="175" fontId="10" fillId="0" borderId="8" xfId="0" applyNumberFormat="1" applyFont="1" applyBorder="1"/>
    <xf numFmtId="175" fontId="10" fillId="0" borderId="0" xfId="0" applyNumberFormat="1" applyFont="1" applyBorder="1"/>
    <xf numFmtId="175" fontId="10" fillId="0" borderId="9" xfId="0" applyNumberFormat="1" applyFont="1" applyBorder="1"/>
    <xf numFmtId="175" fontId="13" fillId="0" borderId="7" xfId="0" applyNumberFormat="1" applyFont="1" applyBorder="1"/>
    <xf numFmtId="175" fontId="13" fillId="0" borderId="8" xfId="0" applyNumberFormat="1" applyFont="1" applyBorder="1"/>
    <xf numFmtId="175" fontId="13" fillId="0" borderId="0" xfId="0" applyNumberFormat="1" applyFont="1" applyBorder="1"/>
    <xf numFmtId="175" fontId="13" fillId="0" borderId="9" xfId="0" applyNumberFormat="1" applyFont="1" applyBorder="1"/>
    <xf numFmtId="175" fontId="23" fillId="0" borderId="0" xfId="0" applyNumberFormat="1" applyFont="1" applyBorder="1" applyAlignment="1">
      <alignment horizontal="right"/>
    </xf>
    <xf numFmtId="175" fontId="23" fillId="0" borderId="7" xfId="0" applyNumberFormat="1" applyFont="1" applyBorder="1" applyAlignment="1">
      <alignment horizontal="right"/>
    </xf>
    <xf numFmtId="175" fontId="23" fillId="0" borderId="0" xfId="0" applyNumberFormat="1" applyFont="1" applyAlignment="1">
      <alignment horizontal="right"/>
    </xf>
    <xf numFmtId="175" fontId="23" fillId="0" borderId="10" xfId="0" applyNumberFormat="1" applyFont="1" applyBorder="1" applyAlignment="1">
      <alignment horizontal="right"/>
    </xf>
    <xf numFmtId="175" fontId="20" fillId="0" borderId="7" xfId="0" applyNumberFormat="1" applyFont="1" applyBorder="1" applyAlignment="1">
      <alignment horizontal="right"/>
    </xf>
    <xf numFmtId="175" fontId="20" fillId="0" borderId="0" xfId="0" applyNumberFormat="1" applyFont="1"/>
    <xf numFmtId="0" fontId="18" fillId="0" borderId="0" xfId="0" applyFont="1" applyAlignment="1">
      <alignment horizontal="center" wrapText="1"/>
    </xf>
    <xf numFmtId="4" fontId="10" fillId="0" borderId="0" xfId="0" applyNumberFormat="1" applyFont="1" applyAlignment="1">
      <alignment horizontal="center"/>
    </xf>
    <xf numFmtId="4" fontId="10" fillId="0" borderId="0" xfId="0" applyNumberFormat="1" applyFont="1" applyBorder="1" applyAlignment="1">
      <alignment horizontal="center"/>
    </xf>
    <xf numFmtId="4" fontId="10" fillId="0" borderId="9" xfId="0" applyNumberFormat="1" applyFont="1" applyBorder="1" applyAlignment="1">
      <alignment horizontal="center"/>
    </xf>
    <xf numFmtId="4" fontId="13" fillId="0" borderId="0" xfId="0" applyNumberFormat="1" applyFont="1" applyBorder="1" applyAlignment="1">
      <alignment horizontal="center"/>
    </xf>
    <xf numFmtId="4" fontId="13" fillId="0" borderId="0" xfId="0" applyNumberFormat="1" applyFont="1" applyAlignment="1">
      <alignment horizontal="center"/>
    </xf>
    <xf numFmtId="4" fontId="13" fillId="0" borderId="9" xfId="0" applyNumberFormat="1" applyFont="1" applyBorder="1" applyAlignment="1">
      <alignment horizontal="center"/>
    </xf>
    <xf numFmtId="4" fontId="20" fillId="0" borderId="0" xfId="0" applyNumberFormat="1" applyFont="1" applyAlignment="1">
      <alignment horizontal="center"/>
    </xf>
    <xf numFmtId="4" fontId="23" fillId="0" borderId="0" xfId="0" applyNumberFormat="1" applyFont="1" applyAlignment="1">
      <alignment horizontal="center"/>
    </xf>
    <xf numFmtId="4" fontId="23" fillId="0" borderId="0" xfId="0" applyNumberFormat="1" applyFont="1" applyBorder="1" applyAlignment="1">
      <alignment horizontal="center"/>
    </xf>
    <xf numFmtId="175" fontId="23" fillId="0" borderId="0" xfId="0" applyNumberFormat="1" applyFont="1" applyBorder="1" applyAlignment="1">
      <alignment horizontal="center"/>
    </xf>
    <xf numFmtId="175" fontId="23" fillId="9" borderId="0" xfId="0" applyNumberFormat="1" applyFont="1" applyFill="1" applyBorder="1" applyAlignment="1">
      <alignment horizontal="center"/>
    </xf>
    <xf numFmtId="175" fontId="23" fillId="0" borderId="0" xfId="0" applyNumberFormat="1" applyFont="1" applyAlignment="1">
      <alignment horizontal="center"/>
    </xf>
    <xf numFmtId="175" fontId="23" fillId="0" borderId="10" xfId="0" applyNumberFormat="1" applyFont="1" applyBorder="1" applyAlignment="1">
      <alignment horizontal="center"/>
    </xf>
    <xf numFmtId="175" fontId="20" fillId="0" borderId="0" xfId="0" applyNumberFormat="1" applyFont="1" applyAlignment="1">
      <alignment horizontal="center"/>
    </xf>
    <xf numFmtId="4" fontId="23" fillId="0" borderId="10" xfId="0" applyNumberFormat="1" applyFont="1" applyBorder="1" applyAlignment="1">
      <alignment horizontal="center"/>
    </xf>
    <xf numFmtId="4" fontId="14" fillId="0" borderId="0" xfId="0" applyNumberFormat="1" applyFont="1" applyAlignment="1">
      <alignment horizontal="center"/>
    </xf>
    <xf numFmtId="0" fontId="13" fillId="0" borderId="0" xfId="0" applyFont="1" applyAlignment="1">
      <alignment horizontal="center" vertical="top" wrapText="1"/>
    </xf>
    <xf numFmtId="4" fontId="23" fillId="0" borderId="11" xfId="0" applyNumberFormat="1" applyFont="1" applyBorder="1" applyAlignment="1">
      <alignment horizontal="center"/>
    </xf>
    <xf numFmtId="0" fontId="52" fillId="0" borderId="0" xfId="0" applyFont="1"/>
    <xf numFmtId="0" fontId="53" fillId="0" borderId="0" xfId="0" applyFont="1"/>
    <xf numFmtId="0" fontId="54" fillId="0" borderId="0" xfId="0" applyFont="1"/>
    <xf numFmtId="49" fontId="52" fillId="0" borderId="6" xfId="0" applyNumberFormat="1" applyFont="1" applyBorder="1" applyAlignment="1">
      <alignment horizontal="right"/>
    </xf>
    <xf numFmtId="0" fontId="52" fillId="0" borderId="6" xfId="0" applyFont="1" applyBorder="1" applyAlignment="1">
      <alignment horizontal="justify" vertical="top" wrapText="1"/>
    </xf>
    <xf numFmtId="2" fontId="52" fillId="0" borderId="6" xfId="0" applyNumberFormat="1" applyFont="1" applyBorder="1" applyAlignment="1">
      <alignment horizontal="right"/>
    </xf>
    <xf numFmtId="0" fontId="52" fillId="0" borderId="6" xfId="0" applyFont="1" applyBorder="1" applyAlignment="1">
      <alignment horizontal="center"/>
    </xf>
    <xf numFmtId="4" fontId="52" fillId="0" borderId="6" xfId="0" applyNumberFormat="1" applyFont="1" applyBorder="1" applyAlignment="1">
      <alignment horizontal="center"/>
    </xf>
    <xf numFmtId="175" fontId="52" fillId="0" borderId="6" xfId="0" applyNumberFormat="1" applyFont="1" applyBorder="1" applyAlignment="1">
      <alignment horizontal="right"/>
    </xf>
    <xf numFmtId="167" fontId="52" fillId="0" borderId="6" xfId="0" applyNumberFormat="1" applyFont="1" applyBorder="1" applyAlignment="1">
      <alignment horizontal="right"/>
    </xf>
    <xf numFmtId="175" fontId="23" fillId="0" borderId="7" xfId="0" applyNumberFormat="1" applyFont="1" applyFill="1" applyBorder="1" applyAlignment="1">
      <alignment horizontal="right"/>
    </xf>
    <xf numFmtId="175" fontId="23" fillId="0" borderId="0" xfId="0" applyNumberFormat="1" applyFont="1" applyFill="1" applyAlignment="1">
      <alignment horizontal="center"/>
    </xf>
    <xf numFmtId="175" fontId="23" fillId="0" borderId="0" xfId="0" applyNumberFormat="1" applyFont="1" applyFill="1" applyBorder="1" applyAlignment="1">
      <alignment horizontal="center"/>
    </xf>
    <xf numFmtId="49" fontId="52" fillId="0" borderId="6" xfId="0" applyNumberFormat="1" applyFont="1" applyBorder="1" applyAlignment="1">
      <alignment horizontal="center"/>
    </xf>
    <xf numFmtId="2" fontId="52" fillId="0" borderId="6" xfId="0" applyNumberFormat="1" applyFont="1" applyBorder="1" applyAlignment="1">
      <alignment horizontal="center"/>
    </xf>
    <xf numFmtId="4" fontId="52" fillId="0" borderId="6" xfId="0" applyNumberFormat="1" applyFont="1" applyBorder="1" applyAlignment="1">
      <alignment horizontal="right"/>
    </xf>
    <xf numFmtId="49" fontId="52" fillId="0" borderId="6" xfId="0" applyNumberFormat="1" applyFont="1" applyBorder="1" applyAlignment="1">
      <alignment horizontal="right" vertical="top"/>
    </xf>
    <xf numFmtId="175" fontId="20" fillId="0" borderId="12" xfId="0" applyNumberFormat="1" applyFont="1" applyBorder="1" applyAlignment="1">
      <alignment horizontal="right"/>
    </xf>
    <xf numFmtId="175" fontId="23" fillId="0" borderId="0" xfId="0" applyNumberFormat="1" applyFont="1"/>
    <xf numFmtId="175" fontId="23" fillId="0" borderId="0" xfId="0" applyNumberFormat="1" applyFont="1" applyAlignment="1">
      <alignment horizontal="center" vertical="top" wrapText="1"/>
    </xf>
    <xf numFmtId="175" fontId="23" fillId="0" borderId="0" xfId="0" applyNumberFormat="1" applyFont="1" applyAlignment="1">
      <alignment horizontal="justify" vertical="top" wrapText="1"/>
    </xf>
    <xf numFmtId="49" fontId="52" fillId="0" borderId="0" xfId="0" applyNumberFormat="1" applyFont="1" applyBorder="1" applyAlignment="1">
      <alignment horizontal="right" vertical="top"/>
    </xf>
    <xf numFmtId="0" fontId="52" fillId="0" borderId="0" xfId="0" applyFont="1" applyBorder="1" applyAlignment="1">
      <alignment horizontal="justify" vertical="top" wrapText="1"/>
    </xf>
    <xf numFmtId="2" fontId="52" fillId="0" borderId="0" xfId="0" applyNumberFormat="1" applyFont="1" applyBorder="1" applyAlignment="1">
      <alignment horizontal="center"/>
    </xf>
    <xf numFmtId="0" fontId="52" fillId="0" borderId="0" xfId="0" applyFont="1" applyBorder="1" applyAlignment="1">
      <alignment horizontal="center"/>
    </xf>
    <xf numFmtId="4" fontId="52" fillId="0" borderId="0" xfId="0" applyNumberFormat="1" applyFont="1" applyBorder="1" applyAlignment="1">
      <alignment horizontal="center"/>
    </xf>
    <xf numFmtId="4" fontId="52" fillId="0" borderId="0" xfId="0" applyNumberFormat="1" applyFont="1" applyBorder="1" applyAlignment="1">
      <alignment horizontal="right"/>
    </xf>
    <xf numFmtId="175" fontId="23" fillId="0" borderId="8" xfId="0" applyNumberFormat="1" applyFont="1" applyBorder="1" applyAlignment="1">
      <alignment horizontal="right"/>
    </xf>
    <xf numFmtId="175" fontId="10" fillId="0" borderId="0" xfId="11" applyNumberFormat="1" applyFont="1" applyFill="1" applyAlignment="1">
      <alignment horizontal="right"/>
    </xf>
    <xf numFmtId="175" fontId="10" fillId="0" borderId="6" xfId="11" applyNumberFormat="1" applyFont="1" applyFill="1" applyBorder="1" applyAlignment="1">
      <alignment horizontal="right"/>
    </xf>
    <xf numFmtId="175" fontId="13" fillId="0" borderId="29" xfId="9" applyNumberFormat="1" applyFont="1" applyFill="1" applyBorder="1" applyAlignment="1">
      <alignment horizontal="right"/>
    </xf>
    <xf numFmtId="175" fontId="13" fillId="0" borderId="32" xfId="9" applyNumberFormat="1" applyFont="1" applyFill="1" applyBorder="1" applyAlignment="1">
      <alignment horizontal="right"/>
    </xf>
    <xf numFmtId="175" fontId="13" fillId="0" borderId="36" xfId="9" applyNumberFormat="1" applyFont="1" applyFill="1" applyBorder="1" applyAlignment="1">
      <alignment horizontal="right"/>
    </xf>
    <xf numFmtId="175" fontId="13" fillId="0" borderId="41" xfId="9" applyNumberFormat="1" applyFont="1" applyFill="1" applyBorder="1" applyAlignment="1">
      <alignment horizontal="right"/>
    </xf>
    <xf numFmtId="175" fontId="14" fillId="0" borderId="44" xfId="10" applyNumberFormat="1" applyFont="1" applyFill="1" applyBorder="1" applyAlignment="1">
      <alignment horizontal="right"/>
    </xf>
    <xf numFmtId="175" fontId="13" fillId="0" borderId="0" xfId="11" applyNumberFormat="1" applyFont="1" applyFill="1"/>
    <xf numFmtId="175" fontId="13" fillId="0" borderId="0" xfId="9" applyNumberFormat="1" applyFont="1" applyFill="1" applyAlignment="1">
      <alignment horizontal="right"/>
    </xf>
    <xf numFmtId="175" fontId="13" fillId="0" borderId="0" xfId="12" applyNumberFormat="1" applyFont="1" applyFill="1" applyAlignment="1">
      <alignment horizontal="right"/>
    </xf>
    <xf numFmtId="175" fontId="13" fillId="0" borderId="2" xfId="12" applyNumberFormat="1" applyFont="1" applyFill="1" applyBorder="1" applyAlignment="1">
      <alignment horizontal="right"/>
    </xf>
    <xf numFmtId="175" fontId="14" fillId="0" borderId="2" xfId="10" applyNumberFormat="1" applyFont="1" applyFill="1" applyBorder="1" applyAlignment="1">
      <alignment horizontal="right"/>
    </xf>
    <xf numFmtId="175" fontId="13" fillId="0" borderId="0" xfId="12" applyNumberFormat="1" applyFont="1" applyFill="1" applyBorder="1" applyAlignment="1">
      <alignment horizontal="right"/>
    </xf>
    <xf numFmtId="175" fontId="14" fillId="0" borderId="0" xfId="13" applyNumberFormat="1" applyFont="1" applyFill="1" applyBorder="1" applyAlignment="1">
      <alignment horizontal="right"/>
    </xf>
    <xf numFmtId="175" fontId="13" fillId="0" borderId="18" xfId="12" applyNumberFormat="1" applyFont="1" applyFill="1" applyBorder="1" applyAlignment="1">
      <alignment horizontal="right"/>
    </xf>
    <xf numFmtId="175" fontId="13" fillId="0" borderId="18" xfId="11" applyNumberFormat="1" applyFont="1" applyFill="1" applyBorder="1" applyAlignment="1">
      <alignment horizontal="right"/>
    </xf>
    <xf numFmtId="175" fontId="13" fillId="0" borderId="2" xfId="11" applyNumberFormat="1" applyFont="1" applyFill="1" applyBorder="1" applyAlignment="1">
      <alignment horizontal="right"/>
    </xf>
    <xf numFmtId="175" fontId="14" fillId="0" borderId="1" xfId="14" applyNumberFormat="1" applyFont="1" applyFill="1" applyBorder="1" applyAlignment="1">
      <alignment horizontal="center"/>
    </xf>
    <xf numFmtId="175" fontId="14" fillId="0" borderId="1" xfId="14" applyNumberFormat="1" applyFont="1" applyFill="1" applyBorder="1" applyAlignment="1">
      <alignment horizontal="right"/>
    </xf>
    <xf numFmtId="175" fontId="13" fillId="0" borderId="0" xfId="11" applyNumberFormat="1" applyFont="1" applyFill="1" applyAlignment="1">
      <alignment horizontal="right"/>
    </xf>
    <xf numFmtId="175" fontId="13" fillId="0" borderId="0" xfId="14" applyNumberFormat="1" applyFont="1" applyFill="1" applyAlignment="1">
      <alignment horizontal="right"/>
    </xf>
    <xf numFmtId="175" fontId="13" fillId="0" borderId="0" xfId="0" applyNumberFormat="1" applyFont="1" applyFill="1" applyAlignment="1">
      <alignment horizontal="right"/>
    </xf>
    <xf numFmtId="175" fontId="13" fillId="0" borderId="0" xfId="11" applyNumberFormat="1" applyFont="1" applyFill="1" applyBorder="1" applyAlignment="1">
      <alignment horizontal="right"/>
    </xf>
    <xf numFmtId="175" fontId="13" fillId="0" borderId="0" xfId="17" applyNumberFormat="1" applyFont="1" applyFill="1" applyAlignment="1"/>
    <xf numFmtId="175" fontId="13" fillId="0" borderId="0" xfId="17" applyNumberFormat="1" applyFont="1" applyFill="1" applyBorder="1" applyAlignment="1" applyProtection="1">
      <alignment horizontal="right"/>
      <protection locked="0"/>
    </xf>
    <xf numFmtId="175" fontId="13" fillId="0" borderId="0" xfId="16" applyNumberFormat="1" applyFont="1" applyFill="1" applyAlignment="1"/>
    <xf numFmtId="175" fontId="13" fillId="0" borderId="0" xfId="14" applyNumberFormat="1" applyFont="1" applyFill="1" applyBorder="1" applyAlignment="1">
      <alignment horizontal="right"/>
    </xf>
    <xf numFmtId="175" fontId="13" fillId="0" borderId="0" xfId="0" applyNumberFormat="1" applyFont="1" applyAlignment="1">
      <alignment horizontal="right"/>
    </xf>
    <xf numFmtId="175" fontId="13" fillId="0" borderId="0" xfId="0" applyNumberFormat="1" applyFont="1" applyBorder="1" applyAlignment="1">
      <alignment horizontal="right"/>
    </xf>
    <xf numFmtId="175" fontId="13" fillId="0" borderId="1" xfId="0" applyNumberFormat="1" applyFont="1" applyFill="1" applyBorder="1" applyAlignment="1">
      <alignment horizontal="right"/>
    </xf>
    <xf numFmtId="175" fontId="13" fillId="0" borderId="17" xfId="0" applyNumberFormat="1" applyFont="1" applyFill="1" applyBorder="1" applyAlignment="1">
      <alignment horizontal="right"/>
    </xf>
    <xf numFmtId="175" fontId="13" fillId="0" borderId="45" xfId="0" applyNumberFormat="1" applyFont="1" applyFill="1" applyBorder="1" applyAlignment="1">
      <alignment horizontal="right"/>
    </xf>
    <xf numFmtId="175" fontId="14" fillId="0" borderId="6" xfId="0" applyNumberFormat="1" applyFont="1" applyFill="1" applyBorder="1" applyAlignment="1">
      <alignment horizontal="right"/>
    </xf>
    <xf numFmtId="175" fontId="14" fillId="0" borderId="18" xfId="0" applyNumberFormat="1" applyFont="1" applyFill="1" applyBorder="1" applyAlignment="1">
      <alignment horizontal="right"/>
    </xf>
    <xf numFmtId="175" fontId="13" fillId="0" borderId="0" xfId="0" applyNumberFormat="1" applyFont="1" applyFill="1" applyAlignment="1">
      <alignment horizontal="center"/>
    </xf>
    <xf numFmtId="175" fontId="14" fillId="0" borderId="1" xfId="0" applyNumberFormat="1" applyFont="1" applyFill="1" applyBorder="1" applyAlignment="1">
      <alignment horizontal="center"/>
    </xf>
    <xf numFmtId="175" fontId="14" fillId="0" borderId="1" xfId="0" applyNumberFormat="1" applyFont="1" applyFill="1" applyBorder="1" applyAlignment="1">
      <alignment horizontal="right"/>
    </xf>
    <xf numFmtId="175" fontId="14" fillId="0" borderId="2" xfId="0" applyNumberFormat="1" applyFont="1" applyFill="1" applyBorder="1" applyAlignment="1">
      <alignment horizontal="right"/>
    </xf>
    <xf numFmtId="175" fontId="14" fillId="0" borderId="0" xfId="0" applyNumberFormat="1" applyFont="1" applyFill="1" applyBorder="1" applyAlignment="1">
      <alignment horizontal="right"/>
    </xf>
    <xf numFmtId="175" fontId="14" fillId="0" borderId="0" xfId="0" applyNumberFormat="1" applyFont="1" applyFill="1" applyBorder="1" applyAlignment="1">
      <alignment horizontal="center"/>
    </xf>
    <xf numFmtId="175" fontId="13" fillId="0" borderId="3" xfId="0" applyNumberFormat="1" applyFont="1" applyFill="1" applyBorder="1" applyAlignment="1">
      <alignment horizontal="right"/>
    </xf>
    <xf numFmtId="175" fontId="13" fillId="0" borderId="1" xfId="0" applyNumberFormat="1" applyFont="1" applyFill="1" applyBorder="1" applyAlignment="1">
      <alignment horizontal="center"/>
    </xf>
    <xf numFmtId="175" fontId="13" fillId="0" borderId="0" xfId="0" applyNumberFormat="1" applyFont="1" applyFill="1" applyBorder="1" applyAlignment="1">
      <alignment horizontal="center"/>
    </xf>
    <xf numFmtId="175" fontId="13" fillId="0" borderId="0" xfId="0" applyNumberFormat="1" applyFont="1" applyFill="1" applyBorder="1" applyAlignment="1">
      <alignment horizontal="right"/>
    </xf>
    <xf numFmtId="175" fontId="13" fillId="0" borderId="23" xfId="0" applyNumberFormat="1" applyFont="1" applyFill="1" applyBorder="1" applyAlignment="1">
      <alignment horizontal="right"/>
    </xf>
    <xf numFmtId="175" fontId="13" fillId="9" borderId="0" xfId="11" applyNumberFormat="1" applyFont="1" applyFill="1"/>
    <xf numFmtId="175" fontId="13" fillId="9" borderId="0" xfId="12" applyNumberFormat="1" applyFont="1" applyFill="1" applyAlignment="1">
      <alignment horizontal="right"/>
    </xf>
    <xf numFmtId="175" fontId="13" fillId="9" borderId="0" xfId="12" applyNumberFormat="1" applyFont="1" applyFill="1" applyBorder="1" applyAlignment="1">
      <alignment horizontal="right"/>
    </xf>
    <xf numFmtId="175" fontId="13" fillId="9" borderId="0" xfId="17" applyNumberFormat="1" applyFont="1" applyFill="1" applyAlignment="1"/>
    <xf numFmtId="175" fontId="13" fillId="9" borderId="0" xfId="17" applyNumberFormat="1" applyFont="1" applyFill="1" applyBorder="1" applyAlignment="1" applyProtection="1">
      <alignment horizontal="right"/>
      <protection locked="0"/>
    </xf>
    <xf numFmtId="175" fontId="13" fillId="9" borderId="0" xfId="16" applyNumberFormat="1" applyFont="1" applyFill="1" applyAlignment="1"/>
    <xf numFmtId="175" fontId="13" fillId="9" borderId="0" xfId="14" applyNumberFormat="1" applyFont="1" applyFill="1" applyBorder="1" applyAlignment="1">
      <alignment horizontal="right"/>
    </xf>
    <xf numFmtId="175" fontId="13" fillId="9" borderId="0" xfId="0" applyNumberFormat="1" applyFont="1" applyFill="1" applyAlignment="1">
      <alignment horizontal="right"/>
    </xf>
    <xf numFmtId="175" fontId="13" fillId="9" borderId="0" xfId="22" applyNumberFormat="1" applyFont="1" applyFill="1" applyAlignment="1">
      <alignment horizontal="right"/>
    </xf>
    <xf numFmtId="175" fontId="13" fillId="9" borderId="0" xfId="0" applyNumberFormat="1" applyFont="1" applyFill="1" applyBorder="1" applyAlignment="1">
      <alignment horizontal="right"/>
    </xf>
    <xf numFmtId="175" fontId="13" fillId="9" borderId="0" xfId="23" applyNumberFormat="1" applyFont="1" applyFill="1" applyAlignment="1">
      <alignment horizontal="right"/>
    </xf>
    <xf numFmtId="175" fontId="13" fillId="9" borderId="0" xfId="15" applyNumberFormat="1" applyFont="1" applyFill="1" applyAlignment="1"/>
    <xf numFmtId="175" fontId="13" fillId="9" borderId="0" xfId="24" applyNumberFormat="1" applyFont="1" applyFill="1" applyBorder="1" applyAlignment="1" applyProtection="1">
      <alignment horizontal="right"/>
      <protection locked="0"/>
    </xf>
    <xf numFmtId="175" fontId="13" fillId="0" borderId="19" xfId="3" applyNumberFormat="1" applyFont="1" applyFill="1" applyBorder="1" applyAlignment="1" applyProtection="1">
      <alignment horizontal="right"/>
    </xf>
    <xf numFmtId="175" fontId="13" fillId="0" borderId="0" xfId="3" applyNumberFormat="1" applyFont="1" applyFill="1" applyBorder="1" applyAlignment="1" applyProtection="1">
      <alignment horizontal="right"/>
    </xf>
    <xf numFmtId="175" fontId="14" fillId="0" borderId="15" xfId="3" applyNumberFormat="1" applyFont="1" applyFill="1" applyBorder="1" applyAlignment="1">
      <alignment horizontal="right"/>
    </xf>
    <xf numFmtId="175" fontId="13" fillId="0" borderId="19" xfId="3" applyNumberFormat="1" applyFont="1" applyFill="1" applyBorder="1" applyAlignment="1">
      <alignment horizontal="right"/>
    </xf>
    <xf numFmtId="175" fontId="13" fillId="0" borderId="0" xfId="3" applyNumberFormat="1" applyFont="1" applyFill="1" applyBorder="1" applyAlignment="1">
      <alignment horizontal="right"/>
    </xf>
    <xf numFmtId="175" fontId="13" fillId="0" borderId="19" xfId="0" applyNumberFormat="1" applyFont="1" applyBorder="1" applyAlignment="1" applyProtection="1">
      <alignment horizontal="right"/>
      <protection locked="0"/>
    </xf>
    <xf numFmtId="175" fontId="13" fillId="0" borderId="19" xfId="0" applyNumberFormat="1" applyFont="1" applyBorder="1" applyAlignment="1">
      <alignment horizontal="right"/>
    </xf>
    <xf numFmtId="175" fontId="13" fillId="0" borderId="24" xfId="0" applyNumberFormat="1" applyFont="1" applyFill="1" applyBorder="1" applyAlignment="1" applyProtection="1">
      <alignment horizontal="right"/>
      <protection locked="0"/>
    </xf>
    <xf numFmtId="175" fontId="14" fillId="0" borderId="24" xfId="0" applyNumberFormat="1" applyFont="1" applyFill="1" applyBorder="1" applyAlignment="1" applyProtection="1">
      <alignment horizontal="right"/>
    </xf>
    <xf numFmtId="175" fontId="13" fillId="0" borderId="46" xfId="0" applyNumberFormat="1" applyFont="1" applyBorder="1" applyAlignment="1" applyProtection="1">
      <alignment horizontal="right"/>
      <protection locked="0"/>
    </xf>
    <xf numFmtId="175" fontId="13" fillId="0" borderId="46" xfId="0" applyNumberFormat="1" applyFont="1" applyBorder="1" applyAlignment="1">
      <alignment horizontal="right"/>
    </xf>
    <xf numFmtId="175" fontId="13" fillId="0" borderId="47" xfId="0" applyNumberFormat="1" applyFont="1" applyBorder="1" applyAlignment="1" applyProtection="1">
      <alignment horizontal="right"/>
      <protection locked="0"/>
    </xf>
    <xf numFmtId="175" fontId="13" fillId="0" borderId="47" xfId="0" applyNumberFormat="1" applyFont="1" applyBorder="1" applyAlignment="1">
      <alignment horizontal="right"/>
    </xf>
    <xf numFmtId="175" fontId="13" fillId="0" borderId="24" xfId="0" applyNumberFormat="1" applyFont="1" applyBorder="1" applyAlignment="1">
      <alignment horizontal="right"/>
    </xf>
    <xf numFmtId="175" fontId="13" fillId="9" borderId="19" xfId="0" applyNumberFormat="1" applyFont="1" applyFill="1" applyBorder="1" applyAlignment="1" applyProtection="1">
      <alignment horizontal="right"/>
      <protection locked="0"/>
    </xf>
    <xf numFmtId="175" fontId="19" fillId="9" borderId="19" xfId="0" applyNumberFormat="1" applyFont="1" applyFill="1" applyBorder="1" applyAlignment="1" applyProtection="1">
      <alignment horizontal="right"/>
      <protection locked="0"/>
    </xf>
    <xf numFmtId="0" fontId="13" fillId="0" borderId="24" xfId="0" applyFont="1" applyBorder="1" applyAlignment="1">
      <alignment horizontal="right" vertical="top"/>
    </xf>
    <xf numFmtId="1" fontId="13" fillId="0" borderId="24" xfId="0" applyNumberFormat="1" applyFont="1" applyBorder="1" applyAlignment="1">
      <alignment horizontal="left" vertical="top"/>
    </xf>
    <xf numFmtId="0" fontId="13" fillId="0" borderId="24" xfId="0" quotePrefix="1" applyFont="1" applyBorder="1" applyAlignment="1">
      <alignment horizontal="justify" vertical="top" wrapText="1"/>
    </xf>
    <xf numFmtId="0" fontId="13" fillId="0" borderId="24" xfId="0" applyFont="1" applyBorder="1" applyAlignment="1">
      <alignment horizontal="right"/>
    </xf>
    <xf numFmtId="0" fontId="13" fillId="0" borderId="46" xfId="0" applyFont="1" applyBorder="1" applyAlignment="1">
      <alignment horizontal="right" vertical="top"/>
    </xf>
    <xf numFmtId="1" fontId="13" fillId="0" borderId="46" xfId="0" applyNumberFormat="1" applyFont="1" applyBorder="1" applyAlignment="1">
      <alignment horizontal="left" vertical="top"/>
    </xf>
    <xf numFmtId="0" fontId="13" fillId="0" borderId="46" xfId="0" applyFont="1" applyBorder="1" applyAlignment="1">
      <alignment horizontal="justify" vertical="top" wrapText="1"/>
    </xf>
    <xf numFmtId="0" fontId="13" fillId="0" borderId="46" xfId="0" applyFont="1" applyBorder="1" applyAlignment="1">
      <alignment horizontal="right"/>
    </xf>
    <xf numFmtId="175" fontId="19" fillId="9" borderId="24" xfId="0" applyNumberFormat="1" applyFont="1" applyFill="1" applyBorder="1" applyAlignment="1" applyProtection="1">
      <alignment horizontal="right"/>
      <protection locked="0"/>
    </xf>
    <xf numFmtId="0" fontId="13" fillId="0" borderId="47" xfId="0" applyFont="1" applyBorder="1" applyAlignment="1">
      <alignment horizontal="right" vertical="top"/>
    </xf>
    <xf numFmtId="1" fontId="13" fillId="0" borderId="47" xfId="0" applyNumberFormat="1" applyFont="1" applyBorder="1" applyAlignment="1">
      <alignment horizontal="left" vertical="top"/>
    </xf>
    <xf numFmtId="0" fontId="13" fillId="0" borderId="47" xfId="0" quotePrefix="1" applyFont="1" applyBorder="1" applyAlignment="1">
      <alignment horizontal="justify" vertical="top" wrapText="1"/>
    </xf>
    <xf numFmtId="0" fontId="13" fillId="0" borderId="47" xfId="0" applyFont="1" applyBorder="1" applyAlignment="1">
      <alignment horizontal="right"/>
    </xf>
    <xf numFmtId="4" fontId="13" fillId="0" borderId="0" xfId="3" applyNumberFormat="1" applyFont="1" applyBorder="1" applyAlignment="1">
      <alignment horizontal="center"/>
    </xf>
    <xf numFmtId="4" fontId="13" fillId="0" borderId="18" xfId="3" applyNumberFormat="1" applyFont="1" applyFill="1" applyBorder="1" applyAlignment="1">
      <alignment horizontal="center" wrapText="1"/>
    </xf>
    <xf numFmtId="4" fontId="13" fillId="0" borderId="0" xfId="3" applyNumberFormat="1" applyFont="1" applyFill="1" applyBorder="1" applyAlignment="1">
      <alignment horizontal="center"/>
    </xf>
    <xf numFmtId="4" fontId="13" fillId="0" borderId="18" xfId="3" applyNumberFormat="1" applyFont="1" applyFill="1" applyBorder="1" applyAlignment="1">
      <alignment horizontal="center"/>
    </xf>
    <xf numFmtId="4" fontId="14" fillId="0" borderId="5" xfId="3" applyNumberFormat="1" applyFont="1" applyFill="1" applyBorder="1" applyAlignment="1">
      <alignment horizontal="center" wrapText="1"/>
    </xf>
    <xf numFmtId="4" fontId="13" fillId="0" borderId="0" xfId="3" applyNumberFormat="1" applyFont="1" applyFill="1" applyAlignment="1">
      <alignment horizontal="center"/>
    </xf>
    <xf numFmtId="4" fontId="13" fillId="0" borderId="23" xfId="3" applyNumberFormat="1" applyFont="1" applyFill="1" applyBorder="1" applyAlignment="1">
      <alignment horizontal="center"/>
    </xf>
    <xf numFmtId="4" fontId="13" fillId="0" borderId="46" xfId="0" applyNumberFormat="1" applyFont="1" applyBorder="1" applyAlignment="1">
      <alignment horizontal="center"/>
    </xf>
    <xf numFmtId="4" fontId="13" fillId="0" borderId="47" xfId="0" applyNumberFormat="1" applyFont="1" applyBorder="1" applyAlignment="1">
      <alignment horizontal="center"/>
    </xf>
    <xf numFmtId="4" fontId="13" fillId="0" borderId="19" xfId="0" applyNumberFormat="1" applyFont="1" applyBorder="1" applyAlignment="1">
      <alignment horizontal="center"/>
    </xf>
    <xf numFmtId="4" fontId="13" fillId="0" borderId="24" xfId="0" applyNumberFormat="1" applyFont="1" applyBorder="1" applyAlignment="1">
      <alignment horizontal="center"/>
    </xf>
    <xf numFmtId="4" fontId="13" fillId="0" borderId="24" xfId="0" applyNumberFormat="1" applyFont="1" applyFill="1" applyBorder="1" applyAlignment="1" applyProtection="1">
      <alignment horizontal="center"/>
    </xf>
    <xf numFmtId="4" fontId="34" fillId="0" borderId="18" xfId="3" applyNumberFormat="1" applyFont="1" applyFill="1" applyBorder="1" applyAlignment="1">
      <alignment horizontal="center"/>
    </xf>
    <xf numFmtId="4" fontId="34" fillId="0" borderId="23" xfId="3" applyNumberFormat="1" applyFont="1" applyFill="1" applyBorder="1" applyAlignment="1">
      <alignment horizontal="center"/>
    </xf>
    <xf numFmtId="175" fontId="33" fillId="0" borderId="0" xfId="3" applyNumberFormat="1" applyFont="1" applyAlignment="1" applyProtection="1">
      <alignment horizontal="right"/>
      <protection locked="0"/>
    </xf>
    <xf numFmtId="175" fontId="13" fillId="0" borderId="0" xfId="3" applyNumberFormat="1" applyFont="1" applyAlignment="1">
      <alignment horizontal="right"/>
    </xf>
    <xf numFmtId="175" fontId="33" fillId="0" borderId="18" xfId="3" applyNumberFormat="1" applyFont="1" applyBorder="1" applyAlignment="1" applyProtection="1">
      <alignment horizontal="right"/>
      <protection locked="0"/>
    </xf>
    <xf numFmtId="175" fontId="13" fillId="0" borderId="17" xfId="3" applyNumberFormat="1" applyFont="1" applyBorder="1" applyAlignment="1">
      <alignment horizontal="right"/>
    </xf>
    <xf numFmtId="175" fontId="33" fillId="0" borderId="23" xfId="3" applyNumberFormat="1" applyFont="1" applyBorder="1" applyAlignment="1" applyProtection="1">
      <alignment horizontal="right"/>
      <protection locked="0"/>
    </xf>
    <xf numFmtId="175" fontId="13" fillId="0" borderId="0" xfId="3" applyNumberFormat="1" applyFont="1" applyBorder="1" applyAlignment="1">
      <alignment horizontal="right"/>
    </xf>
    <xf numFmtId="0" fontId="17" fillId="0" borderId="0" xfId="0" applyFont="1" applyAlignment="1">
      <alignment horizontal="left" wrapText="1"/>
    </xf>
    <xf numFmtId="0" fontId="13" fillId="0" borderId="0" xfId="0" applyFont="1" applyAlignment="1">
      <alignment horizontal="left" wrapText="1"/>
    </xf>
    <xf numFmtId="0" fontId="10" fillId="0" borderId="0" xfId="0" applyFont="1" applyAlignment="1">
      <alignment horizontal="left" wrapText="1"/>
    </xf>
    <xf numFmtId="0" fontId="28" fillId="0" borderId="0" xfId="0" applyFont="1" applyAlignment="1">
      <alignment horizontal="left" wrapText="1"/>
    </xf>
    <xf numFmtId="0" fontId="10" fillId="0" borderId="0" xfId="0" applyFont="1" applyAlignment="1"/>
    <xf numFmtId="0" fontId="13" fillId="0" borderId="0" xfId="0" applyFont="1" applyAlignment="1"/>
    <xf numFmtId="0" fontId="18" fillId="0" borderId="0" xfId="0" applyFont="1" applyAlignment="1">
      <alignment horizontal="left" wrapText="1"/>
    </xf>
    <xf numFmtId="4" fontId="10" fillId="0" borderId="0" xfId="0" applyNumberFormat="1" applyFont="1" applyBorder="1" applyAlignment="1">
      <alignment horizontal="right"/>
    </xf>
    <xf numFmtId="0" fontId="10" fillId="0" borderId="0" xfId="0" applyFont="1" applyBorder="1" applyAlignment="1">
      <alignment horizontal="right"/>
    </xf>
    <xf numFmtId="4" fontId="13" fillId="0" borderId="0" xfId="0" applyNumberFormat="1" applyFont="1" applyAlignment="1">
      <alignment horizontal="right"/>
    </xf>
    <xf numFmtId="0" fontId="13" fillId="0" borderId="0" xfId="0" applyFont="1" applyAlignment="1">
      <alignment horizontal="right"/>
    </xf>
    <xf numFmtId="4" fontId="10" fillId="0" borderId="0" xfId="0" applyNumberFormat="1" applyFont="1" applyAlignment="1">
      <alignment horizontal="right"/>
    </xf>
    <xf numFmtId="0" fontId="13" fillId="0" borderId="0" xfId="0" applyFont="1" applyAlignment="1">
      <alignment vertical="top" wrapText="1"/>
    </xf>
    <xf numFmtId="4" fontId="13" fillId="0" borderId="0" xfId="0" applyNumberFormat="1" applyFont="1" applyBorder="1" applyAlignment="1">
      <alignment horizontal="right"/>
    </xf>
    <xf numFmtId="0" fontId="13" fillId="0" borderId="0" xfId="0" applyFont="1" applyBorder="1" applyAlignment="1">
      <alignment horizontal="right"/>
    </xf>
    <xf numFmtId="0" fontId="20" fillId="0" borderId="0" xfId="0" applyFont="1" applyAlignment="1">
      <alignment horizontal="justify" vertical="top" wrapText="1"/>
    </xf>
    <xf numFmtId="0" fontId="23" fillId="0" borderId="0" xfId="0" applyFont="1" applyAlignment="1"/>
    <xf numFmtId="4" fontId="20" fillId="0" borderId="0" xfId="0" applyNumberFormat="1" applyFont="1" applyFill="1" applyAlignment="1">
      <alignment horizontal="justify" vertical="top" wrapText="1"/>
    </xf>
    <xf numFmtId="4" fontId="20" fillId="0" borderId="0" xfId="0" applyNumberFormat="1" applyFont="1" applyFill="1" applyBorder="1" applyAlignment="1">
      <alignment horizontal="justify" vertical="top" wrapText="1"/>
    </xf>
    <xf numFmtId="0" fontId="23" fillId="0" borderId="0" xfId="0" applyFont="1" applyAlignment="1">
      <alignment horizontal="justify" vertical="top" wrapText="1"/>
    </xf>
    <xf numFmtId="4" fontId="23" fillId="0" borderId="0" xfId="0" applyNumberFormat="1" applyFont="1" applyFill="1" applyBorder="1" applyAlignment="1">
      <alignment horizontal="justify" vertical="top" wrapText="1"/>
    </xf>
    <xf numFmtId="0" fontId="30" fillId="0" borderId="0" xfId="0" applyFont="1" applyAlignment="1">
      <alignment horizontal="justify" vertical="top" wrapText="1" readingOrder="1"/>
    </xf>
    <xf numFmtId="0" fontId="13" fillId="0" borderId="0" xfId="0" applyFont="1" applyAlignment="1">
      <alignment horizontal="justify" vertical="top" wrapText="1"/>
    </xf>
    <xf numFmtId="3" fontId="14" fillId="0" borderId="0" xfId="0" applyNumberFormat="1" applyFont="1" applyAlignment="1">
      <alignment horizontal="left" vertical="center" wrapText="1"/>
    </xf>
    <xf numFmtId="0" fontId="13" fillId="0" borderId="0" xfId="0" applyFont="1" applyAlignment="1">
      <alignment horizontal="left" vertical="center" wrapText="1"/>
    </xf>
    <xf numFmtId="0" fontId="27" fillId="0" borderId="0" xfId="0" applyNumberFormat="1" applyFont="1" applyAlignment="1">
      <alignment horizontal="center" vertical="center" wrapText="1"/>
    </xf>
    <xf numFmtId="0" fontId="13" fillId="0" borderId="0" xfId="0" applyFont="1" applyAlignment="1">
      <alignment horizontal="center" vertical="center" wrapText="1"/>
    </xf>
    <xf numFmtId="1" fontId="13" fillId="0" borderId="0" xfId="0" applyNumberFormat="1" applyFont="1" applyAlignment="1">
      <alignment horizontal="justify" vertical="center" wrapText="1"/>
    </xf>
    <xf numFmtId="0" fontId="13" fillId="0" borderId="0" xfId="0" applyFont="1" applyAlignment="1">
      <alignment horizontal="justify" vertical="center" wrapText="1"/>
    </xf>
    <xf numFmtId="3" fontId="14" fillId="0" borderId="4" xfId="3" applyNumberFormat="1" applyFont="1" applyFill="1" applyBorder="1" applyAlignment="1">
      <alignment horizontal="left" wrapText="1"/>
    </xf>
    <xf numFmtId="0" fontId="13" fillId="0" borderId="5" xfId="0" applyFont="1" applyBorder="1" applyAlignment="1">
      <alignment horizontal="left" wrapText="1"/>
    </xf>
    <xf numFmtId="0" fontId="13" fillId="0" borderId="20" xfId="0" applyFont="1" applyBorder="1" applyAlignment="1">
      <alignment horizontal="left" wrapText="1"/>
    </xf>
    <xf numFmtId="1" fontId="14" fillId="0" borderId="0" xfId="0" applyNumberFormat="1" applyFont="1" applyAlignment="1">
      <alignment horizontal="left" wrapText="1"/>
    </xf>
    <xf numFmtId="0" fontId="13" fillId="0" borderId="0" xfId="0" applyFont="1" applyAlignment="1">
      <alignment wrapText="1"/>
    </xf>
  </cellXfs>
  <cellStyles count="25">
    <cellStyle name="Comma" xfId="9" builtinId="3"/>
    <cellStyle name="Currency" xfId="10" builtinId="4"/>
    <cellStyle name="Navadno 2" xfId="1"/>
    <cellStyle name="Navadno 2 2" xfId="2"/>
    <cellStyle name="Navadno 3" xfId="3"/>
    <cellStyle name="Navadno 5" xfId="24"/>
    <cellStyle name="Navadno_FK1.1,MK1.1" xfId="16"/>
    <cellStyle name="Navadno_List1" xfId="11"/>
    <cellStyle name="Navadno_OSNUTEK" xfId="20"/>
    <cellStyle name="Navadno_Predračun" xfId="22"/>
    <cellStyle name="Navadno_Predračun_1" xfId="15"/>
    <cellStyle name="Navadno_Škofljica" xfId="4"/>
    <cellStyle name="Navadno_Trgovski center Idrija" xfId="17"/>
    <cellStyle name="Navadno_V3B.3" xfId="19"/>
    <cellStyle name="Navadno_vodohran Kred" xfId="14"/>
    <cellStyle name="Navadno_vodohran Vrba_2" xfId="21"/>
    <cellStyle name="Navadno_vodohran Vrba_3" xfId="18"/>
    <cellStyle name="Navadno_žabče kom naprave PZI" xfId="5"/>
    <cellStyle name="Normal" xfId="0" builtinId="0"/>
    <cellStyle name="normal1" xfId="6"/>
    <cellStyle name="normal1 2" xfId="7"/>
    <cellStyle name="Valuta_List1" xfId="13"/>
    <cellStyle name="Vejica 2" xfId="8"/>
    <cellStyle name="Vejica_List1" xfId="12"/>
    <cellStyle name="Vejica_OSNUTEK" xfId="23"/>
  </cellStyles>
  <dxfs count="3">
    <dxf>
      <fill>
        <patternFill>
          <bgColor indexed="42"/>
        </patternFill>
      </fill>
    </dxf>
    <dxf>
      <font>
        <condense val="0"/>
        <extend val="0"/>
        <color indexed="9"/>
      </font>
      <fill>
        <patternFill>
          <bgColor indexed="9"/>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IT42"/>
  <sheetViews>
    <sheetView tabSelected="1" topLeftCell="A9" zoomScaleNormal="100" zoomScaleSheetLayoutView="100" workbookViewId="0">
      <selection activeCell="O26" sqref="O26"/>
    </sheetView>
  </sheetViews>
  <sheetFormatPr baseColWidth="10" defaultColWidth="8.83203125" defaultRowHeight="14"/>
  <cols>
    <col min="1" max="1" width="15" style="31" customWidth="1"/>
    <col min="2" max="2" width="7.33203125" style="31" customWidth="1"/>
    <col min="3" max="3" width="29.5" style="31" customWidth="1"/>
    <col min="4" max="4" width="4.5" style="31" customWidth="1"/>
    <col min="5" max="5" width="5.6640625" style="31" customWidth="1"/>
    <col min="6" max="6" width="12.6640625" style="31" customWidth="1"/>
    <col min="7" max="7" width="14.83203125" style="118" customWidth="1"/>
    <col min="8" max="8" width="9.1640625" style="31" customWidth="1"/>
    <col min="9" max="16384" width="8.83203125" style="31"/>
  </cols>
  <sheetData>
    <row r="6" spans="1:7" ht="24">
      <c r="A6" s="555" t="s">
        <v>84</v>
      </c>
      <c r="B6" s="556"/>
      <c r="C6" s="557"/>
      <c r="D6" s="558"/>
      <c r="E6" s="559"/>
      <c r="F6" s="560"/>
      <c r="G6" s="561"/>
    </row>
    <row r="7" spans="1:7" ht="19">
      <c r="A7" s="562"/>
      <c r="B7" s="563"/>
      <c r="C7" s="564"/>
      <c r="D7" s="565"/>
      <c r="E7" s="563"/>
      <c r="F7" s="566"/>
      <c r="G7" s="567"/>
    </row>
    <row r="8" spans="1:7" ht="19">
      <c r="A8" s="562"/>
      <c r="B8" s="563"/>
      <c r="C8" s="564"/>
      <c r="D8" s="565"/>
      <c r="E8" s="563"/>
      <c r="F8" s="566"/>
      <c r="G8" s="567"/>
    </row>
    <row r="9" spans="1:7" ht="66" customHeight="1">
      <c r="A9" s="568"/>
      <c r="B9" s="568"/>
      <c r="C9" s="856"/>
      <c r="D9" s="857"/>
      <c r="E9" s="857"/>
      <c r="F9" s="857"/>
      <c r="G9" s="857"/>
    </row>
    <row r="10" spans="1:7" ht="19">
      <c r="A10" s="569"/>
      <c r="B10" s="570"/>
      <c r="C10" s="564"/>
      <c r="D10" s="571"/>
      <c r="E10" s="572"/>
      <c r="F10" s="573"/>
      <c r="G10" s="574"/>
    </row>
    <row r="11" spans="1:7" ht="16">
      <c r="A11" s="575" t="s">
        <v>3</v>
      </c>
      <c r="B11" s="570"/>
      <c r="C11" s="858" t="s">
        <v>355</v>
      </c>
      <c r="D11" s="859"/>
      <c r="E11" s="859"/>
      <c r="F11" s="859"/>
      <c r="G11" s="859"/>
    </row>
    <row r="12" spans="1:7" ht="16">
      <c r="A12" s="569"/>
      <c r="B12" s="570"/>
      <c r="C12" s="859"/>
      <c r="D12" s="859"/>
      <c r="E12" s="859"/>
      <c r="F12" s="859"/>
      <c r="G12" s="859"/>
    </row>
    <row r="13" spans="1:7" ht="16">
      <c r="A13" s="569"/>
      <c r="B13" s="570"/>
      <c r="C13" s="568"/>
      <c r="D13" s="571"/>
      <c r="E13" s="572"/>
      <c r="F13" s="573"/>
      <c r="G13" s="574"/>
    </row>
    <row r="14" spans="1:7" ht="19">
      <c r="A14" s="562"/>
      <c r="B14" s="563"/>
      <c r="C14" s="576"/>
      <c r="D14" s="571"/>
      <c r="E14" s="572"/>
      <c r="F14" s="573"/>
      <c r="G14" s="574"/>
    </row>
    <row r="15" spans="1:7" ht="16">
      <c r="A15" s="569"/>
      <c r="B15" s="570"/>
      <c r="C15" s="577"/>
      <c r="D15" s="578"/>
      <c r="E15" s="570"/>
      <c r="F15" s="579"/>
      <c r="G15" s="580"/>
    </row>
    <row r="16" spans="1:7" s="587" customFormat="1" ht="19">
      <c r="A16" s="581" t="s">
        <v>29</v>
      </c>
      <c r="B16" s="582"/>
      <c r="C16" s="583"/>
      <c r="D16" s="584"/>
      <c r="E16" s="585"/>
      <c r="F16" s="585"/>
      <c r="G16" s="586"/>
    </row>
    <row r="17" spans="1:7" s="592" customFormat="1" ht="19">
      <c r="A17" s="588"/>
      <c r="B17" s="589"/>
      <c r="C17" s="590"/>
      <c r="D17" s="591"/>
      <c r="G17" s="593"/>
    </row>
    <row r="18" spans="1:7" s="1" customFormat="1" ht="16">
      <c r="A18" s="594"/>
      <c r="B18" s="595"/>
      <c r="C18" s="596"/>
      <c r="D18" s="597"/>
      <c r="G18" s="598"/>
    </row>
    <row r="19" spans="1:7" s="13" customFormat="1">
      <c r="A19" s="599"/>
      <c r="B19" s="600"/>
      <c r="C19" s="601"/>
      <c r="D19" s="602"/>
      <c r="G19" s="25"/>
    </row>
    <row r="20" spans="1:7" s="1" customFormat="1" ht="16">
      <c r="A20" s="603" t="s">
        <v>356</v>
      </c>
      <c r="B20" s="604"/>
      <c r="C20" s="605"/>
      <c r="D20" s="606"/>
      <c r="E20" s="607"/>
      <c r="F20" s="607"/>
      <c r="G20" s="675">
        <f>'RUŠITVE IN USTROJ'!G98</f>
        <v>0</v>
      </c>
    </row>
    <row r="21" spans="1:7" s="1" customFormat="1" ht="16">
      <c r="A21" s="608"/>
      <c r="B21" s="609"/>
      <c r="C21" s="610"/>
      <c r="D21" s="611"/>
      <c r="E21" s="612"/>
      <c r="F21" s="612"/>
      <c r="G21" s="676"/>
    </row>
    <row r="22" spans="1:7" s="1" customFormat="1" ht="16">
      <c r="A22" s="603" t="s">
        <v>357</v>
      </c>
      <c r="B22" s="604"/>
      <c r="C22" s="605"/>
      <c r="D22" s="606"/>
      <c r="E22" s="607"/>
      <c r="F22" s="607"/>
      <c r="G22" s="675">
        <f>KANALIZACIJA!G105</f>
        <v>0</v>
      </c>
    </row>
    <row r="23" spans="1:7" s="1" customFormat="1" ht="16">
      <c r="A23" s="608"/>
      <c r="B23" s="609"/>
      <c r="C23" s="610"/>
      <c r="D23" s="611"/>
      <c r="E23" s="612"/>
      <c r="F23" s="612"/>
      <c r="G23" s="676"/>
    </row>
    <row r="24" spans="1:7" s="1" customFormat="1" ht="16">
      <c r="A24" s="603" t="s">
        <v>358</v>
      </c>
      <c r="B24" s="604"/>
      <c r="C24" s="605"/>
      <c r="D24" s="606"/>
      <c r="E24" s="607"/>
      <c r="F24" s="607"/>
      <c r="G24" s="675">
        <f>VODOVOD!G148</f>
        <v>0</v>
      </c>
    </row>
    <row r="25" spans="1:7" s="1" customFormat="1" ht="16">
      <c r="A25" s="608"/>
      <c r="B25" s="609"/>
      <c r="C25" s="610"/>
      <c r="D25" s="611"/>
      <c r="E25" s="612"/>
      <c r="F25" s="612"/>
      <c r="G25" s="677"/>
    </row>
    <row r="26" spans="1:7" s="1" customFormat="1" ht="16">
      <c r="A26" s="613" t="s">
        <v>351</v>
      </c>
      <c r="B26" s="614"/>
      <c r="C26" s="615"/>
      <c r="D26" s="616"/>
      <c r="E26" s="617"/>
      <c r="F26" s="617"/>
      <c r="G26" s="678">
        <f>'VODOVOD-KANALIZACIJA 35-49'!G11</f>
        <v>0</v>
      </c>
    </row>
    <row r="27" spans="1:7" s="1" customFormat="1" ht="16">
      <c r="A27" s="608"/>
      <c r="B27" s="609"/>
      <c r="C27" s="610"/>
      <c r="D27" s="611"/>
      <c r="E27" s="612"/>
      <c r="F27" s="612"/>
      <c r="G27" s="677"/>
    </row>
    <row r="28" spans="1:7" s="1" customFormat="1" ht="16">
      <c r="A28" s="618" t="s">
        <v>352</v>
      </c>
      <c r="B28" s="619"/>
      <c r="C28" s="620"/>
      <c r="D28" s="621"/>
      <c r="E28" s="622"/>
      <c r="F28" s="622"/>
      <c r="G28" s="679">
        <f>'VODOVOD-KANALIZACIJA 97-107'!F7</f>
        <v>0</v>
      </c>
    </row>
    <row r="29" spans="1:7" s="1" customFormat="1" ht="16">
      <c r="A29" s="608"/>
      <c r="B29" s="609"/>
      <c r="C29" s="610"/>
      <c r="D29" s="611"/>
      <c r="E29" s="612"/>
      <c r="F29" s="612"/>
      <c r="G29" s="677"/>
    </row>
    <row r="30" spans="1:7" s="1" customFormat="1" ht="16">
      <c r="A30" s="623" t="s">
        <v>353</v>
      </c>
      <c r="B30" s="624"/>
      <c r="C30" s="625"/>
      <c r="D30" s="626"/>
      <c r="E30" s="627"/>
      <c r="F30" s="627"/>
      <c r="G30" s="680">
        <f>'KANALIZACIJA 139-145'!G12</f>
        <v>0</v>
      </c>
    </row>
    <row r="31" spans="1:7" s="1" customFormat="1" ht="16">
      <c r="A31" s="608"/>
      <c r="B31" s="609"/>
      <c r="C31" s="610"/>
      <c r="D31" s="611"/>
      <c r="E31" s="612"/>
      <c r="F31" s="612"/>
      <c r="G31" s="676"/>
    </row>
    <row r="32" spans="1:7" s="13" customFormat="1">
      <c r="A32" s="628"/>
      <c r="B32" s="600"/>
      <c r="C32" s="601"/>
      <c r="D32" s="602"/>
      <c r="E32" s="600"/>
      <c r="G32" s="681"/>
    </row>
    <row r="33" spans="1:254" s="631" customFormat="1" ht="17">
      <c r="A33" s="629" t="s">
        <v>32</v>
      </c>
      <c r="B33" s="629"/>
      <c r="C33" s="629"/>
      <c r="D33" s="629"/>
      <c r="E33" s="629"/>
      <c r="F33" s="629"/>
      <c r="G33" s="682">
        <f>G20+G22+G24+G26+G28+G30</f>
        <v>0</v>
      </c>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0"/>
      <c r="AO33" s="630"/>
      <c r="AP33" s="630"/>
      <c r="AQ33" s="630"/>
      <c r="AR33" s="630"/>
      <c r="AS33" s="630"/>
      <c r="AT33" s="630"/>
      <c r="AU33" s="630"/>
      <c r="AV33" s="630"/>
      <c r="AW33" s="630"/>
      <c r="AX33" s="630"/>
      <c r="AY33" s="630"/>
      <c r="AZ33" s="630"/>
      <c r="BA33" s="630"/>
      <c r="BB33" s="630"/>
      <c r="BC33" s="630"/>
      <c r="BD33" s="630"/>
      <c r="BE33" s="630"/>
      <c r="BF33" s="630"/>
      <c r="BG33" s="630"/>
      <c r="BH33" s="630"/>
      <c r="BI33" s="630"/>
      <c r="BJ33" s="630"/>
      <c r="BK33" s="630"/>
      <c r="BL33" s="630"/>
      <c r="BM33" s="630"/>
      <c r="BN33" s="630"/>
      <c r="BO33" s="630"/>
      <c r="BP33" s="630"/>
      <c r="BQ33" s="630"/>
      <c r="BR33" s="630"/>
      <c r="BS33" s="630"/>
      <c r="BT33" s="630"/>
      <c r="BU33" s="630"/>
      <c r="BV33" s="630"/>
      <c r="BW33" s="630"/>
      <c r="BX33" s="630"/>
      <c r="BY33" s="630"/>
      <c r="BZ33" s="630"/>
      <c r="CA33" s="630"/>
      <c r="CB33" s="630"/>
      <c r="CC33" s="630"/>
      <c r="CD33" s="630"/>
      <c r="CE33" s="630"/>
      <c r="CF33" s="630"/>
      <c r="CG33" s="630"/>
      <c r="CH33" s="630"/>
      <c r="CI33" s="630"/>
      <c r="CJ33" s="630"/>
      <c r="CK33" s="630"/>
      <c r="CL33" s="630"/>
      <c r="CM33" s="630"/>
      <c r="CN33" s="630"/>
      <c r="CO33" s="630"/>
      <c r="CP33" s="630"/>
      <c r="CQ33" s="630"/>
      <c r="CR33" s="630"/>
      <c r="CS33" s="630"/>
      <c r="CT33" s="630"/>
      <c r="CU33" s="630"/>
      <c r="CV33" s="630"/>
      <c r="CW33" s="630"/>
      <c r="CX33" s="630"/>
      <c r="CY33" s="630"/>
      <c r="CZ33" s="630"/>
      <c r="DA33" s="630"/>
      <c r="DB33" s="630"/>
      <c r="DC33" s="630"/>
      <c r="DD33" s="630"/>
      <c r="DE33" s="630"/>
      <c r="DF33" s="630"/>
      <c r="DG33" s="630"/>
      <c r="DH33" s="630"/>
      <c r="DI33" s="630"/>
      <c r="DJ33" s="630"/>
      <c r="DK33" s="630"/>
      <c r="DL33" s="630"/>
      <c r="DM33" s="630"/>
      <c r="DN33" s="630"/>
      <c r="DO33" s="630"/>
      <c r="DP33" s="630"/>
      <c r="DQ33" s="630"/>
      <c r="DR33" s="630"/>
      <c r="DS33" s="630"/>
      <c r="DT33" s="630"/>
      <c r="DU33" s="630"/>
      <c r="DV33" s="630"/>
      <c r="DW33" s="630"/>
      <c r="DX33" s="630"/>
      <c r="DY33" s="630"/>
      <c r="DZ33" s="630"/>
      <c r="EA33" s="630"/>
      <c r="EB33" s="630"/>
      <c r="EC33" s="630"/>
      <c r="ED33" s="630"/>
      <c r="EE33" s="630"/>
      <c r="EF33" s="630"/>
      <c r="EG33" s="630"/>
      <c r="EH33" s="630"/>
      <c r="EI33" s="630"/>
      <c r="EJ33" s="630"/>
      <c r="EK33" s="630"/>
      <c r="EL33" s="630"/>
      <c r="EM33" s="630"/>
      <c r="EN33" s="630"/>
      <c r="EO33" s="630"/>
      <c r="EP33" s="630"/>
      <c r="EQ33" s="630"/>
      <c r="ER33" s="630"/>
      <c r="ES33" s="630"/>
      <c r="ET33" s="630"/>
      <c r="EU33" s="630"/>
      <c r="EV33" s="630"/>
      <c r="EW33" s="630"/>
      <c r="EX33" s="630"/>
      <c r="EY33" s="630"/>
      <c r="EZ33" s="630"/>
      <c r="FA33" s="630"/>
      <c r="FB33" s="630"/>
      <c r="FC33" s="630"/>
      <c r="FD33" s="630"/>
      <c r="FE33" s="630"/>
      <c r="FF33" s="630"/>
      <c r="FG33" s="630"/>
      <c r="FH33" s="630"/>
      <c r="FI33" s="630"/>
      <c r="FJ33" s="630"/>
      <c r="FK33" s="630"/>
      <c r="FL33" s="630"/>
      <c r="FM33" s="630"/>
      <c r="FN33" s="630"/>
      <c r="FO33" s="630"/>
      <c r="FP33" s="630"/>
      <c r="FQ33" s="630"/>
      <c r="FR33" s="630"/>
      <c r="FS33" s="630"/>
      <c r="FT33" s="630"/>
      <c r="FU33" s="630"/>
      <c r="FV33" s="630"/>
      <c r="FW33" s="630"/>
      <c r="FX33" s="630"/>
      <c r="FY33" s="630"/>
      <c r="FZ33" s="630"/>
      <c r="GA33" s="630"/>
      <c r="GB33" s="630"/>
      <c r="GC33" s="630"/>
      <c r="GD33" s="630"/>
      <c r="GE33" s="630"/>
      <c r="GF33" s="630"/>
      <c r="GG33" s="630"/>
      <c r="GH33" s="630"/>
      <c r="GI33" s="630"/>
      <c r="GJ33" s="630"/>
      <c r="GK33" s="630"/>
      <c r="GL33" s="630"/>
      <c r="GM33" s="630"/>
      <c r="GN33" s="630"/>
      <c r="GO33" s="630"/>
      <c r="GP33" s="630"/>
      <c r="GQ33" s="630"/>
      <c r="GR33" s="630"/>
      <c r="GS33" s="630"/>
      <c r="GT33" s="630"/>
      <c r="GU33" s="630"/>
      <c r="GV33" s="630"/>
      <c r="GW33" s="630"/>
      <c r="GX33" s="630"/>
      <c r="GY33" s="630"/>
      <c r="GZ33" s="630"/>
      <c r="HA33" s="630"/>
      <c r="HB33" s="630"/>
      <c r="HC33" s="630"/>
      <c r="HD33" s="630"/>
      <c r="HE33" s="630"/>
      <c r="HF33" s="630"/>
      <c r="HG33" s="630"/>
      <c r="HH33" s="630"/>
      <c r="HI33" s="630"/>
      <c r="HJ33" s="630"/>
      <c r="HK33" s="630"/>
      <c r="HL33" s="630"/>
      <c r="HM33" s="630"/>
      <c r="HN33" s="630"/>
      <c r="HO33" s="630"/>
      <c r="HP33" s="630"/>
      <c r="HQ33" s="630"/>
      <c r="HR33" s="630"/>
      <c r="HS33" s="630"/>
      <c r="HT33" s="630"/>
      <c r="HU33" s="630"/>
      <c r="HV33" s="630"/>
      <c r="HW33" s="630"/>
      <c r="HX33" s="630"/>
      <c r="HY33" s="630"/>
      <c r="HZ33" s="630"/>
      <c r="IA33" s="630"/>
      <c r="IB33" s="630"/>
      <c r="IC33" s="630"/>
      <c r="ID33" s="630"/>
      <c r="IE33" s="630"/>
      <c r="IF33" s="630"/>
      <c r="IG33" s="630"/>
      <c r="IH33" s="630"/>
      <c r="II33" s="630"/>
      <c r="IJ33" s="630"/>
      <c r="IK33" s="630"/>
      <c r="IL33" s="630"/>
      <c r="IM33" s="630"/>
      <c r="IN33" s="630"/>
      <c r="IO33" s="630"/>
      <c r="IP33" s="630"/>
      <c r="IQ33" s="630"/>
      <c r="IR33" s="630"/>
      <c r="IS33" s="630"/>
      <c r="IT33" s="630"/>
    </row>
    <row r="34" spans="1:254" s="13" customFormat="1">
      <c r="A34" s="632"/>
      <c r="B34" s="633"/>
      <c r="C34" s="634"/>
      <c r="D34" s="635"/>
      <c r="E34" s="636"/>
      <c r="F34" s="636"/>
      <c r="G34" s="683"/>
    </row>
    <row r="35" spans="1:254" s="1" customFormat="1" ht="16">
      <c r="A35" s="594" t="s">
        <v>354</v>
      </c>
      <c r="B35" s="595"/>
      <c r="C35" s="596"/>
      <c r="D35" s="4"/>
      <c r="E35" s="595"/>
      <c r="F35" s="612"/>
      <c r="G35" s="684">
        <f>0.22*G33</f>
        <v>0</v>
      </c>
    </row>
    <row r="36" spans="1:254" s="13" customFormat="1" ht="17" thickBot="1">
      <c r="A36" s="594"/>
      <c r="B36" s="595"/>
      <c r="C36" s="596"/>
      <c r="D36" s="4"/>
      <c r="E36" s="595"/>
      <c r="F36" s="612"/>
      <c r="G36" s="676"/>
    </row>
    <row r="37" spans="1:254" s="13" customFormat="1" ht="18" thickBot="1">
      <c r="A37" s="637" t="s">
        <v>510</v>
      </c>
      <c r="B37" s="638"/>
      <c r="C37" s="639"/>
      <c r="D37" s="640"/>
      <c r="E37" s="641"/>
      <c r="F37" s="641"/>
      <c r="G37" s="685">
        <f>G33</f>
        <v>0</v>
      </c>
    </row>
    <row r="38" spans="1:254" s="13" customFormat="1" ht="16">
      <c r="A38" s="594"/>
      <c r="B38" s="595"/>
      <c r="C38" s="596"/>
      <c r="D38" s="4"/>
      <c r="E38" s="595"/>
      <c r="F38" s="1"/>
      <c r="G38" s="598"/>
    </row>
    <row r="39" spans="1:254" ht="16">
      <c r="A39" s="569"/>
      <c r="B39" s="570"/>
      <c r="C39" s="577"/>
      <c r="D39" s="578"/>
      <c r="E39" s="570"/>
      <c r="F39" s="579"/>
      <c r="G39" s="580"/>
    </row>
    <row r="40" spans="1:254" ht="15" customHeight="1">
      <c r="A40" s="569"/>
      <c r="B40" s="570"/>
      <c r="C40" s="577"/>
      <c r="D40" s="578"/>
      <c r="E40" s="570"/>
      <c r="F40" s="579"/>
      <c r="G40" s="580"/>
    </row>
    <row r="41" spans="1:254" hidden="1">
      <c r="A41" s="381"/>
      <c r="B41" s="382"/>
      <c r="C41" s="383"/>
      <c r="D41" s="384"/>
      <c r="E41" s="385"/>
      <c r="F41" s="385"/>
      <c r="G41" s="642"/>
    </row>
    <row r="42" spans="1:254" hidden="1">
      <c r="A42" s="381"/>
      <c r="B42" s="478"/>
      <c r="C42" s="383"/>
      <c r="D42" s="384"/>
      <c r="E42" s="385"/>
      <c r="F42" s="385"/>
      <c r="G42" s="642"/>
    </row>
  </sheetData>
  <mergeCells count="2">
    <mergeCell ref="C9:G9"/>
    <mergeCell ref="C11:G12"/>
  </mergeCells>
  <phoneticPr fontId="0" type="noConversion"/>
  <printOptions gridLines="1"/>
  <pageMargins left="0.98425196850393704" right="0.39370078740157499" top="0.98425196850393704" bottom="0.98425196850393704" header="0" footer="0"/>
  <pageSetup paperSize="9" scale="92" orientation="portrait"/>
  <headerFooter alignWithMargins="0">
    <oddFooter>&amp;C&amp;"Times New Roman,Poševno"&amp;9Komunalna infrastruktura vasi Kred - rekapitulacija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T322"/>
  <sheetViews>
    <sheetView topLeftCell="A62" zoomScale="110" zoomScaleNormal="110" zoomScaleSheetLayoutView="100" workbookViewId="0">
      <selection activeCell="G95" sqref="G95"/>
    </sheetView>
  </sheetViews>
  <sheetFormatPr baseColWidth="10" defaultColWidth="9.1640625" defaultRowHeight="14"/>
  <cols>
    <col min="1" max="1" width="6.5" style="503" customWidth="1"/>
    <col min="2" max="2" width="6.33203125" style="504" customWidth="1"/>
    <col min="3" max="3" width="33.5" style="505" customWidth="1"/>
    <col min="4" max="4" width="8.6640625" style="415" customWidth="1"/>
    <col min="5" max="5" width="7.1640625" style="416" customWidth="1"/>
    <col min="6" max="6" width="10.33203125" style="444" customWidth="1"/>
    <col min="7" max="7" width="13.5" style="444" customWidth="1"/>
    <col min="8" max="8" width="10.1640625" style="387" customWidth="1"/>
    <col min="9" max="9" width="12" style="387" customWidth="1"/>
    <col min="10" max="10" width="9.1640625" style="415"/>
    <col min="11" max="11" width="10.5" style="387" customWidth="1"/>
    <col min="12" max="12" width="9.1640625" style="418"/>
    <col min="13" max="15" width="9.1640625" style="506"/>
    <col min="16" max="16" width="6.5" style="506" customWidth="1"/>
    <col min="17" max="17" width="8.1640625" style="506" customWidth="1"/>
    <col min="18" max="18" width="33.5" style="506" customWidth="1"/>
    <col min="19" max="19" width="10.5" style="506" customWidth="1"/>
    <col min="20" max="20" width="7.1640625" style="506" customWidth="1"/>
    <col min="21" max="22" width="0" style="506" hidden="1" customWidth="1"/>
    <col min="23" max="23" width="11.83203125" style="506" customWidth="1"/>
    <col min="24" max="24" width="14.1640625" style="506" customWidth="1"/>
    <col min="25" max="16384" width="9.1640625" style="506"/>
  </cols>
  <sheetData>
    <row r="1" spans="1:254" s="502" customFormat="1">
      <c r="A1" s="497"/>
      <c r="B1" s="498"/>
      <c r="C1" s="499"/>
      <c r="D1" s="500"/>
      <c r="E1" s="401"/>
      <c r="F1" s="487"/>
      <c r="G1" s="487"/>
      <c r="H1" s="403"/>
      <c r="I1" s="403"/>
      <c r="J1" s="501"/>
      <c r="K1" s="403"/>
    </row>
    <row r="2" spans="1:254" s="31" customFormat="1">
      <c r="A2" s="388" t="s">
        <v>136</v>
      </c>
      <c r="B2" s="389"/>
      <c r="C2" s="390"/>
      <c r="D2" s="391"/>
      <c r="E2" s="389"/>
      <c r="F2" s="393"/>
      <c r="G2" s="394"/>
      <c r="J2" s="387"/>
    </row>
    <row r="3" spans="1:254">
      <c r="D3" s="501"/>
      <c r="F3" s="480"/>
      <c r="G3" s="480"/>
      <c r="H3" s="398"/>
      <c r="I3" s="398"/>
      <c r="J3" s="501"/>
      <c r="K3" s="398"/>
      <c r="L3" s="506"/>
    </row>
    <row r="4" spans="1:254">
      <c r="D4" s="501"/>
      <c r="F4" s="480"/>
      <c r="G4" s="480"/>
      <c r="H4" s="398"/>
      <c r="I4" s="398"/>
      <c r="J4" s="501"/>
      <c r="K4" s="398"/>
      <c r="L4" s="506"/>
    </row>
    <row r="5" spans="1:254" s="31" customFormat="1">
      <c r="A5" s="400" t="s">
        <v>5</v>
      </c>
      <c r="B5" s="396"/>
      <c r="C5" s="397"/>
      <c r="D5" s="398"/>
      <c r="E5" s="396"/>
      <c r="F5" s="480"/>
      <c r="G5" s="480"/>
      <c r="J5" s="387"/>
      <c r="O5" s="427"/>
      <c r="P5" s="427"/>
      <c r="Q5" s="427"/>
      <c r="R5" s="427"/>
      <c r="S5" s="427"/>
      <c r="T5" s="427"/>
      <c r="U5" s="427"/>
      <c r="V5" s="427"/>
      <c r="W5" s="427"/>
      <c r="X5" s="427"/>
      <c r="Y5" s="427"/>
    </row>
    <row r="6" spans="1:254" ht="15" thickBot="1">
      <c r="A6" s="507"/>
      <c r="B6" s="508"/>
      <c r="C6" s="509"/>
      <c r="D6" s="500"/>
      <c r="E6" s="396"/>
      <c r="F6" s="480"/>
      <c r="G6" s="480"/>
      <c r="H6" s="398"/>
      <c r="I6" s="398"/>
      <c r="J6" s="501"/>
      <c r="K6" s="399"/>
      <c r="L6" s="506"/>
    </row>
    <row r="7" spans="1:254" s="511" customFormat="1" ht="13.25" customHeight="1">
      <c r="A7" s="406" t="s">
        <v>6</v>
      </c>
      <c r="B7" s="406"/>
      <c r="C7" s="407" t="s">
        <v>7</v>
      </c>
      <c r="D7" s="407" t="s">
        <v>21</v>
      </c>
      <c r="E7" s="407" t="s">
        <v>9</v>
      </c>
      <c r="F7" s="410" t="s">
        <v>10</v>
      </c>
      <c r="G7" s="410" t="s">
        <v>11</v>
      </c>
      <c r="H7" s="510"/>
      <c r="I7" s="437"/>
      <c r="J7" s="413"/>
      <c r="K7" s="437"/>
    </row>
    <row r="8" spans="1:254">
      <c r="A8" s="512"/>
      <c r="B8" s="513"/>
      <c r="C8" s="514"/>
      <c r="D8" s="501"/>
      <c r="F8" s="480"/>
      <c r="G8" s="480"/>
      <c r="H8" s="398"/>
      <c r="I8" s="398"/>
      <c r="J8" s="501"/>
      <c r="K8" s="399"/>
      <c r="L8" s="506"/>
    </row>
    <row r="9" spans="1:254" ht="28">
      <c r="A9" s="405">
        <v>1</v>
      </c>
      <c r="B9" s="405"/>
      <c r="C9" s="505" t="s">
        <v>0</v>
      </c>
      <c r="D9" s="501">
        <v>155</v>
      </c>
      <c r="E9" s="515" t="s">
        <v>15</v>
      </c>
      <c r="F9" s="646"/>
      <c r="G9" s="643">
        <f>D9*F9</f>
        <v>0</v>
      </c>
      <c r="H9" s="405"/>
      <c r="I9" s="405"/>
      <c r="J9" s="501"/>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5"/>
      <c r="DB9" s="405"/>
      <c r="DC9" s="405"/>
      <c r="DD9" s="405"/>
      <c r="DE9" s="405"/>
      <c r="DF9" s="405"/>
      <c r="DG9" s="405"/>
      <c r="DH9" s="405"/>
      <c r="DI9" s="405"/>
      <c r="DJ9" s="405"/>
      <c r="DK9" s="405"/>
      <c r="DL9" s="405"/>
      <c r="DM9" s="405"/>
      <c r="DN9" s="405"/>
      <c r="DO9" s="405"/>
      <c r="DP9" s="405"/>
      <c r="DQ9" s="405"/>
      <c r="DR9" s="405"/>
      <c r="DS9" s="405"/>
      <c r="DT9" s="405"/>
      <c r="DU9" s="405"/>
      <c r="DV9" s="405"/>
      <c r="DW9" s="405"/>
      <c r="DX9" s="405"/>
      <c r="DY9" s="405"/>
      <c r="DZ9" s="405"/>
      <c r="EA9" s="405"/>
      <c r="EB9" s="405"/>
      <c r="EC9" s="405"/>
      <c r="ED9" s="405"/>
      <c r="EE9" s="405"/>
      <c r="EF9" s="405"/>
      <c r="EG9" s="405"/>
      <c r="EH9" s="405"/>
      <c r="EI9" s="405"/>
      <c r="EJ9" s="405"/>
      <c r="EK9" s="405"/>
      <c r="EL9" s="405"/>
      <c r="EM9" s="405"/>
      <c r="EN9" s="405"/>
      <c r="EO9" s="405"/>
      <c r="EP9" s="405"/>
      <c r="EQ9" s="405"/>
      <c r="ER9" s="405"/>
      <c r="ES9" s="405"/>
      <c r="ET9" s="405"/>
      <c r="EU9" s="405"/>
      <c r="EV9" s="405"/>
      <c r="EW9" s="405"/>
      <c r="EX9" s="405"/>
      <c r="EY9" s="405"/>
      <c r="EZ9" s="405"/>
      <c r="FA9" s="405"/>
      <c r="FB9" s="405"/>
      <c r="FC9" s="405"/>
      <c r="FD9" s="405"/>
      <c r="FE9" s="405"/>
      <c r="FF9" s="405"/>
      <c r="FG9" s="405"/>
      <c r="FH9" s="405"/>
      <c r="FI9" s="405"/>
      <c r="FJ9" s="405"/>
      <c r="FK9" s="405"/>
      <c r="FL9" s="405"/>
      <c r="FM9" s="405"/>
      <c r="FN9" s="405"/>
      <c r="FO9" s="405"/>
      <c r="FP9" s="405"/>
      <c r="FQ9" s="405"/>
      <c r="FR9" s="405"/>
      <c r="FS9" s="405"/>
      <c r="FT9" s="405"/>
      <c r="FU9" s="405"/>
      <c r="FV9" s="405"/>
      <c r="FW9" s="405"/>
      <c r="FX9" s="405"/>
      <c r="FY9" s="405"/>
      <c r="FZ9" s="405"/>
      <c r="GA9" s="405"/>
      <c r="GB9" s="405"/>
      <c r="GC9" s="405"/>
      <c r="GD9" s="405"/>
      <c r="GE9" s="405"/>
      <c r="GF9" s="405"/>
      <c r="GG9" s="405"/>
      <c r="GH9" s="405"/>
      <c r="GI9" s="405"/>
      <c r="GJ9" s="405"/>
      <c r="GK9" s="405"/>
      <c r="GL9" s="405"/>
      <c r="GM9" s="405"/>
      <c r="GN9" s="405"/>
      <c r="GO9" s="405"/>
      <c r="GP9" s="405"/>
      <c r="GQ9" s="405"/>
      <c r="GR9" s="405"/>
      <c r="GS9" s="405"/>
      <c r="GT9" s="405"/>
      <c r="GU9" s="405"/>
      <c r="GV9" s="405"/>
      <c r="GW9" s="405"/>
      <c r="GX9" s="405"/>
      <c r="GY9" s="405"/>
      <c r="GZ9" s="405"/>
      <c r="HA9" s="405"/>
      <c r="HB9" s="405"/>
      <c r="HC9" s="405"/>
      <c r="HD9" s="405"/>
      <c r="HE9" s="405"/>
      <c r="HF9" s="405"/>
      <c r="HG9" s="405"/>
      <c r="HH9" s="405"/>
      <c r="HI9" s="405"/>
      <c r="HJ9" s="405"/>
      <c r="HK9" s="405"/>
      <c r="HL9" s="405"/>
      <c r="HM9" s="405"/>
      <c r="HN9" s="405"/>
      <c r="HO9" s="405"/>
      <c r="HP9" s="405"/>
      <c r="HQ9" s="405"/>
      <c r="HR9" s="405"/>
      <c r="HS9" s="405"/>
      <c r="HT9" s="405"/>
      <c r="HU9" s="405"/>
      <c r="HV9" s="405"/>
      <c r="HW9" s="405"/>
      <c r="HX9" s="405"/>
      <c r="HY9" s="405"/>
      <c r="HZ9" s="405"/>
      <c r="IA9" s="405"/>
      <c r="IB9" s="405"/>
      <c r="IC9" s="405"/>
      <c r="ID9" s="405"/>
      <c r="IE9" s="405"/>
      <c r="IF9" s="405"/>
      <c r="IG9" s="405"/>
      <c r="IH9" s="405"/>
      <c r="II9" s="405"/>
      <c r="IJ9" s="405"/>
      <c r="IK9" s="405"/>
      <c r="IL9" s="405"/>
      <c r="IM9" s="405"/>
      <c r="IN9" s="405"/>
      <c r="IO9" s="405"/>
      <c r="IP9" s="405"/>
      <c r="IQ9" s="405"/>
      <c r="IR9" s="405"/>
      <c r="IS9" s="405"/>
      <c r="IT9" s="405"/>
    </row>
    <row r="10" spans="1:254" s="418" customFormat="1">
      <c r="A10" s="516"/>
      <c r="C10" s="417"/>
      <c r="D10" s="419"/>
      <c r="E10" s="435"/>
      <c r="F10" s="647"/>
      <c r="G10" s="643"/>
      <c r="J10" s="419"/>
    </row>
    <row r="11" spans="1:254" s="418" customFormat="1">
      <c r="A11" s="405">
        <f>SUM(A9,1)</f>
        <v>2</v>
      </c>
      <c r="C11" s="417" t="s">
        <v>64</v>
      </c>
      <c r="D11" s="419">
        <v>10</v>
      </c>
      <c r="E11" s="435" t="s">
        <v>16</v>
      </c>
      <c r="F11" s="648"/>
      <c r="G11" s="643">
        <f t="shared" ref="G11:G23" si="0">D11*F11</f>
        <v>0</v>
      </c>
      <c r="J11" s="419"/>
    </row>
    <row r="12" spans="1:254">
      <c r="D12" s="501"/>
      <c r="E12" s="515"/>
      <c r="F12" s="647"/>
      <c r="G12" s="643"/>
      <c r="H12" s="428"/>
      <c r="J12" s="501"/>
      <c r="K12" s="399"/>
      <c r="L12" s="506"/>
      <c r="P12" s="503"/>
      <c r="Q12" s="504"/>
      <c r="R12" s="505"/>
      <c r="S12" s="517"/>
      <c r="T12" s="515"/>
      <c r="U12" s="444"/>
      <c r="V12" s="444"/>
      <c r="W12" s="387"/>
      <c r="X12" s="444"/>
    </row>
    <row r="13" spans="1:254" s="505" customFormat="1" ht="112">
      <c r="A13" s="405">
        <f>SUM(A11,1)</f>
        <v>3</v>
      </c>
      <c r="C13" s="505" t="s">
        <v>130</v>
      </c>
      <c r="D13" s="501">
        <v>1110</v>
      </c>
      <c r="E13" s="515" t="s">
        <v>16</v>
      </c>
      <c r="F13" s="649"/>
      <c r="G13" s="643">
        <f t="shared" si="0"/>
        <v>0</v>
      </c>
      <c r="J13" s="501"/>
    </row>
    <row r="14" spans="1:254" s="417" customFormat="1">
      <c r="A14" s="405"/>
      <c r="D14" s="501"/>
      <c r="E14" s="416"/>
      <c r="F14" s="650"/>
      <c r="G14" s="643"/>
      <c r="J14" s="501"/>
    </row>
    <row r="15" spans="1:254" s="518" customFormat="1" ht="56">
      <c r="A15" s="405">
        <f>SUM(A13,1)</f>
        <v>4</v>
      </c>
      <c r="C15" s="505" t="s">
        <v>131</v>
      </c>
      <c r="D15" s="519">
        <v>4</v>
      </c>
      <c r="E15" s="416" t="s">
        <v>14</v>
      </c>
      <c r="F15" s="651"/>
      <c r="G15" s="643">
        <f t="shared" si="0"/>
        <v>0</v>
      </c>
      <c r="H15" s="520"/>
      <c r="I15" s="520"/>
      <c r="J15" s="519"/>
      <c r="K15" s="520"/>
      <c r="L15" s="520"/>
      <c r="M15" s="521"/>
      <c r="N15" s="522"/>
      <c r="O15" s="523"/>
      <c r="P15" s="524"/>
      <c r="Q15" s="525"/>
      <c r="R15" s="525"/>
    </row>
    <row r="16" spans="1:254" s="518" customFormat="1">
      <c r="A16" s="405"/>
      <c r="C16" s="505"/>
      <c r="D16" s="526"/>
      <c r="E16" s="451"/>
      <c r="F16" s="652"/>
      <c r="G16" s="643"/>
      <c r="H16" s="520"/>
      <c r="I16" s="520"/>
      <c r="J16" s="526"/>
      <c r="K16" s="520"/>
      <c r="L16" s="520"/>
      <c r="M16" s="521"/>
      <c r="N16" s="522"/>
      <c r="O16" s="523"/>
      <c r="P16" s="524"/>
      <c r="Q16" s="525"/>
      <c r="R16" s="525"/>
    </row>
    <row r="17" spans="1:25" s="429" customFormat="1" ht="56">
      <c r="A17" s="405">
        <f>SUM(A15,1)</f>
        <v>5</v>
      </c>
      <c r="C17" s="505" t="s">
        <v>132</v>
      </c>
      <c r="D17" s="501">
        <v>197</v>
      </c>
      <c r="E17" s="515" t="s">
        <v>15</v>
      </c>
      <c r="F17" s="653"/>
      <c r="G17" s="643">
        <f t="shared" si="0"/>
        <v>0</v>
      </c>
      <c r="H17" s="430"/>
      <c r="I17" s="430"/>
      <c r="J17" s="501"/>
      <c r="K17" s="430"/>
      <c r="O17" s="523"/>
      <c r="P17" s="524"/>
      <c r="Q17" s="525"/>
      <c r="R17" s="525"/>
      <c r="S17" s="518"/>
      <c r="T17" s="518"/>
      <c r="U17" s="518"/>
      <c r="V17" s="518"/>
      <c r="W17" s="518"/>
      <c r="X17" s="518"/>
      <c r="Y17" s="518"/>
    </row>
    <row r="18" spans="1:25" s="429" customFormat="1">
      <c r="A18" s="405"/>
      <c r="C18" s="505"/>
      <c r="D18" s="501"/>
      <c r="E18" s="515"/>
      <c r="F18" s="654"/>
      <c r="G18" s="643"/>
      <c r="H18" s="430"/>
      <c r="I18" s="430"/>
      <c r="J18" s="501"/>
      <c r="K18" s="430"/>
      <c r="O18" s="523"/>
      <c r="P18" s="524"/>
      <c r="Q18" s="525"/>
      <c r="R18" s="525"/>
      <c r="S18" s="518"/>
      <c r="T18" s="518"/>
      <c r="U18" s="518"/>
      <c r="V18" s="518"/>
      <c r="W18" s="518"/>
      <c r="X18" s="518"/>
      <c r="Y18" s="518"/>
    </row>
    <row r="19" spans="1:25" s="37" customFormat="1" ht="56">
      <c r="A19" s="405">
        <f>SUM(A17,1)</f>
        <v>6</v>
      </c>
      <c r="C19" s="505" t="s">
        <v>133</v>
      </c>
      <c r="D19" s="501">
        <v>117</v>
      </c>
      <c r="E19" s="515" t="s">
        <v>15</v>
      </c>
      <c r="F19" s="653"/>
      <c r="G19" s="643">
        <f t="shared" si="0"/>
        <v>0</v>
      </c>
      <c r="H19" s="489"/>
      <c r="I19" s="489"/>
      <c r="J19" s="501"/>
      <c r="K19" s="489"/>
      <c r="M19" s="447"/>
      <c r="N19" s="429"/>
      <c r="O19" s="523"/>
      <c r="P19" s="524"/>
      <c r="Q19" s="525"/>
      <c r="R19" s="525"/>
      <c r="S19" s="518"/>
      <c r="T19" s="518"/>
      <c r="U19" s="518"/>
      <c r="V19" s="518"/>
      <c r="W19" s="518"/>
      <c r="X19" s="518"/>
      <c r="Y19" s="518"/>
    </row>
    <row r="20" spans="1:25">
      <c r="D20" s="501"/>
      <c r="E20" s="515"/>
      <c r="F20" s="647"/>
      <c r="G20" s="643"/>
      <c r="H20" s="428"/>
      <c r="J20" s="501"/>
      <c r="L20" s="506"/>
      <c r="P20" s="503"/>
      <c r="Q20" s="504"/>
      <c r="R20" s="505"/>
      <c r="S20" s="517"/>
      <c r="T20" s="515"/>
      <c r="U20" s="444"/>
      <c r="V20" s="444"/>
      <c r="W20" s="387"/>
      <c r="X20" s="444"/>
    </row>
    <row r="21" spans="1:25" s="37" customFormat="1" ht="70">
      <c r="A21" s="405">
        <f>SUM(A19,1)</f>
        <v>7</v>
      </c>
      <c r="C21" s="505" t="s">
        <v>134</v>
      </c>
      <c r="D21" s="501">
        <v>4</v>
      </c>
      <c r="E21" s="515" t="s">
        <v>17</v>
      </c>
      <c r="F21" s="653"/>
      <c r="G21" s="643">
        <f t="shared" si="0"/>
        <v>0</v>
      </c>
      <c r="H21" s="489"/>
      <c r="I21" s="489"/>
      <c r="J21" s="501"/>
      <c r="K21" s="489"/>
      <c r="M21" s="447"/>
      <c r="N21" s="429"/>
      <c r="O21" s="523"/>
      <c r="P21" s="524"/>
      <c r="Q21" s="525"/>
      <c r="R21" s="525"/>
      <c r="S21" s="518"/>
      <c r="T21" s="518"/>
      <c r="U21" s="518"/>
      <c r="V21" s="518"/>
      <c r="W21" s="518"/>
      <c r="X21" s="518"/>
      <c r="Y21" s="518"/>
    </row>
    <row r="22" spans="1:25" s="505" customFormat="1">
      <c r="D22" s="501"/>
      <c r="E22" s="515"/>
      <c r="F22" s="655"/>
      <c r="G22" s="643"/>
      <c r="J22" s="501"/>
    </row>
    <row r="23" spans="1:25" s="505" customFormat="1" ht="42">
      <c r="A23" s="405">
        <f>SUM(A21,1)</f>
        <v>8</v>
      </c>
      <c r="C23" s="505" t="s">
        <v>67</v>
      </c>
      <c r="D23" s="501">
        <v>1</v>
      </c>
      <c r="E23" s="515" t="s">
        <v>30</v>
      </c>
      <c r="F23" s="649"/>
      <c r="G23" s="643">
        <f t="shared" si="0"/>
        <v>0</v>
      </c>
      <c r="J23" s="501"/>
    </row>
    <row r="24" spans="1:25" ht="12.75" customHeight="1">
      <c r="A24" s="527"/>
      <c r="D24" s="501"/>
      <c r="F24" s="656"/>
      <c r="G24" s="644"/>
      <c r="H24" s="398"/>
      <c r="I24" s="398"/>
      <c r="J24" s="501"/>
      <c r="K24" s="398"/>
      <c r="L24" s="506"/>
      <c r="O24" s="427"/>
      <c r="P24" s="427"/>
      <c r="Q24" s="427"/>
      <c r="R24" s="427"/>
      <c r="S24" s="427"/>
      <c r="T24" s="427"/>
      <c r="U24" s="427"/>
      <c r="V24" s="427"/>
      <c r="W24" s="427"/>
      <c r="X24" s="427"/>
      <c r="Y24" s="427"/>
    </row>
    <row r="25" spans="1:25" ht="15" thickBot="1">
      <c r="A25" s="528" t="s">
        <v>18</v>
      </c>
      <c r="B25" s="529"/>
      <c r="C25" s="530"/>
      <c r="D25" s="531"/>
      <c r="E25" s="426"/>
      <c r="F25" s="657"/>
      <c r="G25" s="645">
        <f>SUM(G9:G23)</f>
        <v>0</v>
      </c>
      <c r="H25" s="398"/>
      <c r="I25" s="398"/>
      <c r="J25" s="501"/>
      <c r="K25" s="398"/>
      <c r="L25" s="506"/>
      <c r="O25" s="427"/>
      <c r="P25" s="427"/>
      <c r="Q25" s="427"/>
      <c r="R25" s="427"/>
      <c r="S25" s="427"/>
      <c r="T25" s="427"/>
      <c r="U25" s="427"/>
      <c r="V25" s="427"/>
      <c r="W25" s="427"/>
      <c r="X25" s="427"/>
      <c r="Y25" s="427"/>
    </row>
    <row r="26" spans="1:25" s="418" customFormat="1">
      <c r="A26" s="512"/>
      <c r="B26" s="513"/>
      <c r="C26" s="514"/>
      <c r="D26" s="501"/>
      <c r="E26" s="416"/>
      <c r="F26" s="444"/>
      <c r="G26" s="444"/>
      <c r="H26" s="384"/>
      <c r="I26" s="384"/>
      <c r="J26" s="501"/>
      <c r="K26" s="384"/>
      <c r="O26" s="427"/>
      <c r="P26" s="427"/>
      <c r="Q26" s="427"/>
      <c r="R26" s="427"/>
      <c r="S26" s="427"/>
      <c r="T26" s="427"/>
      <c r="U26" s="427"/>
      <c r="V26" s="427"/>
      <c r="W26" s="427"/>
      <c r="X26" s="427"/>
      <c r="Y26" s="427"/>
    </row>
    <row r="27" spans="1:25" s="418" customFormat="1">
      <c r="A27" s="512"/>
      <c r="B27" s="513"/>
      <c r="C27" s="514"/>
      <c r="D27" s="501"/>
      <c r="E27" s="416"/>
      <c r="F27" s="421"/>
      <c r="G27" s="421"/>
      <c r="H27" s="384"/>
      <c r="I27" s="384"/>
      <c r="J27" s="501"/>
      <c r="K27" s="384"/>
      <c r="O27" s="427"/>
      <c r="P27" s="427"/>
      <c r="Q27" s="427"/>
      <c r="R27" s="427"/>
      <c r="S27" s="427"/>
      <c r="T27" s="427"/>
      <c r="U27" s="427"/>
      <c r="V27" s="427"/>
      <c r="W27" s="427"/>
      <c r="X27" s="427"/>
      <c r="Y27" s="427"/>
    </row>
    <row r="28" spans="1:25" s="31" customFormat="1">
      <c r="A28" s="400" t="s">
        <v>19</v>
      </c>
      <c r="B28" s="396"/>
      <c r="C28" s="397"/>
      <c r="D28" s="398"/>
      <c r="E28" s="396"/>
      <c r="F28" s="480"/>
      <c r="G28" s="480"/>
      <c r="J28" s="387"/>
      <c r="O28" s="427"/>
      <c r="P28" s="427"/>
      <c r="Q28" s="427"/>
      <c r="R28" s="427"/>
      <c r="S28" s="427"/>
      <c r="T28" s="427"/>
      <c r="U28" s="427"/>
      <c r="V28" s="427"/>
      <c r="W28" s="427"/>
      <c r="X28" s="427"/>
      <c r="Y28" s="427"/>
    </row>
    <row r="29" spans="1:25" s="31" customFormat="1" ht="15" thickBot="1">
      <c r="A29" s="395"/>
      <c r="B29" s="396"/>
      <c r="C29" s="397"/>
      <c r="D29" s="398"/>
      <c r="E29" s="396"/>
      <c r="F29" s="480"/>
      <c r="G29" s="480"/>
      <c r="J29" s="387"/>
      <c r="O29" s="427"/>
      <c r="P29" s="427"/>
      <c r="Q29" s="427"/>
      <c r="R29" s="427"/>
      <c r="S29" s="427"/>
      <c r="T29" s="427"/>
      <c r="U29" s="427"/>
      <c r="V29" s="427"/>
      <c r="W29" s="427"/>
      <c r="X29" s="427"/>
      <c r="Y29" s="427"/>
    </row>
    <row r="30" spans="1:25" s="31" customFormat="1">
      <c r="A30" s="406" t="s">
        <v>6</v>
      </c>
      <c r="B30" s="407"/>
      <c r="C30" s="408" t="s">
        <v>7</v>
      </c>
      <c r="D30" s="409" t="s">
        <v>8</v>
      </c>
      <c r="E30" s="407" t="s">
        <v>9</v>
      </c>
      <c r="F30" s="410" t="s">
        <v>10</v>
      </c>
      <c r="G30" s="410" t="s">
        <v>11</v>
      </c>
      <c r="J30" s="411"/>
      <c r="O30" s="427"/>
      <c r="P30" s="427"/>
      <c r="Q30" s="427"/>
      <c r="R30" s="427"/>
      <c r="S30" s="427"/>
      <c r="T30" s="427"/>
      <c r="U30" s="427"/>
      <c r="V30" s="427"/>
      <c r="W30" s="427"/>
      <c r="X30" s="427"/>
      <c r="Y30" s="427"/>
    </row>
    <row r="31" spans="1:25" s="31" customFormat="1">
      <c r="A31" s="412"/>
      <c r="B31" s="413"/>
      <c r="C31" s="414"/>
      <c r="D31" s="387"/>
      <c r="E31" s="416"/>
      <c r="F31" s="480"/>
      <c r="G31" s="480"/>
      <c r="J31" s="387"/>
      <c r="O31" s="427"/>
      <c r="P31" s="427"/>
      <c r="Q31" s="427"/>
      <c r="R31" s="427"/>
      <c r="S31" s="427"/>
      <c r="T31" s="427"/>
      <c r="U31" s="427"/>
      <c r="V31" s="427"/>
      <c r="W31" s="427"/>
      <c r="X31" s="427"/>
      <c r="Y31" s="427"/>
    </row>
    <row r="32" spans="1:25" s="291" customFormat="1" ht="70">
      <c r="A32" s="405">
        <f>SUM(A29,1)</f>
        <v>1</v>
      </c>
      <c r="B32" s="416"/>
      <c r="C32" s="417" t="s">
        <v>128</v>
      </c>
      <c r="D32" s="387">
        <v>3.7</v>
      </c>
      <c r="E32" s="416" t="s">
        <v>17</v>
      </c>
      <c r="F32" s="659"/>
      <c r="G32" s="658">
        <f>D32*F32</f>
        <v>0</v>
      </c>
      <c r="J32" s="419"/>
      <c r="O32" s="427"/>
      <c r="P32" s="427"/>
      <c r="Q32" s="427"/>
      <c r="R32" s="427"/>
      <c r="S32" s="427"/>
      <c r="T32" s="427"/>
      <c r="U32" s="427"/>
      <c r="V32" s="427"/>
      <c r="W32" s="427"/>
      <c r="X32" s="427"/>
      <c r="Y32" s="427"/>
    </row>
    <row r="33" spans="1:25" s="291" customFormat="1">
      <c r="A33" s="405"/>
      <c r="B33" s="416"/>
      <c r="C33" s="417"/>
      <c r="D33" s="387"/>
      <c r="E33" s="416"/>
      <c r="F33" s="658"/>
      <c r="G33" s="658"/>
      <c r="J33" s="387"/>
      <c r="O33" s="427"/>
      <c r="P33" s="427"/>
      <c r="Q33" s="427"/>
      <c r="R33" s="427"/>
      <c r="S33" s="427"/>
      <c r="T33" s="427"/>
      <c r="U33" s="427"/>
      <c r="V33" s="427"/>
      <c r="W33" s="427"/>
      <c r="X33" s="427"/>
      <c r="Y33" s="427"/>
    </row>
    <row r="34" spans="1:25" s="291" customFormat="1" ht="72" customHeight="1">
      <c r="A34" s="405">
        <f>SUM(A32,1)</f>
        <v>2</v>
      </c>
      <c r="B34" s="416"/>
      <c r="C34" s="532" t="s">
        <v>129</v>
      </c>
      <c r="D34" s="387">
        <v>24.67</v>
      </c>
      <c r="E34" s="416" t="s">
        <v>16</v>
      </c>
      <c r="F34" s="659"/>
      <c r="G34" s="658">
        <f t="shared" ref="G34:G40" si="1">D34*F34</f>
        <v>0</v>
      </c>
      <c r="J34" s="387"/>
      <c r="O34" s="427"/>
      <c r="P34" s="427"/>
      <c r="Q34" s="427"/>
      <c r="R34" s="427"/>
      <c r="S34" s="427"/>
      <c r="T34" s="427"/>
      <c r="U34" s="427"/>
      <c r="V34" s="427"/>
      <c r="W34" s="427"/>
      <c r="X34" s="427"/>
      <c r="Y34" s="427"/>
    </row>
    <row r="35" spans="1:25" s="291" customFormat="1">
      <c r="A35" s="405"/>
      <c r="B35" s="416"/>
      <c r="C35" s="417"/>
      <c r="D35" s="387"/>
      <c r="E35" s="416"/>
      <c r="F35" s="658"/>
      <c r="G35" s="658"/>
      <c r="J35" s="387"/>
      <c r="O35" s="427"/>
      <c r="P35" s="427"/>
      <c r="Q35" s="427"/>
      <c r="R35" s="427"/>
      <c r="S35" s="427"/>
      <c r="T35" s="427"/>
      <c r="U35" s="427"/>
      <c r="V35" s="427"/>
      <c r="W35" s="427"/>
      <c r="X35" s="427"/>
      <c r="Y35" s="427"/>
    </row>
    <row r="36" spans="1:25" s="291" customFormat="1" ht="70">
      <c r="A36" s="405">
        <f>SUM(A34,1)</f>
        <v>3</v>
      </c>
      <c r="B36" s="416"/>
      <c r="C36" s="417" t="s">
        <v>76</v>
      </c>
      <c r="D36" s="387">
        <v>2</v>
      </c>
      <c r="E36" s="416" t="s">
        <v>14</v>
      </c>
      <c r="F36" s="659"/>
      <c r="G36" s="658">
        <f t="shared" si="1"/>
        <v>0</v>
      </c>
      <c r="H36" s="488"/>
      <c r="J36" s="387"/>
      <c r="O36" s="427"/>
      <c r="P36" s="427"/>
      <c r="Q36" s="427"/>
      <c r="R36" s="427"/>
      <c r="S36" s="427"/>
      <c r="T36" s="427"/>
      <c r="U36" s="427"/>
      <c r="V36" s="427"/>
      <c r="W36" s="427"/>
      <c r="X36" s="427"/>
      <c r="Y36" s="427"/>
    </row>
    <row r="37" spans="1:25" s="291" customFormat="1">
      <c r="A37" s="405"/>
      <c r="B37" s="416"/>
      <c r="C37" s="417"/>
      <c r="D37" s="533"/>
      <c r="E37" s="416"/>
      <c r="F37" s="658"/>
      <c r="G37" s="658"/>
      <c r="J37" s="533"/>
      <c r="O37" s="427"/>
      <c r="P37" s="427"/>
      <c r="Q37" s="427"/>
      <c r="R37" s="427"/>
      <c r="S37" s="427"/>
      <c r="T37" s="427"/>
      <c r="U37" s="427"/>
      <c r="V37" s="427"/>
      <c r="W37" s="427"/>
      <c r="X37" s="427"/>
      <c r="Y37" s="427"/>
    </row>
    <row r="38" spans="1:25" s="291" customFormat="1" ht="42">
      <c r="A38" s="405">
        <f>SUM(A36,1)</f>
        <v>4</v>
      </c>
      <c r="B38" s="490"/>
      <c r="C38" s="417" t="s">
        <v>65</v>
      </c>
      <c r="D38" s="387">
        <v>2</v>
      </c>
      <c r="E38" s="416" t="s">
        <v>14</v>
      </c>
      <c r="F38" s="659"/>
      <c r="G38" s="658">
        <f t="shared" si="1"/>
        <v>0</v>
      </c>
      <c r="H38" s="488"/>
      <c r="J38" s="387"/>
      <c r="O38" s="427"/>
      <c r="P38" s="427"/>
      <c r="Q38" s="427"/>
      <c r="R38" s="427"/>
      <c r="S38" s="427"/>
      <c r="T38" s="427"/>
      <c r="U38" s="427"/>
      <c r="V38" s="427"/>
      <c r="W38" s="427"/>
      <c r="X38" s="427"/>
      <c r="Y38" s="427"/>
    </row>
    <row r="39" spans="1:25" s="291" customFormat="1">
      <c r="A39" s="405"/>
      <c r="B39" s="416"/>
      <c r="C39" s="417"/>
      <c r="D39" s="533"/>
      <c r="E39" s="416"/>
      <c r="F39" s="658"/>
      <c r="G39" s="658"/>
      <c r="J39" s="533"/>
      <c r="O39" s="427"/>
      <c r="P39" s="427"/>
      <c r="Q39" s="427"/>
      <c r="R39" s="427"/>
      <c r="S39" s="427"/>
      <c r="T39" s="427"/>
      <c r="U39" s="427"/>
      <c r="V39" s="427"/>
      <c r="W39" s="427"/>
      <c r="X39" s="427"/>
      <c r="Y39" s="427"/>
    </row>
    <row r="40" spans="1:25" s="291" customFormat="1" ht="12.75" customHeight="1">
      <c r="A40" s="405">
        <f>SUM(A38,1)</f>
        <v>5</v>
      </c>
      <c r="B40" s="416"/>
      <c r="C40" s="532" t="s">
        <v>66</v>
      </c>
      <c r="D40" s="387">
        <v>2</v>
      </c>
      <c r="E40" s="416" t="s">
        <v>14</v>
      </c>
      <c r="F40" s="659"/>
      <c r="G40" s="658">
        <f t="shared" si="1"/>
        <v>0</v>
      </c>
      <c r="J40" s="387"/>
      <c r="O40" s="427"/>
      <c r="P40" s="427"/>
      <c r="Q40" s="427"/>
      <c r="R40" s="427"/>
      <c r="S40" s="427"/>
      <c r="T40" s="427"/>
      <c r="U40" s="427"/>
      <c r="V40" s="427"/>
      <c r="W40" s="427"/>
      <c r="X40" s="427"/>
      <c r="Y40" s="427"/>
    </row>
    <row r="41" spans="1:25" s="291" customFormat="1">
      <c r="A41" s="405"/>
      <c r="B41" s="416"/>
      <c r="C41" s="417"/>
      <c r="D41" s="387"/>
      <c r="E41" s="416"/>
      <c r="F41" s="658"/>
      <c r="G41" s="658"/>
      <c r="J41" s="387"/>
      <c r="O41" s="427"/>
      <c r="P41" s="427"/>
      <c r="Q41" s="427"/>
      <c r="R41" s="427"/>
      <c r="S41" s="427"/>
      <c r="T41" s="427"/>
      <c r="U41" s="427"/>
      <c r="V41" s="427"/>
      <c r="W41" s="427"/>
      <c r="X41" s="427"/>
      <c r="Y41" s="427"/>
    </row>
    <row r="42" spans="1:25" s="31" customFormat="1" ht="15" thickBot="1">
      <c r="A42" s="528" t="s">
        <v>20</v>
      </c>
      <c r="B42" s="423"/>
      <c r="C42" s="424"/>
      <c r="D42" s="434"/>
      <c r="E42" s="426"/>
      <c r="F42" s="657"/>
      <c r="G42" s="657">
        <f>SUM(G32:G40)</f>
        <v>0</v>
      </c>
      <c r="J42" s="387"/>
      <c r="O42" s="427"/>
      <c r="P42" s="427"/>
      <c r="Q42" s="427"/>
      <c r="R42" s="427"/>
      <c r="S42" s="427"/>
      <c r="T42" s="427"/>
      <c r="U42" s="427"/>
      <c r="V42" s="427"/>
      <c r="W42" s="427"/>
      <c r="X42" s="427"/>
      <c r="Y42" s="427"/>
    </row>
    <row r="43" spans="1:25" s="31" customFormat="1">
      <c r="A43" s="512"/>
      <c r="B43" s="413"/>
      <c r="C43" s="414"/>
      <c r="D43" s="387"/>
      <c r="E43" s="416"/>
      <c r="F43" s="444"/>
      <c r="G43" s="444"/>
      <c r="J43" s="387"/>
      <c r="O43" s="427"/>
      <c r="P43" s="427"/>
      <c r="Q43" s="427"/>
      <c r="R43" s="427"/>
      <c r="S43" s="427"/>
      <c r="T43" s="427"/>
      <c r="U43" s="427"/>
      <c r="V43" s="427"/>
      <c r="W43" s="427"/>
      <c r="X43" s="427"/>
      <c r="Y43" s="427"/>
    </row>
    <row r="44" spans="1:25" s="31" customFormat="1">
      <c r="A44" s="395"/>
      <c r="B44" s="396"/>
      <c r="C44" s="397"/>
      <c r="D44" s="398"/>
      <c r="E44" s="396"/>
      <c r="F44" s="480"/>
      <c r="G44" s="480"/>
      <c r="J44" s="387"/>
      <c r="O44" s="427"/>
      <c r="P44" s="427"/>
      <c r="Q44" s="427"/>
      <c r="R44" s="427"/>
      <c r="S44" s="427"/>
      <c r="T44" s="427"/>
      <c r="U44" s="427"/>
      <c r="V44" s="427"/>
      <c r="W44" s="427"/>
      <c r="X44" s="427"/>
      <c r="Y44" s="427"/>
    </row>
    <row r="45" spans="1:25" ht="15" thickBot="1">
      <c r="A45" s="528" t="s">
        <v>72</v>
      </c>
      <c r="B45" s="534"/>
      <c r="C45" s="535"/>
      <c r="D45" s="531"/>
      <c r="E45" s="426"/>
      <c r="F45" s="531"/>
      <c r="G45" s="531"/>
      <c r="H45" s="536"/>
      <c r="I45" s="536"/>
      <c r="J45" s="501"/>
      <c r="K45" s="536"/>
      <c r="L45" s="506"/>
      <c r="O45" s="427"/>
      <c r="P45" s="427"/>
      <c r="Q45" s="427"/>
      <c r="R45" s="427"/>
      <c r="S45" s="427"/>
      <c r="T45" s="427"/>
      <c r="U45" s="427"/>
      <c r="V45" s="427"/>
      <c r="W45" s="427"/>
      <c r="X45" s="427"/>
      <c r="Y45" s="427"/>
    </row>
    <row r="46" spans="1:25" s="418" customFormat="1" ht="13.5" customHeight="1" thickBot="1">
      <c r="A46" s="512"/>
      <c r="B46" s="504"/>
      <c r="C46" s="505"/>
      <c r="D46" s="501"/>
      <c r="E46" s="416"/>
      <c r="F46" s="421"/>
      <c r="G46" s="421"/>
      <c r="H46" s="384"/>
      <c r="I46" s="384"/>
      <c r="J46" s="501"/>
      <c r="K46" s="384"/>
      <c r="O46" s="427"/>
      <c r="P46" s="427"/>
      <c r="Q46" s="427"/>
      <c r="R46" s="427"/>
      <c r="S46" s="427"/>
      <c r="T46" s="427"/>
      <c r="U46" s="427"/>
      <c r="V46" s="427"/>
      <c r="W46" s="427"/>
      <c r="X46" s="427"/>
      <c r="Y46" s="427"/>
    </row>
    <row r="47" spans="1:25" s="511" customFormat="1" ht="13.25" customHeight="1">
      <c r="A47" s="406" t="s">
        <v>6</v>
      </c>
      <c r="B47" s="406"/>
      <c r="C47" s="407" t="s">
        <v>7</v>
      </c>
      <c r="D47" s="407" t="s">
        <v>21</v>
      </c>
      <c r="E47" s="407" t="s">
        <v>9</v>
      </c>
      <c r="F47" s="410" t="s">
        <v>10</v>
      </c>
      <c r="G47" s="410" t="s">
        <v>11</v>
      </c>
      <c r="H47" s="510"/>
      <c r="I47" s="437"/>
      <c r="J47" s="413"/>
      <c r="K47" s="437"/>
      <c r="O47" s="537"/>
      <c r="P47" s="537"/>
      <c r="Q47" s="537"/>
      <c r="R47" s="537"/>
      <c r="S47" s="537"/>
      <c r="T47" s="537"/>
      <c r="U47" s="537"/>
      <c r="V47" s="537"/>
      <c r="W47" s="537"/>
      <c r="X47" s="537"/>
      <c r="Y47" s="537"/>
    </row>
    <row r="48" spans="1:25">
      <c r="A48" s="538"/>
      <c r="B48" s="513"/>
      <c r="C48" s="385"/>
      <c r="F48" s="421"/>
      <c r="G48" s="421"/>
      <c r="H48" s="384"/>
      <c r="I48" s="384"/>
      <c r="K48" s="384"/>
      <c r="L48" s="506"/>
      <c r="P48" s="538"/>
      <c r="Q48" s="513"/>
      <c r="R48" s="385"/>
      <c r="S48" s="539"/>
      <c r="T48" s="416"/>
      <c r="U48" s="444"/>
      <c r="V48" s="444"/>
      <c r="W48" s="384"/>
      <c r="X48" s="444"/>
    </row>
    <row r="49" spans="1:24">
      <c r="A49" s="538"/>
      <c r="B49" s="513"/>
      <c r="C49" s="540" t="s">
        <v>2</v>
      </c>
      <c r="F49" s="421"/>
      <c r="G49" s="421"/>
      <c r="H49" s="384"/>
      <c r="I49" s="384"/>
      <c r="K49" s="384"/>
      <c r="L49" s="506"/>
      <c r="P49" s="538"/>
      <c r="Q49" s="513"/>
      <c r="R49" s="541"/>
      <c r="S49" s="539"/>
      <c r="T49" s="416"/>
      <c r="U49" s="444"/>
      <c r="V49" s="444"/>
      <c r="W49" s="384"/>
      <c r="X49" s="444"/>
    </row>
    <row r="50" spans="1:24" ht="42">
      <c r="A50" s="405">
        <f>SUM(A47,1)</f>
        <v>1</v>
      </c>
      <c r="C50" s="505" t="s">
        <v>81</v>
      </c>
      <c r="D50" s="501">
        <v>1110</v>
      </c>
      <c r="E50" s="515" t="s">
        <v>16</v>
      </c>
      <c r="F50" s="648"/>
      <c r="G50" s="647">
        <f>D50*F50</f>
        <v>0</v>
      </c>
      <c r="H50" s="428"/>
      <c r="J50" s="501"/>
      <c r="L50" s="506"/>
      <c r="P50" s="503"/>
      <c r="Q50" s="504"/>
      <c r="R50" s="505"/>
      <c r="S50" s="517"/>
      <c r="T50" s="515"/>
      <c r="U50" s="444"/>
      <c r="V50" s="444"/>
      <c r="W50" s="387"/>
      <c r="X50" s="444"/>
    </row>
    <row r="51" spans="1:24">
      <c r="C51" s="417"/>
      <c r="D51" s="542"/>
      <c r="E51" s="515"/>
      <c r="F51" s="647"/>
      <c r="G51" s="647"/>
      <c r="H51" s="428"/>
      <c r="J51" s="432"/>
      <c r="K51" s="543"/>
      <c r="L51" s="506"/>
      <c r="P51" s="503"/>
      <c r="Q51" s="504"/>
      <c r="R51" s="505"/>
      <c r="S51" s="517"/>
      <c r="T51" s="515"/>
      <c r="U51" s="444"/>
      <c r="V51" s="444"/>
      <c r="W51" s="387"/>
      <c r="X51" s="444"/>
    </row>
    <row r="52" spans="1:24" s="418" customFormat="1" ht="42">
      <c r="A52" s="405">
        <f>SUM(A50,1)</f>
        <v>2</v>
      </c>
      <c r="B52" s="504"/>
      <c r="C52" s="417" t="s">
        <v>80</v>
      </c>
      <c r="D52" s="501">
        <v>333</v>
      </c>
      <c r="E52" s="515" t="s">
        <v>17</v>
      </c>
      <c r="F52" s="648"/>
      <c r="G52" s="647">
        <f t="shared" ref="G52:G60" si="2">D52*F52</f>
        <v>0</v>
      </c>
      <c r="H52" s="428"/>
      <c r="I52" s="387"/>
      <c r="J52" s="415"/>
      <c r="K52" s="543"/>
      <c r="P52" s="503"/>
      <c r="Q52" s="504"/>
      <c r="R52" s="505"/>
      <c r="S52" s="517"/>
      <c r="T52" s="515"/>
      <c r="U52" s="444"/>
      <c r="V52" s="444"/>
      <c r="W52" s="387"/>
      <c r="X52" s="444"/>
    </row>
    <row r="53" spans="1:24">
      <c r="C53" s="417"/>
      <c r="D53" s="542"/>
      <c r="E53" s="515"/>
      <c r="F53" s="647"/>
      <c r="G53" s="647"/>
      <c r="H53" s="428"/>
      <c r="J53" s="432"/>
      <c r="L53" s="506"/>
      <c r="P53" s="503"/>
      <c r="Q53" s="504"/>
      <c r="R53" s="505"/>
      <c r="S53" s="517"/>
      <c r="T53" s="515"/>
      <c r="U53" s="444"/>
      <c r="V53" s="444"/>
      <c r="W53" s="387"/>
      <c r="X53" s="444"/>
    </row>
    <row r="54" spans="1:24" s="291" customFormat="1" ht="56.25" customHeight="1">
      <c r="A54" s="405">
        <f>SUM(A52,1)</f>
        <v>3</v>
      </c>
      <c r="B54" s="490"/>
      <c r="C54" s="532" t="s">
        <v>70</v>
      </c>
      <c r="D54" s="501">
        <v>1110</v>
      </c>
      <c r="E54" s="416" t="s">
        <v>16</v>
      </c>
      <c r="F54" s="659"/>
      <c r="G54" s="647">
        <f t="shared" si="2"/>
        <v>0</v>
      </c>
      <c r="I54" s="430"/>
      <c r="J54" s="415"/>
      <c r="K54" s="430"/>
    </row>
    <row r="55" spans="1:24">
      <c r="D55" s="501"/>
      <c r="E55" s="515"/>
      <c r="F55" s="647"/>
      <c r="G55" s="647"/>
      <c r="H55" s="428"/>
      <c r="L55" s="506"/>
      <c r="P55" s="503"/>
      <c r="Q55" s="504"/>
      <c r="R55" s="505"/>
      <c r="S55" s="517"/>
      <c r="T55" s="515"/>
      <c r="U55" s="444"/>
      <c r="V55" s="444"/>
      <c r="W55" s="387"/>
      <c r="X55" s="444"/>
    </row>
    <row r="56" spans="1:24" ht="42">
      <c r="A56" s="405">
        <f>SUM(A54,1)</f>
        <v>4</v>
      </c>
      <c r="C56" s="505" t="s">
        <v>1</v>
      </c>
      <c r="D56" s="501">
        <v>1110</v>
      </c>
      <c r="E56" s="515" t="s">
        <v>16</v>
      </c>
      <c r="F56" s="648"/>
      <c r="G56" s="647">
        <f t="shared" si="2"/>
        <v>0</v>
      </c>
      <c r="H56" s="428"/>
      <c r="L56" s="506"/>
      <c r="P56" s="503"/>
      <c r="Q56" s="504"/>
      <c r="R56" s="505"/>
      <c r="S56" s="517"/>
      <c r="T56" s="515"/>
      <c r="U56" s="444"/>
      <c r="V56" s="444"/>
      <c r="W56" s="387"/>
      <c r="X56" s="444"/>
    </row>
    <row r="57" spans="1:24" s="385" customFormat="1">
      <c r="A57" s="405"/>
      <c r="B57" s="416"/>
      <c r="C57" s="417"/>
      <c r="D57" s="533"/>
      <c r="E57" s="416"/>
      <c r="F57" s="658"/>
      <c r="G57" s="647"/>
      <c r="J57" s="533"/>
    </row>
    <row r="58" spans="1:24" s="385" customFormat="1" ht="56">
      <c r="A58" s="405">
        <f>SUM(A56,1)</f>
        <v>5</v>
      </c>
      <c r="B58" s="416"/>
      <c r="C58" s="417" t="s">
        <v>75</v>
      </c>
      <c r="D58" s="387">
        <v>4</v>
      </c>
      <c r="E58" s="416" t="s">
        <v>17</v>
      </c>
      <c r="F58" s="659"/>
      <c r="G58" s="647">
        <f t="shared" si="2"/>
        <v>0</v>
      </c>
      <c r="J58" s="387"/>
    </row>
    <row r="59" spans="1:24" s="385" customFormat="1">
      <c r="A59" s="405"/>
      <c r="B59" s="416"/>
      <c r="C59" s="417"/>
      <c r="D59" s="533"/>
      <c r="E59" s="416"/>
      <c r="F59" s="658"/>
      <c r="G59" s="647"/>
      <c r="J59" s="533"/>
    </row>
    <row r="60" spans="1:24" s="385" customFormat="1" ht="70">
      <c r="A60" s="405">
        <f>SUM(A58,1)</f>
        <v>6</v>
      </c>
      <c r="B60" s="416"/>
      <c r="C60" s="417" t="s">
        <v>82</v>
      </c>
      <c r="D60" s="387">
        <v>16</v>
      </c>
      <c r="E60" s="416" t="s">
        <v>16</v>
      </c>
      <c r="F60" s="659"/>
      <c r="G60" s="647">
        <f t="shared" si="2"/>
        <v>0</v>
      </c>
      <c r="J60" s="387"/>
    </row>
    <row r="61" spans="1:24">
      <c r="A61" s="527"/>
      <c r="D61" s="501"/>
      <c r="F61" s="656"/>
      <c r="G61" s="656"/>
      <c r="H61" s="398"/>
      <c r="I61" s="398"/>
      <c r="J61" s="501"/>
      <c r="K61" s="398"/>
      <c r="L61" s="506"/>
      <c r="P61" s="527"/>
      <c r="Q61" s="504"/>
      <c r="R61" s="505"/>
      <c r="S61" s="517"/>
      <c r="T61" s="416"/>
      <c r="U61" s="444"/>
      <c r="V61" s="444"/>
      <c r="W61" s="398"/>
      <c r="X61" s="444"/>
    </row>
    <row r="62" spans="1:24" ht="15" thickBot="1">
      <c r="A62" s="528" t="s">
        <v>73</v>
      </c>
      <c r="B62" s="529"/>
      <c r="C62" s="530"/>
      <c r="D62" s="531"/>
      <c r="E62" s="426"/>
      <c r="F62" s="660"/>
      <c r="G62" s="660">
        <f>SUM(G50:G60)</f>
        <v>0</v>
      </c>
      <c r="H62" s="398"/>
      <c r="I62" s="398"/>
      <c r="J62" s="501"/>
      <c r="K62" s="398"/>
      <c r="L62" s="506"/>
    </row>
    <row r="63" spans="1:24">
      <c r="A63" s="506"/>
      <c r="B63" s="545"/>
      <c r="C63" s="546"/>
      <c r="D63" s="547"/>
      <c r="E63" s="511"/>
      <c r="F63" s="480"/>
      <c r="G63" s="480"/>
      <c r="H63" s="398"/>
      <c r="I63" s="398"/>
      <c r="K63" s="398"/>
      <c r="L63" s="506"/>
    </row>
    <row r="64" spans="1:24">
      <c r="A64" s="506"/>
      <c r="B64" s="545"/>
      <c r="C64" s="546"/>
      <c r="D64" s="547"/>
      <c r="E64" s="511"/>
      <c r="F64" s="480"/>
      <c r="G64" s="480"/>
      <c r="H64" s="398"/>
      <c r="I64" s="398"/>
      <c r="K64" s="398"/>
      <c r="L64" s="506"/>
    </row>
    <row r="65" spans="1:254" ht="15" thickBot="1">
      <c r="A65" s="528" t="s">
        <v>35</v>
      </c>
      <c r="B65" s="534"/>
      <c r="C65" s="535"/>
      <c r="D65" s="531"/>
      <c r="E65" s="426"/>
      <c r="F65" s="544"/>
      <c r="G65" s="544"/>
      <c r="H65" s="536"/>
      <c r="I65" s="536"/>
      <c r="J65" s="501"/>
      <c r="K65" s="536"/>
      <c r="L65" s="506"/>
      <c r="O65" s="31"/>
      <c r="P65" s="31"/>
      <c r="Q65" s="31"/>
      <c r="R65" s="31"/>
      <c r="S65" s="31"/>
      <c r="T65" s="31"/>
      <c r="U65" s="31"/>
      <c r="V65" s="31"/>
      <c r="W65" s="31"/>
      <c r="X65" s="31"/>
      <c r="Y65" s="31"/>
    </row>
    <row r="66" spans="1:254" s="31" customFormat="1" ht="15" thickBot="1">
      <c r="A66" s="461"/>
      <c r="B66" s="462"/>
      <c r="C66" s="463"/>
      <c r="D66" s="464"/>
      <c r="E66" s="465"/>
      <c r="F66" s="386"/>
      <c r="G66" s="386"/>
      <c r="J66" s="387"/>
    </row>
    <row r="67" spans="1:254" s="511" customFormat="1" ht="13.25" customHeight="1">
      <c r="A67" s="406" t="s">
        <v>6</v>
      </c>
      <c r="B67" s="406"/>
      <c r="C67" s="406" t="s">
        <v>7</v>
      </c>
      <c r="D67" s="407" t="s">
        <v>21</v>
      </c>
      <c r="E67" s="407" t="s">
        <v>9</v>
      </c>
      <c r="F67" s="410" t="s">
        <v>10</v>
      </c>
      <c r="G67" s="410" t="s">
        <v>11</v>
      </c>
      <c r="H67" s="510"/>
      <c r="I67" s="437"/>
      <c r="J67" s="413"/>
      <c r="K67" s="437"/>
      <c r="O67" s="31"/>
      <c r="P67" s="31"/>
      <c r="Q67" s="31"/>
      <c r="R67" s="31"/>
      <c r="S67" s="31"/>
      <c r="T67" s="31"/>
      <c r="U67" s="31"/>
      <c r="V67" s="31"/>
      <c r="W67" s="31"/>
      <c r="X67" s="31"/>
      <c r="Y67" s="31"/>
    </row>
    <row r="68" spans="1:254" s="31" customFormat="1">
      <c r="A68" s="466"/>
      <c r="B68" s="418"/>
      <c r="C68" s="417"/>
      <c r="D68" s="398"/>
      <c r="E68" s="416"/>
      <c r="F68" s="386"/>
      <c r="G68" s="386"/>
      <c r="J68" s="387"/>
    </row>
    <row r="69" spans="1:254" s="291" customFormat="1">
      <c r="A69" s="467"/>
      <c r="B69" s="466"/>
      <c r="C69" s="417"/>
      <c r="D69" s="437"/>
      <c r="E69" s="416"/>
      <c r="F69" s="386"/>
      <c r="G69" s="386"/>
      <c r="J69" s="437"/>
    </row>
    <row r="70" spans="1:254" s="291" customFormat="1">
      <c r="A70" s="405">
        <v>1</v>
      </c>
      <c r="B70" s="466"/>
      <c r="C70" s="417" t="s">
        <v>22</v>
      </c>
      <c r="D70" s="387">
        <v>8</v>
      </c>
      <c r="E70" s="416" t="s">
        <v>23</v>
      </c>
      <c r="F70" s="653"/>
      <c r="G70" s="654">
        <f>D70*F70</f>
        <v>0</v>
      </c>
      <c r="J70" s="387"/>
    </row>
    <row r="71" spans="1:254" s="291" customFormat="1">
      <c r="A71" s="405"/>
      <c r="B71" s="416"/>
      <c r="C71" s="417"/>
      <c r="D71" s="416"/>
      <c r="E71" s="416"/>
      <c r="F71" s="654"/>
      <c r="G71" s="654"/>
      <c r="J71" s="416"/>
    </row>
    <row r="72" spans="1:254" s="291" customFormat="1">
      <c r="A72" s="405">
        <f>SUM(A70,1)</f>
        <v>2</v>
      </c>
      <c r="B72" s="466"/>
      <c r="C72" s="417" t="s">
        <v>24</v>
      </c>
      <c r="D72" s="387">
        <v>4</v>
      </c>
      <c r="E72" s="416" t="s">
        <v>23</v>
      </c>
      <c r="F72" s="653"/>
      <c r="G72" s="654">
        <f t="shared" ref="G72:G76" si="3">D72*F72</f>
        <v>0</v>
      </c>
      <c r="J72" s="387"/>
    </row>
    <row r="73" spans="1:254" s="291" customFormat="1">
      <c r="A73" s="405"/>
      <c r="B73" s="416"/>
      <c r="C73" s="417"/>
      <c r="D73" s="387"/>
      <c r="E73" s="416"/>
      <c r="F73" s="658"/>
      <c r="G73" s="654"/>
      <c r="J73" s="387"/>
    </row>
    <row r="74" spans="1:254" s="291" customFormat="1">
      <c r="A74" s="405">
        <f>SUM(A72,1)</f>
        <v>3</v>
      </c>
      <c r="B74" s="416"/>
      <c r="C74" s="417" t="s">
        <v>31</v>
      </c>
      <c r="D74" s="387">
        <v>8</v>
      </c>
      <c r="E74" s="416" t="s">
        <v>23</v>
      </c>
      <c r="F74" s="659"/>
      <c r="G74" s="654">
        <f t="shared" si="3"/>
        <v>0</v>
      </c>
      <c r="J74" s="387"/>
    </row>
    <row r="75" spans="1:254" s="291" customFormat="1">
      <c r="A75" s="405"/>
      <c r="B75" s="416"/>
      <c r="C75" s="417"/>
      <c r="D75" s="416"/>
      <c r="E75" s="416"/>
      <c r="F75" s="654"/>
      <c r="G75" s="654"/>
      <c r="J75" s="416"/>
    </row>
    <row r="76" spans="1:254" s="291" customFormat="1">
      <c r="A76" s="405">
        <f>SUM(A74,1)</f>
        <v>4</v>
      </c>
      <c r="B76" s="466"/>
      <c r="C76" s="417" t="s">
        <v>43</v>
      </c>
      <c r="D76" s="387">
        <v>24</v>
      </c>
      <c r="E76" s="416" t="s">
        <v>23</v>
      </c>
      <c r="F76" s="653"/>
      <c r="G76" s="654">
        <f t="shared" si="3"/>
        <v>0</v>
      </c>
      <c r="J76" s="387"/>
    </row>
    <row r="77" spans="1:254" s="31" customFormat="1">
      <c r="A77" s="405"/>
      <c r="B77" s="466"/>
      <c r="C77" s="417"/>
      <c r="D77" s="387"/>
      <c r="E77" s="416"/>
      <c r="F77" s="654"/>
      <c r="G77" s="654"/>
      <c r="J77" s="387"/>
    </row>
    <row r="78" spans="1:254" s="31" customFormat="1" ht="15" thickBot="1">
      <c r="A78" s="528" t="s">
        <v>28</v>
      </c>
      <c r="B78" s="469"/>
      <c r="C78" s="424"/>
      <c r="D78" s="470"/>
      <c r="E78" s="423"/>
      <c r="F78" s="661"/>
      <c r="G78" s="662">
        <f>SUM(G70:G76)</f>
        <v>0</v>
      </c>
      <c r="J78" s="404"/>
    </row>
    <row r="79" spans="1:254" s="418" customFormat="1">
      <c r="A79" s="512"/>
      <c r="B79" s="513"/>
      <c r="C79" s="514"/>
      <c r="D79" s="548"/>
      <c r="E79" s="413"/>
      <c r="F79" s="421"/>
      <c r="G79" s="421"/>
      <c r="H79" s="384"/>
      <c r="I79" s="384"/>
      <c r="J79" s="548"/>
      <c r="K79" s="384"/>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6"/>
      <c r="AV79" s="506"/>
      <c r="AW79" s="506"/>
      <c r="AX79" s="506"/>
      <c r="AY79" s="506"/>
      <c r="AZ79" s="506"/>
      <c r="BA79" s="506"/>
      <c r="BB79" s="506"/>
      <c r="BC79" s="506"/>
      <c r="BD79" s="506"/>
      <c r="BE79" s="506"/>
      <c r="BF79" s="506"/>
      <c r="BG79" s="506"/>
      <c r="BH79" s="506"/>
      <c r="BI79" s="506"/>
      <c r="BJ79" s="506"/>
      <c r="BK79" s="506"/>
      <c r="BL79" s="506"/>
      <c r="BM79" s="506"/>
      <c r="BN79" s="506"/>
      <c r="BO79" s="506"/>
      <c r="BP79" s="506"/>
      <c r="BQ79" s="506"/>
      <c r="BR79" s="506"/>
      <c r="BS79" s="506"/>
      <c r="BT79" s="506"/>
      <c r="BU79" s="506"/>
      <c r="BV79" s="506"/>
      <c r="BW79" s="506"/>
      <c r="BX79" s="506"/>
      <c r="BY79" s="506"/>
      <c r="BZ79" s="506"/>
      <c r="CA79" s="506"/>
      <c r="CB79" s="506"/>
      <c r="CC79" s="506"/>
      <c r="CD79" s="506"/>
      <c r="CE79" s="506"/>
      <c r="CF79" s="506"/>
      <c r="CG79" s="506"/>
      <c r="CH79" s="506"/>
      <c r="CI79" s="506"/>
      <c r="CJ79" s="506"/>
      <c r="CK79" s="506"/>
      <c r="CL79" s="506"/>
      <c r="CM79" s="506"/>
      <c r="CN79" s="506"/>
      <c r="CO79" s="506"/>
      <c r="CP79" s="506"/>
      <c r="CQ79" s="506"/>
      <c r="CR79" s="506"/>
      <c r="CS79" s="506"/>
      <c r="CT79" s="506"/>
      <c r="CU79" s="506"/>
      <c r="CV79" s="506"/>
      <c r="CW79" s="506"/>
      <c r="CX79" s="506"/>
      <c r="CY79" s="506"/>
      <c r="CZ79" s="506"/>
      <c r="DA79" s="506"/>
      <c r="DB79" s="506"/>
      <c r="DC79" s="506"/>
      <c r="DD79" s="506"/>
      <c r="DE79" s="506"/>
      <c r="DF79" s="506"/>
      <c r="DG79" s="506"/>
      <c r="DH79" s="506"/>
      <c r="DI79" s="506"/>
      <c r="DJ79" s="506"/>
      <c r="DK79" s="506"/>
      <c r="DL79" s="506"/>
      <c r="DM79" s="506"/>
      <c r="DN79" s="506"/>
      <c r="DO79" s="506"/>
      <c r="DP79" s="506"/>
      <c r="DQ79" s="506"/>
      <c r="DR79" s="506"/>
      <c r="DS79" s="506"/>
      <c r="DT79" s="506"/>
      <c r="DU79" s="506"/>
      <c r="DV79" s="506"/>
      <c r="DW79" s="506"/>
      <c r="DX79" s="506"/>
      <c r="DY79" s="506"/>
      <c r="DZ79" s="506"/>
      <c r="EA79" s="506"/>
      <c r="EB79" s="506"/>
      <c r="EC79" s="506"/>
      <c r="ED79" s="506"/>
      <c r="EE79" s="506"/>
      <c r="EF79" s="506"/>
      <c r="EG79" s="506"/>
      <c r="EH79" s="506"/>
      <c r="EI79" s="506"/>
      <c r="EJ79" s="506"/>
      <c r="EK79" s="506"/>
      <c r="EL79" s="506"/>
      <c r="EM79" s="506"/>
      <c r="EN79" s="506"/>
      <c r="EO79" s="506"/>
      <c r="EP79" s="506"/>
      <c r="EQ79" s="506"/>
      <c r="ER79" s="506"/>
      <c r="ES79" s="506"/>
      <c r="ET79" s="506"/>
      <c r="EU79" s="506"/>
      <c r="EV79" s="506"/>
      <c r="EW79" s="506"/>
      <c r="EX79" s="506"/>
      <c r="EY79" s="506"/>
      <c r="EZ79" s="506"/>
      <c r="FA79" s="506"/>
      <c r="FB79" s="506"/>
      <c r="FC79" s="506"/>
      <c r="FD79" s="506"/>
      <c r="FE79" s="506"/>
      <c r="FF79" s="506"/>
      <c r="FG79" s="506"/>
      <c r="FH79" s="506"/>
      <c r="FI79" s="506"/>
      <c r="FJ79" s="506"/>
      <c r="FK79" s="506"/>
      <c r="FL79" s="506"/>
      <c r="FM79" s="506"/>
      <c r="FN79" s="506"/>
      <c r="FO79" s="506"/>
      <c r="FP79" s="506"/>
      <c r="FQ79" s="506"/>
      <c r="FR79" s="506"/>
      <c r="FS79" s="506"/>
      <c r="FT79" s="506"/>
      <c r="FU79" s="506"/>
      <c r="FV79" s="506"/>
      <c r="FW79" s="506"/>
      <c r="FX79" s="506"/>
      <c r="FY79" s="506"/>
      <c r="FZ79" s="506"/>
      <c r="GA79" s="506"/>
      <c r="GB79" s="506"/>
      <c r="GC79" s="506"/>
      <c r="GD79" s="506"/>
      <c r="GE79" s="506"/>
      <c r="GF79" s="506"/>
      <c r="GG79" s="506"/>
      <c r="GH79" s="506"/>
      <c r="GI79" s="506"/>
      <c r="GJ79" s="506"/>
      <c r="GK79" s="506"/>
      <c r="GL79" s="506"/>
      <c r="GM79" s="506"/>
      <c r="GN79" s="506"/>
      <c r="GO79" s="506"/>
      <c r="GP79" s="506"/>
      <c r="GQ79" s="506"/>
      <c r="GR79" s="506"/>
      <c r="GS79" s="506"/>
      <c r="GT79" s="506"/>
      <c r="GU79" s="506"/>
      <c r="GV79" s="506"/>
      <c r="GW79" s="506"/>
      <c r="GX79" s="506"/>
      <c r="GY79" s="506"/>
      <c r="GZ79" s="506"/>
      <c r="HA79" s="506"/>
      <c r="HB79" s="506"/>
      <c r="HC79" s="506"/>
      <c r="HD79" s="506"/>
      <c r="HE79" s="506"/>
      <c r="HF79" s="506"/>
      <c r="HG79" s="506"/>
      <c r="HH79" s="506"/>
      <c r="HI79" s="506"/>
      <c r="HJ79" s="506"/>
      <c r="HK79" s="506"/>
      <c r="HL79" s="506"/>
      <c r="HM79" s="506"/>
      <c r="HN79" s="506"/>
      <c r="HO79" s="506"/>
      <c r="HP79" s="506"/>
      <c r="HQ79" s="506"/>
      <c r="HR79" s="506"/>
      <c r="HS79" s="506"/>
      <c r="HT79" s="506"/>
      <c r="HU79" s="506"/>
      <c r="HV79" s="506"/>
      <c r="HW79" s="506"/>
      <c r="HX79" s="506"/>
      <c r="HY79" s="506"/>
      <c r="HZ79" s="506"/>
      <c r="IA79" s="506"/>
      <c r="IB79" s="506"/>
      <c r="IC79" s="506"/>
      <c r="ID79" s="506"/>
      <c r="IE79" s="506"/>
      <c r="IF79" s="506"/>
      <c r="IG79" s="506"/>
      <c r="IH79" s="506"/>
      <c r="II79" s="506"/>
      <c r="IJ79" s="506"/>
      <c r="IK79" s="506"/>
      <c r="IL79" s="506"/>
      <c r="IM79" s="506"/>
      <c r="IN79" s="506"/>
      <c r="IO79" s="506"/>
      <c r="IP79" s="506"/>
      <c r="IQ79" s="506"/>
      <c r="IR79" s="506"/>
      <c r="IS79" s="506"/>
      <c r="IT79" s="506"/>
    </row>
    <row r="80" spans="1:254" s="418" customFormat="1">
      <c r="A80" s="512"/>
      <c r="B80" s="513"/>
      <c r="C80" s="514"/>
      <c r="D80" s="548"/>
      <c r="E80" s="413"/>
      <c r="F80" s="421"/>
      <c r="G80" s="421"/>
      <c r="H80" s="384"/>
      <c r="I80" s="384"/>
      <c r="J80" s="548"/>
      <c r="K80" s="384"/>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506"/>
      <c r="BA80" s="506"/>
      <c r="BB80" s="506"/>
      <c r="BC80" s="506"/>
      <c r="BD80" s="506"/>
      <c r="BE80" s="506"/>
      <c r="BF80" s="506"/>
      <c r="BG80" s="506"/>
      <c r="BH80" s="506"/>
      <c r="BI80" s="506"/>
      <c r="BJ80" s="506"/>
      <c r="BK80" s="506"/>
      <c r="BL80" s="506"/>
      <c r="BM80" s="506"/>
      <c r="BN80" s="506"/>
      <c r="BO80" s="506"/>
      <c r="BP80" s="506"/>
      <c r="BQ80" s="506"/>
      <c r="BR80" s="506"/>
      <c r="BS80" s="506"/>
      <c r="BT80" s="506"/>
      <c r="BU80" s="506"/>
      <c r="BV80" s="506"/>
      <c r="BW80" s="506"/>
      <c r="BX80" s="506"/>
      <c r="BY80" s="506"/>
      <c r="BZ80" s="506"/>
      <c r="CA80" s="506"/>
      <c r="CB80" s="506"/>
      <c r="CC80" s="506"/>
      <c r="CD80" s="506"/>
      <c r="CE80" s="506"/>
      <c r="CF80" s="506"/>
      <c r="CG80" s="506"/>
      <c r="CH80" s="506"/>
      <c r="CI80" s="506"/>
      <c r="CJ80" s="506"/>
      <c r="CK80" s="506"/>
      <c r="CL80" s="506"/>
      <c r="CM80" s="506"/>
      <c r="CN80" s="506"/>
      <c r="CO80" s="506"/>
      <c r="CP80" s="506"/>
      <c r="CQ80" s="506"/>
      <c r="CR80" s="506"/>
      <c r="CS80" s="506"/>
      <c r="CT80" s="506"/>
      <c r="CU80" s="506"/>
      <c r="CV80" s="506"/>
      <c r="CW80" s="506"/>
      <c r="CX80" s="506"/>
      <c r="CY80" s="506"/>
      <c r="CZ80" s="506"/>
      <c r="DA80" s="506"/>
      <c r="DB80" s="506"/>
      <c r="DC80" s="506"/>
      <c r="DD80" s="506"/>
      <c r="DE80" s="506"/>
      <c r="DF80" s="506"/>
      <c r="DG80" s="506"/>
      <c r="DH80" s="506"/>
      <c r="DI80" s="506"/>
      <c r="DJ80" s="506"/>
      <c r="DK80" s="506"/>
      <c r="DL80" s="506"/>
      <c r="DM80" s="506"/>
      <c r="DN80" s="506"/>
      <c r="DO80" s="506"/>
      <c r="DP80" s="506"/>
      <c r="DQ80" s="506"/>
      <c r="DR80" s="506"/>
      <c r="DS80" s="506"/>
      <c r="DT80" s="506"/>
      <c r="DU80" s="506"/>
      <c r="DV80" s="506"/>
      <c r="DW80" s="506"/>
      <c r="DX80" s="506"/>
      <c r="DY80" s="506"/>
      <c r="DZ80" s="506"/>
      <c r="EA80" s="506"/>
      <c r="EB80" s="506"/>
      <c r="EC80" s="506"/>
      <c r="ED80" s="506"/>
      <c r="EE80" s="506"/>
      <c r="EF80" s="506"/>
      <c r="EG80" s="506"/>
      <c r="EH80" s="506"/>
      <c r="EI80" s="506"/>
      <c r="EJ80" s="506"/>
      <c r="EK80" s="506"/>
      <c r="EL80" s="506"/>
      <c r="EM80" s="506"/>
      <c r="EN80" s="506"/>
      <c r="EO80" s="506"/>
      <c r="EP80" s="506"/>
      <c r="EQ80" s="506"/>
      <c r="ER80" s="506"/>
      <c r="ES80" s="506"/>
      <c r="ET80" s="506"/>
      <c r="EU80" s="506"/>
      <c r="EV80" s="506"/>
      <c r="EW80" s="506"/>
      <c r="EX80" s="506"/>
      <c r="EY80" s="506"/>
      <c r="EZ80" s="506"/>
      <c r="FA80" s="506"/>
      <c r="FB80" s="506"/>
      <c r="FC80" s="506"/>
      <c r="FD80" s="506"/>
      <c r="FE80" s="506"/>
      <c r="FF80" s="506"/>
      <c r="FG80" s="506"/>
      <c r="FH80" s="506"/>
      <c r="FI80" s="506"/>
      <c r="FJ80" s="506"/>
      <c r="FK80" s="506"/>
      <c r="FL80" s="506"/>
      <c r="FM80" s="506"/>
      <c r="FN80" s="506"/>
      <c r="FO80" s="506"/>
      <c r="FP80" s="506"/>
      <c r="FQ80" s="506"/>
      <c r="FR80" s="506"/>
      <c r="FS80" s="506"/>
      <c r="FT80" s="506"/>
      <c r="FU80" s="506"/>
      <c r="FV80" s="506"/>
      <c r="FW80" s="506"/>
      <c r="FX80" s="506"/>
      <c r="FY80" s="506"/>
      <c r="FZ80" s="506"/>
      <c r="GA80" s="506"/>
      <c r="GB80" s="506"/>
      <c r="GC80" s="506"/>
      <c r="GD80" s="506"/>
      <c r="GE80" s="506"/>
      <c r="GF80" s="506"/>
      <c r="GG80" s="506"/>
      <c r="GH80" s="506"/>
      <c r="GI80" s="506"/>
      <c r="GJ80" s="506"/>
      <c r="GK80" s="506"/>
      <c r="GL80" s="506"/>
      <c r="GM80" s="506"/>
      <c r="GN80" s="506"/>
      <c r="GO80" s="506"/>
      <c r="GP80" s="506"/>
      <c r="GQ80" s="506"/>
      <c r="GR80" s="506"/>
      <c r="GS80" s="506"/>
      <c r="GT80" s="506"/>
      <c r="GU80" s="506"/>
      <c r="GV80" s="506"/>
      <c r="GW80" s="506"/>
      <c r="GX80" s="506"/>
      <c r="GY80" s="506"/>
      <c r="GZ80" s="506"/>
      <c r="HA80" s="506"/>
      <c r="HB80" s="506"/>
      <c r="HC80" s="506"/>
      <c r="HD80" s="506"/>
      <c r="HE80" s="506"/>
      <c r="HF80" s="506"/>
      <c r="HG80" s="506"/>
      <c r="HH80" s="506"/>
      <c r="HI80" s="506"/>
      <c r="HJ80" s="506"/>
      <c r="HK80" s="506"/>
      <c r="HL80" s="506"/>
      <c r="HM80" s="506"/>
      <c r="HN80" s="506"/>
      <c r="HO80" s="506"/>
      <c r="HP80" s="506"/>
      <c r="HQ80" s="506"/>
      <c r="HR80" s="506"/>
      <c r="HS80" s="506"/>
      <c r="HT80" s="506"/>
      <c r="HU80" s="506"/>
      <c r="HV80" s="506"/>
      <c r="HW80" s="506"/>
      <c r="HX80" s="506"/>
      <c r="HY80" s="506"/>
      <c r="HZ80" s="506"/>
      <c r="IA80" s="506"/>
      <c r="IB80" s="506"/>
      <c r="IC80" s="506"/>
      <c r="ID80" s="506"/>
      <c r="IE80" s="506"/>
      <c r="IF80" s="506"/>
      <c r="IG80" s="506"/>
      <c r="IH80" s="506"/>
      <c r="II80" s="506"/>
      <c r="IJ80" s="506"/>
      <c r="IK80" s="506"/>
      <c r="IL80" s="506"/>
      <c r="IM80" s="506"/>
      <c r="IN80" s="506"/>
      <c r="IO80" s="506"/>
      <c r="IP80" s="506"/>
      <c r="IQ80" s="506"/>
      <c r="IR80" s="506"/>
      <c r="IS80" s="506"/>
      <c r="IT80" s="506"/>
    </row>
    <row r="81" spans="1:10" s="31" customFormat="1">
      <c r="A81" s="471" t="s">
        <v>37</v>
      </c>
      <c r="B81" s="472"/>
      <c r="C81" s="473"/>
      <c r="D81" s="474"/>
      <c r="E81" s="472"/>
      <c r="F81" s="476"/>
      <c r="G81" s="477"/>
      <c r="J81" s="387"/>
    </row>
    <row r="82" spans="1:10">
      <c r="A82" s="512"/>
      <c r="B82" s="513"/>
      <c r="C82" s="514"/>
      <c r="D82" s="501"/>
      <c r="E82" s="413"/>
      <c r="J82" s="501"/>
    </row>
    <row r="83" spans="1:10">
      <c r="A83" s="527"/>
      <c r="D83" s="501"/>
      <c r="G83" s="647"/>
      <c r="J83" s="501"/>
    </row>
    <row r="84" spans="1:10" s="291" customFormat="1">
      <c r="A84" s="478" t="s">
        <v>25</v>
      </c>
      <c r="B84" s="382"/>
      <c r="C84" s="383"/>
      <c r="D84" s="384"/>
      <c r="E84" s="382"/>
      <c r="F84" s="386"/>
      <c r="G84" s="654">
        <f>G25</f>
        <v>0</v>
      </c>
      <c r="J84" s="387"/>
    </row>
    <row r="85" spans="1:10" s="31" customFormat="1">
      <c r="A85" s="478"/>
      <c r="B85" s="382"/>
      <c r="C85" s="383"/>
      <c r="D85" s="384"/>
      <c r="E85" s="382"/>
      <c r="F85" s="386"/>
      <c r="G85" s="654"/>
      <c r="J85" s="387"/>
    </row>
    <row r="86" spans="1:10" s="31" customFormat="1">
      <c r="A86" s="478" t="s">
        <v>26</v>
      </c>
      <c r="B86" s="382"/>
      <c r="C86" s="383"/>
      <c r="D86" s="384"/>
      <c r="E86" s="382"/>
      <c r="F86" s="386"/>
      <c r="G86" s="654">
        <f>G42</f>
        <v>0</v>
      </c>
      <c r="J86" s="387"/>
    </row>
    <row r="87" spans="1:10" s="31" customFormat="1">
      <c r="A87" s="478"/>
      <c r="B87" s="382"/>
      <c r="C87" s="383"/>
      <c r="D87" s="384"/>
      <c r="E87" s="382"/>
      <c r="F87" s="386"/>
      <c r="G87" s="654"/>
      <c r="J87" s="387"/>
    </row>
    <row r="88" spans="1:10" s="31" customFormat="1">
      <c r="A88" s="478" t="s">
        <v>74</v>
      </c>
      <c r="B88" s="382"/>
      <c r="C88" s="383"/>
      <c r="D88" s="384"/>
      <c r="E88" s="382"/>
      <c r="F88" s="386"/>
      <c r="G88" s="654">
        <f>G62</f>
        <v>0</v>
      </c>
      <c r="J88" s="387"/>
    </row>
    <row r="89" spans="1:10" s="31" customFormat="1">
      <c r="A89" s="478"/>
      <c r="B89" s="382"/>
      <c r="C89" s="383"/>
      <c r="D89" s="384"/>
      <c r="E89" s="382"/>
      <c r="F89" s="386"/>
      <c r="G89" s="654"/>
      <c r="J89" s="387"/>
    </row>
    <row r="90" spans="1:10" s="31" customFormat="1">
      <c r="A90" s="478" t="s">
        <v>79</v>
      </c>
      <c r="B90" s="382"/>
      <c r="C90" s="383"/>
      <c r="D90" s="384"/>
      <c r="E90" s="382"/>
      <c r="F90" s="386"/>
      <c r="G90" s="654">
        <f>G78</f>
        <v>0</v>
      </c>
      <c r="J90" s="387"/>
    </row>
    <row r="91" spans="1:10" s="31" customFormat="1">
      <c r="A91" s="478"/>
      <c r="B91" s="382"/>
      <c r="C91" s="383"/>
      <c r="D91" s="384"/>
      <c r="E91" s="382"/>
      <c r="F91" s="386"/>
      <c r="G91" s="654"/>
      <c r="J91" s="387"/>
    </row>
    <row r="92" spans="1:10" s="31" customFormat="1">
      <c r="A92" s="395"/>
      <c r="B92" s="396"/>
      <c r="C92" s="397"/>
      <c r="D92" s="398"/>
      <c r="E92" s="396"/>
      <c r="F92" s="386"/>
      <c r="G92" s="654"/>
      <c r="J92" s="387"/>
    </row>
    <row r="93" spans="1:10" s="31" customFormat="1">
      <c r="A93" s="471" t="s">
        <v>68</v>
      </c>
      <c r="B93" s="472"/>
      <c r="C93" s="473"/>
      <c r="D93" s="474"/>
      <c r="E93" s="472"/>
      <c r="F93" s="476"/>
      <c r="G93" s="663">
        <f>G84+G86+G88+G90</f>
        <v>0</v>
      </c>
      <c r="J93" s="387"/>
    </row>
    <row r="94" spans="1:10" s="31" customFormat="1">
      <c r="D94" s="399"/>
      <c r="E94" s="549"/>
      <c r="F94" s="386"/>
      <c r="G94" s="654"/>
      <c r="J94" s="429"/>
    </row>
    <row r="95" spans="1:10" s="31" customFormat="1">
      <c r="A95" s="478" t="s">
        <v>27</v>
      </c>
      <c r="B95" s="382"/>
      <c r="C95" s="383"/>
      <c r="D95" s="384"/>
      <c r="E95" s="385"/>
      <c r="F95" s="291"/>
      <c r="G95" s="654">
        <f>G93*0.1</f>
        <v>0</v>
      </c>
      <c r="J95" s="387"/>
    </row>
    <row r="96" spans="1:10" s="31" customFormat="1">
      <c r="A96" s="479" t="s">
        <v>77</v>
      </c>
      <c r="B96" s="396"/>
      <c r="C96" s="397"/>
      <c r="D96" s="398"/>
      <c r="E96" s="396"/>
      <c r="F96" s="550"/>
      <c r="G96" s="656"/>
      <c r="J96" s="387"/>
    </row>
    <row r="97" spans="1:10" s="31" customFormat="1" ht="15" thickBot="1">
      <c r="A97" s="481"/>
      <c r="B97" s="482"/>
      <c r="C97" s="483"/>
      <c r="D97" s="484"/>
      <c r="E97" s="485"/>
      <c r="F97" s="291"/>
      <c r="G97" s="654"/>
      <c r="J97" s="486"/>
    </row>
    <row r="98" spans="1:10" s="31" customFormat="1" ht="15" thickBot="1">
      <c r="A98" s="381" t="s">
        <v>4</v>
      </c>
      <c r="B98" s="382"/>
      <c r="C98" s="383"/>
      <c r="D98" s="384"/>
      <c r="E98" s="385"/>
      <c r="F98" s="291"/>
      <c r="G98" s="664">
        <f>G93+G95</f>
        <v>0</v>
      </c>
      <c r="J98" s="387"/>
    </row>
    <row r="99" spans="1:10" s="31" customFormat="1">
      <c r="A99" s="381"/>
      <c r="B99" s="382"/>
      <c r="C99" s="383"/>
      <c r="D99" s="384"/>
      <c r="E99" s="385"/>
      <c r="F99" s="291"/>
      <c r="G99" s="291"/>
      <c r="J99" s="387"/>
    </row>
    <row r="100" spans="1:10" s="31" customFormat="1">
      <c r="A100" s="400"/>
      <c r="B100" s="401"/>
      <c r="C100" s="402"/>
      <c r="D100" s="487"/>
      <c r="E100" s="401"/>
      <c r="F100" s="386"/>
      <c r="G100" s="386"/>
      <c r="J100" s="428"/>
    </row>
    <row r="101" spans="1:10" s="31" customFormat="1">
      <c r="A101" s="400"/>
      <c r="B101" s="401"/>
      <c r="C101" s="402"/>
      <c r="D101" s="487"/>
      <c r="E101" s="401"/>
      <c r="F101" s="386"/>
      <c r="G101" s="386"/>
      <c r="J101" s="428"/>
    </row>
    <row r="102" spans="1:10" s="31" customFormat="1">
      <c r="A102" s="400"/>
      <c r="B102" s="401"/>
      <c r="C102" s="402"/>
      <c r="D102" s="487"/>
      <c r="E102" s="401"/>
      <c r="F102" s="386"/>
      <c r="G102" s="386"/>
      <c r="J102" s="404"/>
    </row>
    <row r="103" spans="1:10">
      <c r="A103" s="400"/>
      <c r="B103" s="401"/>
      <c r="C103" s="402"/>
      <c r="D103" s="487"/>
      <c r="E103" s="401"/>
      <c r="F103" s="386"/>
      <c r="G103" s="386"/>
      <c r="J103" s="501"/>
    </row>
    <row r="104" spans="1:10">
      <c r="D104" s="501"/>
      <c r="E104" s="515"/>
      <c r="J104" s="501"/>
    </row>
    <row r="105" spans="1:10">
      <c r="D105" s="501"/>
      <c r="E105" s="515"/>
      <c r="J105" s="501"/>
    </row>
    <row r="106" spans="1:10">
      <c r="D106" s="501"/>
      <c r="E106" s="515"/>
      <c r="J106" s="501"/>
    </row>
    <row r="107" spans="1:10">
      <c r="D107" s="501"/>
      <c r="E107" s="515"/>
      <c r="J107" s="501"/>
    </row>
    <row r="108" spans="1:10">
      <c r="D108" s="501"/>
      <c r="E108" s="515"/>
      <c r="J108" s="501"/>
    </row>
    <row r="109" spans="1:10">
      <c r="D109" s="501"/>
      <c r="E109" s="515"/>
      <c r="J109" s="501"/>
    </row>
    <row r="110" spans="1:10">
      <c r="D110" s="501"/>
      <c r="E110" s="515"/>
      <c r="J110" s="501"/>
    </row>
    <row r="111" spans="1:10">
      <c r="D111" s="501"/>
      <c r="E111" s="515"/>
      <c r="J111" s="501"/>
    </row>
    <row r="112" spans="1:10">
      <c r="D112" s="501"/>
      <c r="E112" s="515"/>
      <c r="J112" s="501"/>
    </row>
    <row r="113" spans="1:10">
      <c r="D113" s="501"/>
      <c r="E113" s="515"/>
      <c r="J113" s="501"/>
    </row>
    <row r="114" spans="1:10">
      <c r="D114" s="501"/>
      <c r="E114" s="515"/>
      <c r="J114" s="501"/>
    </row>
    <row r="115" spans="1:10">
      <c r="C115" s="551"/>
      <c r="D115" s="552"/>
      <c r="E115" s="515"/>
      <c r="J115" s="552"/>
    </row>
    <row r="116" spans="1:10">
      <c r="D116" s="501"/>
      <c r="E116" s="515"/>
      <c r="J116" s="501"/>
    </row>
    <row r="117" spans="1:10">
      <c r="D117" s="501"/>
      <c r="E117" s="515"/>
      <c r="J117" s="501"/>
    </row>
    <row r="118" spans="1:10">
      <c r="D118" s="501"/>
      <c r="E118" s="515"/>
      <c r="J118" s="501"/>
    </row>
    <row r="119" spans="1:10">
      <c r="D119" s="501"/>
      <c r="E119" s="515"/>
      <c r="J119" s="501"/>
    </row>
    <row r="120" spans="1:10">
      <c r="A120" s="512"/>
      <c r="B120" s="513"/>
      <c r="C120" s="514"/>
      <c r="D120" s="501"/>
      <c r="E120" s="413"/>
      <c r="J120" s="501"/>
    </row>
    <row r="121" spans="1:10">
      <c r="A121" s="527"/>
      <c r="D121" s="501"/>
      <c r="J121" s="501"/>
    </row>
    <row r="122" spans="1:10">
      <c r="A122" s="512"/>
      <c r="B122" s="513"/>
      <c r="C122" s="514"/>
      <c r="D122" s="501"/>
      <c r="J122" s="501"/>
    </row>
    <row r="123" spans="1:10">
      <c r="A123" s="418"/>
    </row>
    <row r="124" spans="1:10">
      <c r="A124" s="538"/>
    </row>
    <row r="125" spans="1:10">
      <c r="A125" s="538"/>
    </row>
    <row r="126" spans="1:10">
      <c r="A126" s="538"/>
      <c r="D126" s="501"/>
      <c r="E126" s="515"/>
      <c r="J126" s="501"/>
    </row>
    <row r="127" spans="1:10">
      <c r="A127" s="538"/>
      <c r="D127" s="501"/>
      <c r="E127" s="515"/>
      <c r="J127" s="501"/>
    </row>
    <row r="128" spans="1:10">
      <c r="D128" s="501"/>
      <c r="E128" s="515"/>
      <c r="J128" s="501"/>
    </row>
    <row r="129" spans="1:10">
      <c r="D129" s="501"/>
      <c r="E129" s="515"/>
      <c r="J129" s="501"/>
    </row>
    <row r="130" spans="1:10">
      <c r="A130" s="527"/>
      <c r="D130" s="548"/>
      <c r="J130" s="548"/>
    </row>
    <row r="131" spans="1:10">
      <c r="A131" s="527"/>
      <c r="D131" s="548"/>
      <c r="J131" s="548"/>
    </row>
    <row r="132" spans="1:10">
      <c r="A132" s="527"/>
      <c r="D132" s="548"/>
      <c r="J132" s="548"/>
    </row>
    <row r="133" spans="1:10">
      <c r="D133" s="501"/>
      <c r="E133" s="515"/>
      <c r="J133" s="501"/>
    </row>
    <row r="134" spans="1:10">
      <c r="D134" s="501"/>
      <c r="E134" s="515"/>
      <c r="J134" s="501"/>
    </row>
    <row r="135" spans="1:10">
      <c r="D135" s="501"/>
      <c r="E135" s="515"/>
      <c r="J135" s="501"/>
    </row>
    <row r="136" spans="1:10">
      <c r="A136" s="512"/>
      <c r="B136" s="513"/>
      <c r="C136" s="514"/>
      <c r="D136" s="548"/>
      <c r="E136" s="413"/>
      <c r="J136" s="548"/>
    </row>
    <row r="140" spans="1:10">
      <c r="A140" s="538"/>
    </row>
    <row r="142" spans="1:10">
      <c r="A142" s="512"/>
      <c r="B142" s="513"/>
      <c r="C142" s="514"/>
      <c r="D142" s="501"/>
      <c r="E142" s="413"/>
      <c r="J142" s="501"/>
    </row>
    <row r="143" spans="1:10">
      <c r="A143" s="527"/>
      <c r="D143" s="501"/>
      <c r="J143" s="501"/>
    </row>
    <row r="144" spans="1:10">
      <c r="A144" s="513"/>
      <c r="B144" s="513"/>
      <c r="C144" s="553"/>
      <c r="D144" s="437"/>
      <c r="E144" s="413"/>
      <c r="J144" s="437"/>
    </row>
    <row r="145" spans="1:10">
      <c r="A145" s="512"/>
      <c r="B145" s="513"/>
      <c r="C145" s="514"/>
      <c r="D145" s="501"/>
      <c r="J145" s="501"/>
    </row>
    <row r="146" spans="1:10">
      <c r="D146" s="501"/>
      <c r="E146" s="515"/>
      <c r="J146" s="501"/>
    </row>
    <row r="147" spans="1:10">
      <c r="C147" s="551"/>
      <c r="D147" s="501"/>
      <c r="E147" s="515"/>
      <c r="J147" s="501"/>
    </row>
    <row r="148" spans="1:10">
      <c r="D148" s="501"/>
      <c r="E148" s="515"/>
      <c r="J148" s="501"/>
    </row>
    <row r="149" spans="1:10">
      <c r="D149" s="501"/>
      <c r="E149" s="515"/>
      <c r="J149" s="501"/>
    </row>
    <row r="150" spans="1:10">
      <c r="D150" s="501"/>
      <c r="E150" s="515"/>
      <c r="J150" s="501"/>
    </row>
    <row r="151" spans="1:10">
      <c r="C151" s="415"/>
      <c r="D151" s="501"/>
      <c r="E151" s="515"/>
      <c r="J151" s="501"/>
    </row>
    <row r="152" spans="1:10">
      <c r="D152" s="501"/>
      <c r="E152" s="515"/>
      <c r="J152" s="501"/>
    </row>
    <row r="153" spans="1:10">
      <c r="D153" s="501"/>
      <c r="E153" s="515"/>
      <c r="J153" s="501"/>
    </row>
    <row r="154" spans="1:10">
      <c r="D154" s="501"/>
      <c r="E154" s="515"/>
      <c r="J154" s="501"/>
    </row>
    <row r="155" spans="1:10">
      <c r="D155" s="501"/>
      <c r="E155" s="515"/>
      <c r="J155" s="501"/>
    </row>
    <row r="156" spans="1:10">
      <c r="D156" s="501"/>
      <c r="E156" s="515"/>
      <c r="J156" s="501"/>
    </row>
    <row r="157" spans="1:10">
      <c r="A157" s="527"/>
      <c r="D157" s="501"/>
      <c r="J157" s="501"/>
    </row>
    <row r="158" spans="1:10">
      <c r="A158" s="527"/>
      <c r="D158" s="501"/>
      <c r="J158" s="501"/>
    </row>
    <row r="159" spans="1:10">
      <c r="A159" s="512"/>
      <c r="B159" s="513"/>
      <c r="C159" s="514"/>
      <c r="D159" s="501"/>
      <c r="J159" s="501"/>
    </row>
    <row r="160" spans="1:10">
      <c r="A160" s="527"/>
      <c r="D160" s="501"/>
      <c r="J160" s="501"/>
    </row>
    <row r="161" spans="1:10">
      <c r="A161" s="512"/>
      <c r="B161" s="513"/>
      <c r="C161" s="514"/>
      <c r="D161" s="501"/>
      <c r="J161" s="501"/>
    </row>
    <row r="162" spans="1:10">
      <c r="A162" s="512"/>
      <c r="D162" s="501"/>
      <c r="J162" s="501"/>
    </row>
    <row r="163" spans="1:10">
      <c r="A163" s="512"/>
      <c r="D163" s="501"/>
      <c r="J163" s="501"/>
    </row>
    <row r="164" spans="1:10">
      <c r="A164" s="513"/>
      <c r="B164" s="513"/>
      <c r="C164" s="553"/>
      <c r="D164" s="437"/>
      <c r="E164" s="413"/>
      <c r="J164" s="437"/>
    </row>
    <row r="165" spans="1:10">
      <c r="A165" s="538"/>
      <c r="B165" s="513"/>
      <c r="C165" s="418"/>
    </row>
    <row r="166" spans="1:10">
      <c r="A166" s="538"/>
      <c r="B166" s="513"/>
      <c r="C166" s="554"/>
    </row>
    <row r="167" spans="1:10">
      <c r="D167" s="501"/>
      <c r="E167" s="515"/>
      <c r="J167" s="501"/>
    </row>
    <row r="168" spans="1:10">
      <c r="D168" s="501"/>
      <c r="E168" s="515"/>
      <c r="J168" s="501"/>
    </row>
    <row r="169" spans="1:10">
      <c r="D169" s="501"/>
      <c r="E169" s="515"/>
      <c r="J169" s="501"/>
    </row>
    <row r="170" spans="1:10">
      <c r="D170" s="501"/>
      <c r="E170" s="515"/>
      <c r="J170" s="501"/>
    </row>
    <row r="171" spans="1:10">
      <c r="D171" s="501"/>
      <c r="E171" s="515"/>
      <c r="J171" s="501"/>
    </row>
    <row r="172" spans="1:10">
      <c r="D172" s="501"/>
      <c r="E172" s="515"/>
      <c r="J172" s="501"/>
    </row>
    <row r="173" spans="1:10">
      <c r="D173" s="501"/>
      <c r="E173" s="515"/>
      <c r="J173" s="501"/>
    </row>
    <row r="174" spans="1:10">
      <c r="D174" s="501"/>
      <c r="E174" s="515"/>
      <c r="J174" s="501"/>
    </row>
    <row r="175" spans="1:10">
      <c r="D175" s="501"/>
      <c r="E175" s="515"/>
      <c r="J175" s="501"/>
    </row>
    <row r="176" spans="1:10">
      <c r="D176" s="501"/>
      <c r="E176" s="515"/>
      <c r="J176" s="501"/>
    </row>
    <row r="177" spans="1:10">
      <c r="D177" s="501"/>
      <c r="E177" s="515"/>
      <c r="J177" s="501"/>
    </row>
    <row r="178" spans="1:10">
      <c r="C178" s="551"/>
      <c r="D178" s="552"/>
      <c r="E178" s="515"/>
      <c r="J178" s="552"/>
    </row>
    <row r="179" spans="1:10">
      <c r="D179" s="501"/>
      <c r="E179" s="515"/>
      <c r="J179" s="501"/>
    </row>
    <row r="180" spans="1:10">
      <c r="D180" s="501"/>
      <c r="E180" s="515"/>
      <c r="J180" s="501"/>
    </row>
    <row r="181" spans="1:10">
      <c r="D181" s="501"/>
      <c r="E181" s="515"/>
      <c r="J181" s="501"/>
    </row>
    <row r="182" spans="1:10">
      <c r="D182" s="501"/>
      <c r="E182" s="515"/>
      <c r="J182" s="501"/>
    </row>
    <row r="183" spans="1:10">
      <c r="A183" s="512"/>
      <c r="B183" s="513"/>
      <c r="C183" s="514"/>
      <c r="D183" s="501"/>
      <c r="E183" s="413"/>
      <c r="J183" s="501"/>
    </row>
    <row r="184" spans="1:10">
      <c r="A184" s="527"/>
      <c r="D184" s="501"/>
      <c r="J184" s="501"/>
    </row>
    <row r="185" spans="1:10">
      <c r="A185" s="512"/>
      <c r="B185" s="513"/>
      <c r="C185" s="514"/>
      <c r="D185" s="501"/>
      <c r="J185" s="501"/>
    </row>
    <row r="186" spans="1:10">
      <c r="A186" s="418"/>
    </row>
    <row r="187" spans="1:10">
      <c r="A187" s="538"/>
    </row>
    <row r="188" spans="1:10">
      <c r="A188" s="538"/>
    </row>
    <row r="189" spans="1:10">
      <c r="A189" s="538"/>
      <c r="D189" s="501"/>
      <c r="E189" s="515"/>
      <c r="J189" s="501"/>
    </row>
    <row r="190" spans="1:10">
      <c r="A190" s="538"/>
      <c r="D190" s="501"/>
      <c r="E190" s="515"/>
      <c r="J190" s="501"/>
    </row>
    <row r="191" spans="1:10">
      <c r="D191" s="501"/>
      <c r="E191" s="515"/>
      <c r="J191" s="501"/>
    </row>
    <row r="192" spans="1:10">
      <c r="D192" s="501"/>
      <c r="E192" s="515"/>
      <c r="J192" s="501"/>
    </row>
    <row r="193" spans="1:10">
      <c r="A193" s="527"/>
      <c r="D193" s="548"/>
      <c r="J193" s="548"/>
    </row>
    <row r="194" spans="1:10">
      <c r="A194" s="527"/>
      <c r="D194" s="548"/>
      <c r="J194" s="548"/>
    </row>
    <row r="195" spans="1:10">
      <c r="A195" s="527"/>
      <c r="D195" s="548"/>
      <c r="J195" s="548"/>
    </row>
    <row r="196" spans="1:10">
      <c r="D196" s="501"/>
      <c r="E196" s="515"/>
      <c r="J196" s="501"/>
    </row>
    <row r="197" spans="1:10">
      <c r="D197" s="501"/>
      <c r="E197" s="515"/>
      <c r="J197" s="501"/>
    </row>
    <row r="198" spans="1:10">
      <c r="D198" s="501"/>
      <c r="E198" s="515"/>
      <c r="J198" s="501"/>
    </row>
    <row r="199" spans="1:10">
      <c r="A199" s="512"/>
      <c r="B199" s="513"/>
      <c r="C199" s="514"/>
      <c r="D199" s="548"/>
      <c r="E199" s="413"/>
      <c r="J199" s="548"/>
    </row>
    <row r="203" spans="1:10">
      <c r="A203" s="538"/>
    </row>
    <row r="205" spans="1:10">
      <c r="A205" s="512"/>
      <c r="B205" s="513"/>
      <c r="C205" s="514"/>
      <c r="D205" s="501"/>
      <c r="E205" s="413"/>
      <c r="J205" s="501"/>
    </row>
    <row r="206" spans="1:10">
      <c r="A206" s="527"/>
      <c r="D206" s="501"/>
      <c r="J206" s="501"/>
    </row>
    <row r="207" spans="1:10">
      <c r="A207" s="513"/>
      <c r="B207" s="513"/>
      <c r="C207" s="553"/>
      <c r="D207" s="437"/>
      <c r="E207" s="413"/>
      <c r="J207" s="437"/>
    </row>
    <row r="208" spans="1:10">
      <c r="A208" s="512"/>
      <c r="B208" s="513"/>
      <c r="C208" s="514"/>
      <c r="D208" s="501"/>
      <c r="J208" s="501"/>
    </row>
    <row r="209" spans="1:10">
      <c r="D209" s="501"/>
      <c r="E209" s="515"/>
      <c r="J209" s="501"/>
    </row>
    <row r="210" spans="1:10">
      <c r="C210" s="551"/>
      <c r="D210" s="501"/>
      <c r="E210" s="515"/>
      <c r="J210" s="501"/>
    </row>
    <row r="211" spans="1:10">
      <c r="D211" s="501"/>
      <c r="E211" s="515"/>
      <c r="J211" s="501"/>
    </row>
    <row r="212" spans="1:10">
      <c r="D212" s="501"/>
      <c r="E212" s="515"/>
      <c r="J212" s="501"/>
    </row>
    <row r="213" spans="1:10">
      <c r="D213" s="501"/>
      <c r="E213" s="515"/>
      <c r="J213" s="501"/>
    </row>
    <row r="214" spans="1:10">
      <c r="C214" s="415"/>
      <c r="D214" s="501"/>
      <c r="E214" s="515"/>
      <c r="J214" s="501"/>
    </row>
    <row r="215" spans="1:10">
      <c r="D215" s="501"/>
      <c r="E215" s="515"/>
      <c r="J215" s="501"/>
    </row>
    <row r="216" spans="1:10">
      <c r="D216" s="501"/>
      <c r="E216" s="515"/>
      <c r="J216" s="501"/>
    </row>
    <row r="217" spans="1:10">
      <c r="D217" s="501"/>
      <c r="E217" s="515"/>
      <c r="J217" s="501"/>
    </row>
    <row r="218" spans="1:10">
      <c r="D218" s="501"/>
      <c r="E218" s="515"/>
      <c r="J218" s="501"/>
    </row>
    <row r="219" spans="1:10">
      <c r="D219" s="501"/>
      <c r="E219" s="515"/>
      <c r="J219" s="501"/>
    </row>
    <row r="220" spans="1:10">
      <c r="A220" s="527"/>
      <c r="D220" s="501"/>
      <c r="J220" s="501"/>
    </row>
    <row r="221" spans="1:10">
      <c r="A221" s="527"/>
      <c r="D221" s="501"/>
      <c r="J221" s="501"/>
    </row>
    <row r="222" spans="1:10">
      <c r="A222" s="512"/>
      <c r="B222" s="513"/>
      <c r="C222" s="514"/>
      <c r="D222" s="501"/>
      <c r="J222" s="501"/>
    </row>
    <row r="223" spans="1:10">
      <c r="A223" s="527"/>
      <c r="D223" s="501"/>
      <c r="J223" s="501"/>
    </row>
    <row r="224" spans="1:10">
      <c r="A224" s="512"/>
      <c r="B224" s="513"/>
      <c r="C224" s="514"/>
      <c r="D224" s="501"/>
      <c r="J224" s="501"/>
    </row>
    <row r="225" spans="1:10">
      <c r="A225" s="512"/>
      <c r="D225" s="501"/>
      <c r="J225" s="501"/>
    </row>
    <row r="226" spans="1:10">
      <c r="A226" s="512"/>
      <c r="D226" s="501"/>
      <c r="J226" s="501"/>
    </row>
    <row r="227" spans="1:10">
      <c r="A227" s="513"/>
      <c r="B227" s="513"/>
      <c r="C227" s="553"/>
      <c r="D227" s="437"/>
      <c r="E227" s="413"/>
      <c r="J227" s="437"/>
    </row>
    <row r="228" spans="1:10">
      <c r="A228" s="538"/>
      <c r="B228" s="513"/>
      <c r="C228" s="418"/>
    </row>
    <row r="229" spans="1:10">
      <c r="A229" s="538"/>
      <c r="B229" s="513"/>
      <c r="C229" s="554"/>
    </row>
    <row r="230" spans="1:10">
      <c r="D230" s="501"/>
      <c r="E230" s="515"/>
      <c r="J230" s="501"/>
    </row>
    <row r="231" spans="1:10">
      <c r="D231" s="501"/>
      <c r="E231" s="515"/>
      <c r="J231" s="501"/>
    </row>
    <row r="232" spans="1:10">
      <c r="D232" s="501"/>
      <c r="E232" s="515"/>
      <c r="J232" s="501"/>
    </row>
    <row r="233" spans="1:10">
      <c r="D233" s="501"/>
      <c r="E233" s="515"/>
      <c r="J233" s="501"/>
    </row>
    <row r="234" spans="1:10">
      <c r="D234" s="501"/>
      <c r="E234" s="515"/>
      <c r="J234" s="501"/>
    </row>
    <row r="235" spans="1:10">
      <c r="D235" s="501"/>
      <c r="E235" s="515"/>
      <c r="J235" s="501"/>
    </row>
    <row r="236" spans="1:10">
      <c r="D236" s="501"/>
      <c r="E236" s="515"/>
      <c r="J236" s="501"/>
    </row>
    <row r="237" spans="1:10">
      <c r="D237" s="501"/>
      <c r="E237" s="515"/>
      <c r="J237" s="501"/>
    </row>
    <row r="238" spans="1:10">
      <c r="D238" s="501"/>
      <c r="E238" s="515"/>
      <c r="J238" s="501"/>
    </row>
    <row r="239" spans="1:10">
      <c r="D239" s="501"/>
      <c r="E239" s="515"/>
      <c r="J239" s="501"/>
    </row>
    <row r="240" spans="1:10">
      <c r="D240" s="501"/>
      <c r="E240" s="515"/>
      <c r="J240" s="501"/>
    </row>
    <row r="241" spans="1:10">
      <c r="C241" s="551"/>
      <c r="D241" s="552"/>
      <c r="E241" s="515"/>
      <c r="J241" s="552"/>
    </row>
    <row r="242" spans="1:10">
      <c r="D242" s="501"/>
      <c r="E242" s="515"/>
      <c r="J242" s="501"/>
    </row>
    <row r="243" spans="1:10">
      <c r="D243" s="501"/>
      <c r="E243" s="515"/>
      <c r="J243" s="501"/>
    </row>
    <row r="244" spans="1:10">
      <c r="D244" s="501"/>
      <c r="E244" s="515"/>
      <c r="J244" s="501"/>
    </row>
    <row r="245" spans="1:10">
      <c r="D245" s="501"/>
      <c r="E245" s="515"/>
      <c r="J245" s="501"/>
    </row>
    <row r="246" spans="1:10">
      <c r="A246" s="512"/>
      <c r="B246" s="513"/>
      <c r="C246" s="514"/>
      <c r="D246" s="501"/>
      <c r="E246" s="413"/>
      <c r="J246" s="501"/>
    </row>
    <row r="247" spans="1:10">
      <c r="A247" s="527"/>
      <c r="D247" s="501"/>
      <c r="J247" s="501"/>
    </row>
    <row r="248" spans="1:10">
      <c r="A248" s="512"/>
      <c r="B248" s="513"/>
      <c r="C248" s="514"/>
      <c r="D248" s="501"/>
      <c r="J248" s="501"/>
    </row>
    <row r="249" spans="1:10">
      <c r="A249" s="418"/>
    </row>
    <row r="250" spans="1:10">
      <c r="A250" s="538"/>
    </row>
    <row r="251" spans="1:10">
      <c r="A251" s="538"/>
    </row>
    <row r="252" spans="1:10">
      <c r="A252" s="538"/>
      <c r="D252" s="501"/>
      <c r="E252" s="515"/>
      <c r="J252" s="501"/>
    </row>
    <row r="253" spans="1:10">
      <c r="A253" s="538"/>
      <c r="D253" s="501"/>
      <c r="E253" s="515"/>
      <c r="J253" s="501"/>
    </row>
    <row r="254" spans="1:10">
      <c r="D254" s="501"/>
      <c r="E254" s="515"/>
      <c r="J254" s="501"/>
    </row>
    <row r="255" spans="1:10">
      <c r="D255" s="501"/>
      <c r="E255" s="515"/>
      <c r="J255" s="501"/>
    </row>
    <row r="256" spans="1:10">
      <c r="A256" s="527"/>
      <c r="D256" s="548"/>
      <c r="J256" s="548"/>
    </row>
    <row r="257" spans="1:10">
      <c r="A257" s="527"/>
      <c r="D257" s="548"/>
      <c r="J257" s="548"/>
    </row>
    <row r="258" spans="1:10">
      <c r="A258" s="527"/>
      <c r="D258" s="548"/>
      <c r="J258" s="548"/>
    </row>
    <row r="259" spans="1:10">
      <c r="D259" s="501"/>
      <c r="E259" s="515"/>
      <c r="J259" s="501"/>
    </row>
    <row r="260" spans="1:10">
      <c r="D260" s="501"/>
      <c r="E260" s="515"/>
      <c r="J260" s="501"/>
    </row>
    <row r="261" spans="1:10">
      <c r="D261" s="501"/>
      <c r="E261" s="515"/>
      <c r="J261" s="501"/>
    </row>
    <row r="262" spans="1:10">
      <c r="A262" s="512"/>
      <c r="B262" s="513"/>
      <c r="C262" s="514"/>
      <c r="D262" s="548"/>
      <c r="E262" s="413"/>
      <c r="J262" s="548"/>
    </row>
    <row r="265" spans="1:10">
      <c r="A265" s="512"/>
      <c r="B265" s="513"/>
      <c r="C265" s="514"/>
      <c r="D265" s="501"/>
      <c r="E265" s="413"/>
      <c r="J265" s="501"/>
    </row>
    <row r="266" spans="1:10">
      <c r="A266" s="527"/>
      <c r="D266" s="501"/>
      <c r="J266" s="501"/>
    </row>
    <row r="267" spans="1:10">
      <c r="A267" s="513"/>
      <c r="B267" s="513"/>
      <c r="C267" s="553"/>
      <c r="D267" s="437"/>
      <c r="E267" s="413"/>
      <c r="J267" s="437"/>
    </row>
    <row r="268" spans="1:10">
      <c r="A268" s="512"/>
      <c r="B268" s="513"/>
      <c r="C268" s="514"/>
      <c r="D268" s="501"/>
      <c r="J268" s="501"/>
    </row>
    <row r="269" spans="1:10">
      <c r="D269" s="501"/>
      <c r="E269" s="515"/>
      <c r="J269" s="501"/>
    </row>
    <row r="270" spans="1:10">
      <c r="C270" s="551"/>
      <c r="D270" s="501"/>
      <c r="E270" s="515"/>
      <c r="J270" s="501"/>
    </row>
    <row r="271" spans="1:10">
      <c r="D271" s="501"/>
      <c r="E271" s="515"/>
      <c r="J271" s="501"/>
    </row>
    <row r="272" spans="1:10">
      <c r="D272" s="501"/>
      <c r="E272" s="515"/>
      <c r="J272" s="501"/>
    </row>
    <row r="273" spans="1:10">
      <c r="D273" s="501"/>
      <c r="E273" s="515"/>
      <c r="J273" s="501"/>
    </row>
    <row r="274" spans="1:10">
      <c r="C274" s="415"/>
      <c r="D274" s="501"/>
      <c r="E274" s="515"/>
      <c r="J274" s="501"/>
    </row>
    <row r="275" spans="1:10">
      <c r="D275" s="501"/>
      <c r="E275" s="515"/>
      <c r="J275" s="501"/>
    </row>
    <row r="276" spans="1:10">
      <c r="D276" s="501"/>
      <c r="E276" s="515"/>
      <c r="J276" s="501"/>
    </row>
    <row r="277" spans="1:10">
      <c r="D277" s="501"/>
      <c r="E277" s="515"/>
      <c r="J277" s="501"/>
    </row>
    <row r="278" spans="1:10">
      <c r="D278" s="501"/>
      <c r="E278" s="515"/>
      <c r="J278" s="501"/>
    </row>
    <row r="279" spans="1:10">
      <c r="D279" s="501"/>
      <c r="E279" s="515"/>
      <c r="J279" s="501"/>
    </row>
    <row r="280" spans="1:10">
      <c r="A280" s="527"/>
      <c r="D280" s="501"/>
      <c r="J280" s="501"/>
    </row>
    <row r="281" spans="1:10">
      <c r="A281" s="527"/>
      <c r="D281" s="501"/>
      <c r="J281" s="501"/>
    </row>
    <row r="282" spans="1:10">
      <c r="A282" s="512"/>
      <c r="B282" s="513"/>
      <c r="C282" s="514"/>
      <c r="D282" s="501"/>
      <c r="J282" s="501"/>
    </row>
    <row r="283" spans="1:10">
      <c r="A283" s="527"/>
      <c r="D283" s="501"/>
      <c r="J283" s="501"/>
    </row>
    <row r="284" spans="1:10">
      <c r="A284" s="512"/>
      <c r="B284" s="513"/>
      <c r="C284" s="514"/>
      <c r="D284" s="501"/>
      <c r="J284" s="501"/>
    </row>
    <row r="285" spans="1:10">
      <c r="A285" s="512"/>
      <c r="D285" s="501"/>
      <c r="J285" s="501"/>
    </row>
    <row r="286" spans="1:10">
      <c r="A286" s="512"/>
      <c r="D286" s="501"/>
      <c r="J286" s="501"/>
    </row>
    <row r="287" spans="1:10">
      <c r="A287" s="513"/>
      <c r="B287" s="513"/>
      <c r="C287" s="553"/>
      <c r="D287" s="437"/>
      <c r="E287" s="413"/>
      <c r="J287" s="437"/>
    </row>
    <row r="288" spans="1:10">
      <c r="A288" s="538"/>
      <c r="B288" s="513"/>
      <c r="C288" s="418"/>
    </row>
    <row r="289" spans="2:10">
      <c r="B289" s="513"/>
      <c r="C289" s="554"/>
    </row>
    <row r="290" spans="2:10">
      <c r="D290" s="501"/>
      <c r="E290" s="515"/>
      <c r="J290" s="501"/>
    </row>
    <row r="291" spans="2:10">
      <c r="D291" s="501"/>
      <c r="E291" s="515"/>
      <c r="J291" s="501"/>
    </row>
    <row r="292" spans="2:10">
      <c r="D292" s="501"/>
      <c r="E292" s="515"/>
      <c r="J292" s="501"/>
    </row>
    <row r="293" spans="2:10">
      <c r="D293" s="501"/>
      <c r="E293" s="515"/>
      <c r="J293" s="501"/>
    </row>
    <row r="294" spans="2:10">
      <c r="D294" s="501"/>
      <c r="E294" s="515"/>
      <c r="J294" s="501"/>
    </row>
    <row r="295" spans="2:10">
      <c r="D295" s="501"/>
      <c r="E295" s="515"/>
      <c r="J295" s="501"/>
    </row>
    <row r="296" spans="2:10">
      <c r="D296" s="501"/>
      <c r="E296" s="515"/>
      <c r="J296" s="501"/>
    </row>
    <row r="297" spans="2:10">
      <c r="D297" s="501"/>
      <c r="E297" s="515"/>
      <c r="J297" s="501"/>
    </row>
    <row r="298" spans="2:10">
      <c r="D298" s="501"/>
      <c r="E298" s="515"/>
      <c r="J298" s="501"/>
    </row>
    <row r="299" spans="2:10">
      <c r="D299" s="501"/>
      <c r="E299" s="515"/>
      <c r="J299" s="501"/>
    </row>
    <row r="300" spans="2:10">
      <c r="D300" s="501"/>
      <c r="E300" s="515"/>
      <c r="J300" s="501"/>
    </row>
    <row r="301" spans="2:10">
      <c r="C301" s="551"/>
      <c r="D301" s="552"/>
      <c r="E301" s="515"/>
      <c r="J301" s="552"/>
    </row>
    <row r="302" spans="2:10">
      <c r="D302" s="501"/>
      <c r="E302" s="515"/>
      <c r="J302" s="501"/>
    </row>
    <row r="303" spans="2:10">
      <c r="D303" s="501"/>
      <c r="E303" s="515"/>
      <c r="J303" s="501"/>
    </row>
    <row r="304" spans="2:10">
      <c r="D304" s="501"/>
      <c r="E304" s="515"/>
      <c r="J304" s="501"/>
    </row>
    <row r="305" spans="1:10">
      <c r="D305" s="501"/>
      <c r="E305" s="515"/>
      <c r="J305" s="501"/>
    </row>
    <row r="306" spans="1:10">
      <c r="A306" s="512"/>
      <c r="B306" s="513"/>
      <c r="C306" s="514"/>
      <c r="D306" s="501"/>
      <c r="E306" s="413"/>
      <c r="J306" s="501"/>
    </row>
    <row r="307" spans="1:10">
      <c r="A307" s="527"/>
      <c r="D307" s="501"/>
      <c r="J307" s="501"/>
    </row>
    <row r="308" spans="1:10">
      <c r="A308" s="512"/>
      <c r="B308" s="513"/>
      <c r="C308" s="514"/>
      <c r="D308" s="501"/>
      <c r="J308" s="501"/>
    </row>
    <row r="309" spans="1:10">
      <c r="A309" s="418"/>
    </row>
    <row r="310" spans="1:10">
      <c r="A310" s="538"/>
    </row>
    <row r="311" spans="1:10">
      <c r="A311" s="538"/>
    </row>
    <row r="312" spans="1:10">
      <c r="A312" s="538"/>
      <c r="D312" s="501"/>
      <c r="E312" s="515"/>
      <c r="J312" s="501"/>
    </row>
    <row r="313" spans="1:10">
      <c r="A313" s="538"/>
      <c r="D313" s="501"/>
      <c r="E313" s="515"/>
      <c r="J313" s="501"/>
    </row>
    <row r="314" spans="1:10">
      <c r="D314" s="501"/>
      <c r="E314" s="515"/>
      <c r="J314" s="501"/>
    </row>
    <row r="315" spans="1:10">
      <c r="D315" s="501"/>
      <c r="E315" s="515"/>
      <c r="J315" s="501"/>
    </row>
    <row r="316" spans="1:10">
      <c r="A316" s="527"/>
      <c r="D316" s="548"/>
      <c r="J316" s="548"/>
    </row>
    <row r="317" spans="1:10">
      <c r="A317" s="527"/>
      <c r="D317" s="548"/>
      <c r="J317" s="548"/>
    </row>
    <row r="318" spans="1:10">
      <c r="A318" s="527"/>
      <c r="D318" s="548"/>
      <c r="J318" s="548"/>
    </row>
    <row r="319" spans="1:10">
      <c r="D319" s="501"/>
      <c r="E319" s="515"/>
      <c r="J319" s="501"/>
    </row>
    <row r="320" spans="1:10">
      <c r="D320" s="501"/>
      <c r="E320" s="515"/>
      <c r="J320" s="501"/>
    </row>
    <row r="321" spans="1:10">
      <c r="D321" s="501"/>
      <c r="E321" s="515"/>
      <c r="J321" s="501"/>
    </row>
    <row r="322" spans="1:10">
      <c r="A322" s="512"/>
      <c r="B322" s="513"/>
      <c r="C322" s="514"/>
      <c r="D322" s="548"/>
      <c r="E322" s="413"/>
      <c r="J322" s="548"/>
    </row>
  </sheetData>
  <phoneticPr fontId="0" type="noConversion"/>
  <printOptions gridLines="1"/>
  <pageMargins left="0.98425196850393704" right="0.59055118110236204" top="0.98425196850393704" bottom="0.98425196850393704" header="0" footer="0"/>
  <pageSetup paperSize="9" fitToHeight="10" orientation="portrait" r:id="rId1"/>
  <headerFooter alignWithMargins="0">
    <oddFooter>&amp;C&amp;"Times New Roman,Poševno"&amp;9A&amp;R&amp;P</oddFooter>
  </headerFooter>
  <rowBreaks count="3" manualBreakCount="3">
    <brk id="26" max="16383" man="1"/>
    <brk id="63"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112"/>
  <sheetViews>
    <sheetView zoomScale="110" zoomScaleNormal="110" zoomScaleSheetLayoutView="100" workbookViewId="0">
      <selection activeCell="G102" sqref="G102"/>
    </sheetView>
  </sheetViews>
  <sheetFormatPr baseColWidth="10" defaultColWidth="9.1640625" defaultRowHeight="14"/>
  <cols>
    <col min="1" max="1" width="6.5" style="31" customWidth="1"/>
    <col min="2" max="2" width="7.33203125" style="31" customWidth="1"/>
    <col min="3" max="3" width="31.5" style="31" customWidth="1"/>
    <col min="4" max="4" width="8.1640625" style="399" customWidth="1"/>
    <col min="5" max="5" width="5.6640625" style="31" customWidth="1"/>
    <col min="6" max="6" width="10" style="33" customWidth="1"/>
    <col min="7" max="7" width="14.83203125" style="33" customWidth="1"/>
    <col min="8" max="8" width="10.6640625" style="291" customWidth="1"/>
    <col min="9" max="10" width="9.1640625" style="291"/>
    <col min="11" max="11" width="8.1640625" style="429" customWidth="1"/>
    <col min="12" max="12" width="9.5" style="429" bestFit="1" customWidth="1"/>
    <col min="13" max="13" width="14.1640625" style="291" bestFit="1" customWidth="1"/>
    <col min="14" max="14" width="11.5" style="291" customWidth="1"/>
    <col min="15" max="15" width="9.1640625" style="31"/>
    <col min="16" max="16" width="9.5" style="31" bestFit="1" customWidth="1"/>
    <col min="17" max="16384" width="9.1640625" style="31"/>
  </cols>
  <sheetData>
    <row r="1" spans="1:11">
      <c r="A1" s="381"/>
      <c r="B1" s="382"/>
      <c r="C1" s="383"/>
      <c r="D1" s="384"/>
      <c r="E1" s="385"/>
      <c r="F1" s="386"/>
      <c r="G1" s="386"/>
      <c r="K1" s="387"/>
    </row>
    <row r="2" spans="1:11">
      <c r="A2" s="388" t="s">
        <v>135</v>
      </c>
      <c r="B2" s="389"/>
      <c r="C2" s="390"/>
      <c r="D2" s="391"/>
      <c r="E2" s="392"/>
      <c r="F2" s="393"/>
      <c r="G2" s="394"/>
      <c r="K2" s="387"/>
    </row>
    <row r="3" spans="1:11">
      <c r="A3" s="395"/>
      <c r="B3" s="396"/>
      <c r="C3" s="397"/>
      <c r="D3" s="398"/>
      <c r="E3" s="399"/>
      <c r="F3" s="386"/>
      <c r="G3" s="386"/>
      <c r="K3" s="387"/>
    </row>
    <row r="4" spans="1:11">
      <c r="A4" s="395"/>
      <c r="B4" s="396"/>
      <c r="C4" s="397"/>
      <c r="D4" s="398"/>
      <c r="E4" s="399"/>
      <c r="F4" s="386"/>
      <c r="G4" s="386"/>
      <c r="K4" s="387"/>
    </row>
    <row r="5" spans="1:11">
      <c r="A5" s="400" t="s">
        <v>5</v>
      </c>
      <c r="B5" s="401"/>
      <c r="C5" s="402"/>
      <c r="D5" s="403"/>
      <c r="E5" s="401"/>
      <c r="F5" s="386"/>
      <c r="G5" s="386"/>
      <c r="K5" s="404"/>
    </row>
    <row r="6" spans="1:11" ht="15" thickBot="1">
      <c r="A6" s="405"/>
      <c r="B6" s="396"/>
      <c r="C6" s="397"/>
      <c r="D6" s="398"/>
      <c r="E6" s="396"/>
      <c r="F6" s="386"/>
      <c r="G6" s="386"/>
      <c r="K6" s="387"/>
    </row>
    <row r="7" spans="1:11">
      <c r="A7" s="406" t="s">
        <v>6</v>
      </c>
      <c r="B7" s="407"/>
      <c r="C7" s="408" t="s">
        <v>7</v>
      </c>
      <c r="D7" s="409" t="s">
        <v>21</v>
      </c>
      <c r="E7" s="407" t="s">
        <v>9</v>
      </c>
      <c r="F7" s="410" t="s">
        <v>10</v>
      </c>
      <c r="G7" s="410" t="s">
        <v>11</v>
      </c>
      <c r="K7" s="411"/>
    </row>
    <row r="8" spans="1:11">
      <c r="A8" s="412"/>
      <c r="B8" s="413"/>
      <c r="C8" s="414"/>
      <c r="D8" s="415"/>
      <c r="E8" s="416"/>
      <c r="F8" s="386"/>
      <c r="G8" s="386"/>
      <c r="K8" s="415"/>
    </row>
    <row r="9" spans="1:11">
      <c r="A9" s="405">
        <f>SUM(A7,1)</f>
        <v>1</v>
      </c>
      <c r="B9" s="416" t="s">
        <v>12</v>
      </c>
      <c r="C9" s="417" t="s">
        <v>44</v>
      </c>
      <c r="D9" s="415">
        <v>185</v>
      </c>
      <c r="E9" s="416" t="s">
        <v>15</v>
      </c>
      <c r="F9" s="653"/>
      <c r="G9" s="654">
        <f>D9*F9</f>
        <v>0</v>
      </c>
      <c r="K9" s="415"/>
    </row>
    <row r="10" spans="1:11">
      <c r="A10" s="405"/>
      <c r="B10" s="416"/>
      <c r="C10" s="431"/>
      <c r="D10" s="415"/>
      <c r="E10" s="416"/>
      <c r="F10" s="654"/>
      <c r="G10" s="654"/>
      <c r="K10" s="415"/>
    </row>
    <row r="11" spans="1:11">
      <c r="A11" s="405">
        <f>SUM(A9,1)</f>
        <v>2</v>
      </c>
      <c r="B11" s="416"/>
      <c r="C11" s="417" t="s">
        <v>13</v>
      </c>
      <c r="D11" s="415">
        <v>12</v>
      </c>
      <c r="E11" s="416" t="s">
        <v>14</v>
      </c>
      <c r="F11" s="653"/>
      <c r="G11" s="654">
        <f>D11*F11</f>
        <v>0</v>
      </c>
      <c r="K11" s="415"/>
    </row>
    <row r="12" spans="1:11">
      <c r="A12" s="405"/>
      <c r="B12" s="416"/>
      <c r="C12" s="417"/>
      <c r="D12" s="415"/>
      <c r="E12" s="416"/>
      <c r="F12" s="654"/>
      <c r="G12" s="654"/>
      <c r="K12" s="415"/>
    </row>
    <row r="13" spans="1:11" ht="28">
      <c r="A13" s="405">
        <f>SUM(A11,1)</f>
        <v>3</v>
      </c>
      <c r="B13" s="418"/>
      <c r="C13" s="417" t="s">
        <v>42</v>
      </c>
      <c r="D13" s="419">
        <v>1</v>
      </c>
      <c r="E13" s="420" t="s">
        <v>30</v>
      </c>
      <c r="F13" s="653"/>
      <c r="G13" s="654">
        <f>D13*F13</f>
        <v>0</v>
      </c>
      <c r="K13" s="419"/>
    </row>
    <row r="14" spans="1:11">
      <c r="A14" s="405"/>
      <c r="B14" s="416"/>
      <c r="C14" s="417"/>
      <c r="D14" s="415"/>
      <c r="E14" s="416"/>
      <c r="F14" s="654"/>
      <c r="G14" s="654"/>
      <c r="K14" s="415"/>
    </row>
    <row r="15" spans="1:11" ht="15" thickBot="1">
      <c r="A15" s="422" t="s">
        <v>18</v>
      </c>
      <c r="B15" s="423"/>
      <c r="C15" s="424"/>
      <c r="D15" s="425"/>
      <c r="E15" s="426"/>
      <c r="F15" s="661"/>
      <c r="G15" s="662">
        <f>SUM(G9:G13)</f>
        <v>0</v>
      </c>
      <c r="K15" s="415"/>
    </row>
    <row r="16" spans="1:11">
      <c r="A16" s="395"/>
      <c r="B16" s="396"/>
      <c r="C16" s="397"/>
      <c r="D16" s="398"/>
      <c r="E16" s="396"/>
      <c r="F16" s="386"/>
      <c r="G16" s="386"/>
      <c r="K16" s="387"/>
    </row>
    <row r="17" spans="1:16">
      <c r="A17" s="395"/>
      <c r="B17" s="396"/>
      <c r="C17" s="397"/>
      <c r="D17" s="398"/>
      <c r="E17" s="396"/>
      <c r="F17" s="386"/>
      <c r="G17" s="386"/>
      <c r="K17" s="387"/>
    </row>
    <row r="18" spans="1:16">
      <c r="A18" s="400" t="s">
        <v>19</v>
      </c>
      <c r="B18" s="396"/>
      <c r="C18" s="397"/>
      <c r="D18" s="398"/>
      <c r="E18" s="396"/>
      <c r="F18" s="386"/>
      <c r="G18" s="386"/>
      <c r="K18" s="387"/>
    </row>
    <row r="19" spans="1:16">
      <c r="A19" s="400"/>
      <c r="B19" s="396"/>
      <c r="C19" s="397"/>
      <c r="D19" s="398"/>
      <c r="E19" s="396"/>
      <c r="F19" s="386"/>
      <c r="G19" s="386"/>
      <c r="K19" s="387"/>
    </row>
    <row r="20" spans="1:16" ht="57.75" customHeight="1">
      <c r="A20" s="400"/>
      <c r="B20" s="396"/>
      <c r="C20" s="397" t="s">
        <v>542</v>
      </c>
      <c r="D20" s="398"/>
      <c r="E20" s="396"/>
      <c r="F20" s="386"/>
      <c r="G20" s="386"/>
      <c r="K20" s="387"/>
    </row>
    <row r="21" spans="1:16" ht="15" thickBot="1">
      <c r="A21" s="395"/>
      <c r="B21" s="396"/>
      <c r="C21" s="397"/>
      <c r="D21" s="398"/>
      <c r="E21" s="396"/>
      <c r="F21" s="386"/>
      <c r="G21" s="386"/>
      <c r="K21" s="387"/>
    </row>
    <row r="22" spans="1:16">
      <c r="A22" s="406" t="s">
        <v>6</v>
      </c>
      <c r="B22" s="407"/>
      <c r="C22" s="408" t="s">
        <v>7</v>
      </c>
      <c r="D22" s="409" t="s">
        <v>21</v>
      </c>
      <c r="E22" s="407" t="s">
        <v>9</v>
      </c>
      <c r="F22" s="410" t="s">
        <v>10</v>
      </c>
      <c r="G22" s="410" t="s">
        <v>11</v>
      </c>
      <c r="K22" s="411"/>
    </row>
    <row r="23" spans="1:16">
      <c r="A23" s="412"/>
      <c r="B23" s="413"/>
      <c r="C23" s="414"/>
      <c r="D23" s="387"/>
      <c r="E23" s="416"/>
      <c r="F23" s="386"/>
      <c r="G23" s="386"/>
      <c r="K23" s="387"/>
    </row>
    <row r="24" spans="1:16" s="291" customFormat="1" ht="66.75" customHeight="1">
      <c r="A24" s="405">
        <v>1</v>
      </c>
      <c r="B24" s="416"/>
      <c r="C24" s="417" t="s">
        <v>122</v>
      </c>
      <c r="D24" s="415">
        <v>171</v>
      </c>
      <c r="E24" s="416" t="s">
        <v>17</v>
      </c>
      <c r="F24" s="653"/>
      <c r="G24" s="654">
        <f>D24*F24</f>
        <v>0</v>
      </c>
      <c r="I24" s="488"/>
      <c r="K24" s="415"/>
      <c r="L24" s="429"/>
    </row>
    <row r="25" spans="1:16">
      <c r="A25" s="405"/>
      <c r="B25" s="416"/>
      <c r="C25" s="431"/>
      <c r="D25" s="415"/>
      <c r="E25" s="416"/>
      <c r="F25" s="654"/>
      <c r="G25" s="654"/>
      <c r="K25" s="415"/>
    </row>
    <row r="26" spans="1:16" s="291" customFormat="1" ht="90" customHeight="1">
      <c r="A26" s="405">
        <f>SUM(A24,1)</f>
        <v>2</v>
      </c>
      <c r="B26" s="416"/>
      <c r="C26" s="417" t="s">
        <v>117</v>
      </c>
      <c r="D26" s="415">
        <v>168</v>
      </c>
      <c r="E26" s="416" t="s">
        <v>17</v>
      </c>
      <c r="F26" s="653"/>
      <c r="G26" s="654">
        <f t="shared" ref="G26:G36" si="0">D26*F26</f>
        <v>0</v>
      </c>
      <c r="I26" s="488"/>
      <c r="K26" s="415"/>
      <c r="L26" s="429"/>
    </row>
    <row r="27" spans="1:16">
      <c r="A27" s="412"/>
      <c r="B27" s="413"/>
      <c r="C27" s="414"/>
      <c r="D27" s="387"/>
      <c r="E27" s="416"/>
      <c r="F27" s="654"/>
      <c r="G27" s="654"/>
      <c r="K27" s="387"/>
    </row>
    <row r="28" spans="1:16" ht="66" customHeight="1">
      <c r="A28" s="405">
        <f>SUM(A26,1)</f>
        <v>3</v>
      </c>
      <c r="B28" s="416"/>
      <c r="C28" s="417" t="s">
        <v>123</v>
      </c>
      <c r="D28" s="415">
        <v>145</v>
      </c>
      <c r="E28" s="416" t="s">
        <v>17</v>
      </c>
      <c r="F28" s="653"/>
      <c r="G28" s="654">
        <f t="shared" si="0"/>
        <v>0</v>
      </c>
      <c r="I28" s="488"/>
      <c r="K28" s="415"/>
      <c r="M28" s="430"/>
    </row>
    <row r="29" spans="1:16" ht="15" customHeight="1">
      <c r="A29" s="405"/>
      <c r="B29" s="416"/>
      <c r="C29" s="417"/>
      <c r="D29" s="387"/>
      <c r="E29" s="416"/>
      <c r="F29" s="654"/>
      <c r="G29" s="654"/>
      <c r="K29" s="387"/>
      <c r="L29" s="448"/>
      <c r="M29" s="430"/>
      <c r="N29" s="430"/>
      <c r="O29" s="489"/>
      <c r="P29" s="489"/>
    </row>
    <row r="30" spans="1:16">
      <c r="A30" s="405">
        <f>SUM(A28,1)</f>
        <v>4</v>
      </c>
      <c r="B30" s="416"/>
      <c r="C30" s="417" t="s">
        <v>41</v>
      </c>
      <c r="D30" s="415">
        <v>227</v>
      </c>
      <c r="E30" s="416" t="s">
        <v>16</v>
      </c>
      <c r="F30" s="653"/>
      <c r="G30" s="654">
        <f t="shared" si="0"/>
        <v>0</v>
      </c>
      <c r="K30" s="415"/>
      <c r="L30" s="448"/>
      <c r="M30" s="430"/>
      <c r="N30" s="430"/>
      <c r="O30" s="489"/>
      <c r="P30" s="489"/>
    </row>
    <row r="31" spans="1:16" ht="15" customHeight="1">
      <c r="A31" s="405"/>
      <c r="B31" s="416"/>
      <c r="C31" s="417"/>
      <c r="D31" s="387"/>
      <c r="E31" s="416"/>
      <c r="F31" s="654"/>
      <c r="G31" s="654"/>
      <c r="K31" s="387"/>
      <c r="L31" s="448"/>
      <c r="M31" s="430"/>
      <c r="N31" s="430"/>
      <c r="O31" s="489"/>
      <c r="P31" s="489"/>
    </row>
    <row r="32" spans="1:16" ht="56">
      <c r="A32" s="405">
        <f>SUM(A30,1)</f>
        <v>5</v>
      </c>
      <c r="B32" s="416"/>
      <c r="C32" s="417" t="s">
        <v>124</v>
      </c>
      <c r="D32" s="415">
        <v>178</v>
      </c>
      <c r="E32" s="416" t="s">
        <v>17</v>
      </c>
      <c r="F32" s="653"/>
      <c r="G32" s="654">
        <f t="shared" si="0"/>
        <v>0</v>
      </c>
      <c r="K32" s="415"/>
      <c r="L32" s="448"/>
    </row>
    <row r="33" spans="1:17">
      <c r="A33" s="405"/>
      <c r="B33" s="416"/>
      <c r="C33" s="431"/>
      <c r="D33" s="415"/>
      <c r="E33" s="416"/>
      <c r="F33" s="654"/>
      <c r="G33" s="654"/>
      <c r="K33" s="415"/>
    </row>
    <row r="34" spans="1:17" s="291" customFormat="1" ht="70">
      <c r="A34" s="405">
        <f>SUM(A32,1)</f>
        <v>6</v>
      </c>
      <c r="B34" s="418"/>
      <c r="C34" s="417" t="s">
        <v>126</v>
      </c>
      <c r="D34" s="415">
        <v>168</v>
      </c>
      <c r="E34" s="433" t="s">
        <v>17</v>
      </c>
      <c r="F34" s="653"/>
      <c r="G34" s="654">
        <f t="shared" si="0"/>
        <v>0</v>
      </c>
      <c r="K34" s="415"/>
      <c r="L34" s="448"/>
      <c r="N34" s="430"/>
      <c r="P34" s="430"/>
    </row>
    <row r="35" spans="1:17">
      <c r="A35" s="405"/>
      <c r="B35" s="418"/>
      <c r="C35" s="417"/>
      <c r="D35" s="448"/>
      <c r="E35" s="433"/>
      <c r="F35" s="654"/>
      <c r="G35" s="654"/>
      <c r="K35" s="419"/>
      <c r="L35" s="448"/>
    </row>
    <row r="36" spans="1:17" ht="68.25" customHeight="1">
      <c r="A36" s="405">
        <f>SUM(A34,1)</f>
        <v>7</v>
      </c>
      <c r="B36" s="416" t="s">
        <v>12</v>
      </c>
      <c r="C36" s="417" t="s">
        <v>127</v>
      </c>
      <c r="D36" s="415">
        <v>316</v>
      </c>
      <c r="E36" s="416" t="s">
        <v>17</v>
      </c>
      <c r="F36" s="653"/>
      <c r="G36" s="654">
        <f t="shared" si="0"/>
        <v>0</v>
      </c>
      <c r="H36" s="430"/>
      <c r="I36" s="430"/>
      <c r="K36" s="415"/>
      <c r="L36" s="448"/>
      <c r="M36" s="430"/>
      <c r="N36" s="430"/>
      <c r="P36" s="489"/>
    </row>
    <row r="37" spans="1:17" ht="14.25" customHeight="1">
      <c r="A37" s="405"/>
      <c r="B37" s="416"/>
      <c r="C37" s="417"/>
      <c r="D37" s="387"/>
      <c r="E37" s="416"/>
      <c r="F37" s="654"/>
      <c r="G37" s="654"/>
      <c r="K37" s="387"/>
    </row>
    <row r="38" spans="1:17" ht="15" thickBot="1">
      <c r="A38" s="422" t="s">
        <v>20</v>
      </c>
      <c r="B38" s="423"/>
      <c r="C38" s="424"/>
      <c r="D38" s="434"/>
      <c r="E38" s="426"/>
      <c r="F38" s="661"/>
      <c r="G38" s="662">
        <f>SUM(G24:G36)</f>
        <v>0</v>
      </c>
      <c r="K38" s="387"/>
      <c r="M38" s="429"/>
      <c r="N38" s="429"/>
      <c r="O38" s="429"/>
      <c r="P38" s="429"/>
    </row>
    <row r="39" spans="1:17">
      <c r="A39" s="412"/>
      <c r="B39" s="413"/>
      <c r="C39" s="414"/>
      <c r="D39" s="387"/>
      <c r="E39" s="416"/>
      <c r="F39" s="667"/>
      <c r="G39" s="668"/>
      <c r="K39" s="387"/>
    </row>
    <row r="40" spans="1:17">
      <c r="A40" s="412"/>
      <c r="B40" s="413"/>
      <c r="C40" s="414"/>
      <c r="D40" s="387"/>
      <c r="E40" s="416"/>
      <c r="F40" s="667"/>
      <c r="G40" s="668"/>
      <c r="K40" s="387"/>
      <c r="L40" s="448"/>
      <c r="M40" s="448"/>
      <c r="N40" s="448"/>
      <c r="O40" s="448"/>
      <c r="P40" s="448"/>
    </row>
    <row r="41" spans="1:17" s="291" customFormat="1">
      <c r="A41" s="412"/>
      <c r="B41" s="413"/>
      <c r="C41" s="414"/>
      <c r="D41" s="387"/>
      <c r="E41" s="416"/>
      <c r="F41" s="667"/>
      <c r="G41" s="668"/>
      <c r="K41" s="387"/>
      <c r="L41" s="429"/>
    </row>
    <row r="42" spans="1:17">
      <c r="A42" s="400" t="s">
        <v>33</v>
      </c>
      <c r="B42" s="396"/>
      <c r="C42" s="397"/>
      <c r="D42" s="398"/>
      <c r="E42" s="396"/>
      <c r="F42" s="654"/>
      <c r="G42" s="654"/>
      <c r="K42" s="387"/>
      <c r="L42" s="448"/>
      <c r="M42" s="448"/>
      <c r="N42" s="448"/>
      <c r="O42" s="448"/>
      <c r="P42" s="448"/>
    </row>
    <row r="43" spans="1:17" ht="15" thickBot="1">
      <c r="A43" s="412"/>
      <c r="B43" s="413"/>
      <c r="C43" s="414"/>
      <c r="D43" s="411"/>
      <c r="E43" s="413"/>
      <c r="F43" s="654"/>
      <c r="G43" s="654"/>
      <c r="K43" s="411"/>
      <c r="M43" s="429"/>
      <c r="N43" s="429"/>
      <c r="O43" s="429"/>
      <c r="P43" s="429"/>
    </row>
    <row r="44" spans="1:17">
      <c r="A44" s="406" t="s">
        <v>6</v>
      </c>
      <c r="B44" s="407"/>
      <c r="C44" s="406" t="s">
        <v>7</v>
      </c>
      <c r="D44" s="409" t="s">
        <v>21</v>
      </c>
      <c r="E44" s="407" t="s">
        <v>9</v>
      </c>
      <c r="F44" s="669" t="s">
        <v>10</v>
      </c>
      <c r="G44" s="669" t="s">
        <v>11</v>
      </c>
      <c r="K44" s="411"/>
      <c r="L44" s="448"/>
      <c r="M44" s="448"/>
      <c r="N44" s="448"/>
      <c r="O44" s="448"/>
      <c r="P44" s="448"/>
    </row>
    <row r="45" spans="1:17" s="291" customFormat="1">
      <c r="A45" s="405"/>
      <c r="B45" s="416"/>
      <c r="C45" s="417"/>
      <c r="D45" s="415"/>
      <c r="E45" s="416"/>
      <c r="F45" s="654"/>
      <c r="G45" s="654"/>
      <c r="K45" s="415"/>
      <c r="L45" s="429"/>
      <c r="P45" s="441"/>
      <c r="Q45" s="442"/>
    </row>
    <row r="46" spans="1:17" s="291" customFormat="1" ht="70">
      <c r="A46" s="405">
        <v>1</v>
      </c>
      <c r="B46" s="405"/>
      <c r="C46" s="417" t="s">
        <v>91</v>
      </c>
      <c r="D46" s="415">
        <v>59</v>
      </c>
      <c r="E46" s="416" t="s">
        <v>15</v>
      </c>
      <c r="F46" s="653"/>
      <c r="G46" s="654">
        <f>D46*F46</f>
        <v>0</v>
      </c>
      <c r="K46" s="415"/>
      <c r="L46" s="429"/>
      <c r="P46" s="436"/>
      <c r="Q46" s="436"/>
    </row>
    <row r="47" spans="1:17" s="291" customFormat="1">
      <c r="A47" s="405"/>
      <c r="B47" s="405"/>
      <c r="C47" s="417"/>
      <c r="D47" s="415"/>
      <c r="E47" s="416"/>
      <c r="F47" s="654"/>
      <c r="G47" s="654"/>
      <c r="K47" s="415"/>
      <c r="L47" s="429"/>
      <c r="P47" s="436"/>
      <c r="Q47" s="436"/>
    </row>
    <row r="48" spans="1:17" s="291" customFormat="1" ht="70">
      <c r="A48" s="405">
        <v>2</v>
      </c>
      <c r="B48" s="405"/>
      <c r="C48" s="417" t="s">
        <v>90</v>
      </c>
      <c r="D48" s="415">
        <v>76</v>
      </c>
      <c r="E48" s="416" t="s">
        <v>15</v>
      </c>
      <c r="F48" s="653"/>
      <c r="G48" s="654">
        <f t="shared" ref="G48:G64" si="1">D48*F48</f>
        <v>0</v>
      </c>
      <c r="K48" s="415"/>
      <c r="L48" s="429"/>
      <c r="P48" s="436"/>
      <c r="Q48" s="436"/>
    </row>
    <row r="49" spans="1:17" s="291" customFormat="1">
      <c r="A49" s="405"/>
      <c r="B49" s="416"/>
      <c r="C49" s="431"/>
      <c r="D49" s="415"/>
      <c r="E49" s="416"/>
      <c r="F49" s="654"/>
      <c r="G49" s="654"/>
      <c r="K49" s="415"/>
      <c r="L49" s="429"/>
    </row>
    <row r="50" spans="1:17" s="291" customFormat="1" ht="70">
      <c r="A50" s="405">
        <f>SUM(A48,1)</f>
        <v>3</v>
      </c>
      <c r="B50" s="405"/>
      <c r="C50" s="417" t="s">
        <v>88</v>
      </c>
      <c r="D50" s="415">
        <v>50</v>
      </c>
      <c r="E50" s="416" t="s">
        <v>15</v>
      </c>
      <c r="F50" s="653"/>
      <c r="G50" s="654">
        <f t="shared" si="1"/>
        <v>0</v>
      </c>
      <c r="K50" s="415"/>
      <c r="L50" s="429"/>
      <c r="P50" s="436"/>
      <c r="Q50" s="436"/>
    </row>
    <row r="51" spans="1:17" s="291" customFormat="1">
      <c r="A51" s="405"/>
      <c r="B51" s="416"/>
      <c r="C51" s="431"/>
      <c r="D51" s="432"/>
      <c r="E51" s="416"/>
      <c r="F51" s="654"/>
      <c r="G51" s="654"/>
      <c r="K51" s="432"/>
      <c r="L51" s="429"/>
    </row>
    <row r="52" spans="1:17" s="417" customFormat="1" ht="84">
      <c r="A52" s="405">
        <f>SUM(A50,1)</f>
        <v>4</v>
      </c>
      <c r="C52" s="417" t="s">
        <v>89</v>
      </c>
      <c r="D52" s="415">
        <v>75</v>
      </c>
      <c r="E52" s="416" t="s">
        <v>15</v>
      </c>
      <c r="F52" s="674"/>
      <c r="G52" s="654">
        <f t="shared" si="1"/>
        <v>0</v>
      </c>
      <c r="K52" s="415"/>
    </row>
    <row r="53" spans="1:17" s="291" customFormat="1">
      <c r="A53" s="405"/>
      <c r="B53" s="416"/>
      <c r="C53" s="417"/>
      <c r="D53" s="415"/>
      <c r="E53" s="416"/>
      <c r="F53" s="654"/>
      <c r="G53" s="654"/>
      <c r="K53" s="415"/>
      <c r="L53" s="429"/>
      <c r="P53" s="441"/>
      <c r="Q53" s="442"/>
    </row>
    <row r="54" spans="1:17" s="291" customFormat="1" ht="70">
      <c r="A54" s="405">
        <f>SUM(A52,1)</f>
        <v>5</v>
      </c>
      <c r="B54" s="490"/>
      <c r="C54" s="417" t="s">
        <v>85</v>
      </c>
      <c r="D54" s="415">
        <v>1</v>
      </c>
      <c r="E54" s="416" t="s">
        <v>14</v>
      </c>
      <c r="F54" s="653"/>
      <c r="G54" s="654">
        <f t="shared" si="1"/>
        <v>0</v>
      </c>
      <c r="K54" s="415"/>
      <c r="L54" s="429"/>
    </row>
    <row r="55" spans="1:17" s="495" customFormat="1">
      <c r="A55" s="491"/>
      <c r="B55" s="492"/>
      <c r="C55" s="493"/>
      <c r="D55" s="387"/>
      <c r="E55" s="494"/>
      <c r="F55" s="670"/>
      <c r="G55" s="654"/>
      <c r="K55" s="387"/>
      <c r="L55" s="496"/>
    </row>
    <row r="56" spans="1:17" s="291" customFormat="1" ht="70">
      <c r="A56" s="405">
        <f>SUM(A54,1)</f>
        <v>6</v>
      </c>
      <c r="B56" s="490"/>
      <c r="C56" s="417" t="s">
        <v>86</v>
      </c>
      <c r="D56" s="415">
        <v>10</v>
      </c>
      <c r="E56" s="416" t="s">
        <v>14</v>
      </c>
      <c r="F56" s="653"/>
      <c r="G56" s="654">
        <f t="shared" si="1"/>
        <v>0</v>
      </c>
      <c r="K56" s="415"/>
      <c r="L56" s="429"/>
    </row>
    <row r="57" spans="1:17" s="291" customFormat="1">
      <c r="A57" s="405"/>
      <c r="B57" s="416"/>
      <c r="C57" s="431"/>
      <c r="D57" s="432"/>
      <c r="E57" s="416"/>
      <c r="F57" s="654"/>
      <c r="G57" s="654"/>
      <c r="K57" s="432"/>
      <c r="L57" s="429"/>
    </row>
    <row r="58" spans="1:17" ht="42">
      <c r="A58" s="405">
        <f>SUM(A56,1)</f>
        <v>7</v>
      </c>
      <c r="B58" s="490"/>
      <c r="C58" s="417" t="s">
        <v>87</v>
      </c>
      <c r="D58" s="415">
        <v>20</v>
      </c>
      <c r="E58" s="416" t="s">
        <v>14</v>
      </c>
      <c r="F58" s="653"/>
      <c r="G58" s="654">
        <f t="shared" si="1"/>
        <v>0</v>
      </c>
      <c r="K58" s="415"/>
    </row>
    <row r="59" spans="1:17">
      <c r="A59" s="405"/>
      <c r="B59" s="416"/>
      <c r="C59" s="431"/>
      <c r="D59" s="415"/>
      <c r="E59" s="416"/>
      <c r="F59" s="654"/>
      <c r="G59" s="654"/>
      <c r="K59" s="415"/>
    </row>
    <row r="60" spans="1:17" ht="56">
      <c r="A60" s="405">
        <f>SUM(A58,1)</f>
        <v>8</v>
      </c>
      <c r="B60" s="416"/>
      <c r="C60" s="417" t="s">
        <v>71</v>
      </c>
      <c r="D60" s="387">
        <v>3</v>
      </c>
      <c r="E60" s="416" t="s">
        <v>14</v>
      </c>
      <c r="F60" s="653"/>
      <c r="G60" s="654">
        <f t="shared" si="1"/>
        <v>0</v>
      </c>
      <c r="K60" s="387"/>
    </row>
    <row r="61" spans="1:17">
      <c r="A61" s="405"/>
      <c r="B61" s="416"/>
      <c r="C61" s="431"/>
      <c r="D61" s="415"/>
      <c r="E61" s="416"/>
      <c r="F61" s="654"/>
      <c r="G61" s="654"/>
      <c r="K61" s="415"/>
    </row>
    <row r="62" spans="1:17" ht="42">
      <c r="A62" s="405">
        <f>SUM(A60,1)</f>
        <v>9</v>
      </c>
      <c r="B62" s="416"/>
      <c r="C62" s="417" t="s">
        <v>96</v>
      </c>
      <c r="D62" s="415">
        <v>185</v>
      </c>
      <c r="E62" s="435" t="s">
        <v>15</v>
      </c>
      <c r="F62" s="653"/>
      <c r="G62" s="654">
        <f t="shared" si="1"/>
        <v>0</v>
      </c>
      <c r="K62" s="387"/>
    </row>
    <row r="63" spans="1:17">
      <c r="A63" s="405"/>
      <c r="B63" s="416"/>
      <c r="C63" s="431"/>
      <c r="D63" s="415"/>
      <c r="E63" s="416"/>
      <c r="F63" s="654"/>
      <c r="G63" s="654"/>
      <c r="K63" s="415"/>
    </row>
    <row r="64" spans="1:17" ht="42">
      <c r="A64" s="405">
        <f>SUM(A62,1)</f>
        <v>10</v>
      </c>
      <c r="B64" s="416"/>
      <c r="C64" s="417" t="s">
        <v>92</v>
      </c>
      <c r="D64" s="415">
        <v>25</v>
      </c>
      <c r="E64" s="416" t="s">
        <v>15</v>
      </c>
      <c r="F64" s="653"/>
      <c r="G64" s="654">
        <f t="shared" si="1"/>
        <v>0</v>
      </c>
      <c r="K64" s="387"/>
    </row>
    <row r="65" spans="1:11">
      <c r="A65" s="405"/>
      <c r="B65" s="416"/>
      <c r="C65" s="397"/>
      <c r="D65" s="387"/>
      <c r="E65" s="416"/>
      <c r="F65" s="671"/>
      <c r="G65" s="671"/>
      <c r="K65" s="387"/>
    </row>
    <row r="66" spans="1:11" ht="15" thickBot="1">
      <c r="A66" s="422" t="s">
        <v>34</v>
      </c>
      <c r="B66" s="423"/>
      <c r="C66" s="424"/>
      <c r="D66" s="434"/>
      <c r="E66" s="426"/>
      <c r="F66" s="661"/>
      <c r="G66" s="662">
        <f>SUM(G45:G65)</f>
        <v>0</v>
      </c>
      <c r="K66" s="387"/>
    </row>
    <row r="67" spans="1:11">
      <c r="A67" s="395"/>
      <c r="B67" s="396"/>
      <c r="C67" s="397"/>
      <c r="D67" s="398"/>
      <c r="E67" s="399"/>
      <c r="F67" s="654"/>
      <c r="G67" s="654"/>
      <c r="K67" s="387"/>
    </row>
    <row r="68" spans="1:11">
      <c r="A68" s="395"/>
      <c r="B68" s="396"/>
      <c r="C68" s="397"/>
      <c r="D68" s="398"/>
      <c r="E68" s="399"/>
      <c r="F68" s="654"/>
      <c r="G68" s="654"/>
      <c r="K68" s="387"/>
    </row>
    <row r="69" spans="1:11">
      <c r="A69" s="459" t="s">
        <v>35</v>
      </c>
      <c r="B69" s="460"/>
      <c r="C69" s="402"/>
      <c r="D69" s="403"/>
      <c r="E69" s="401"/>
      <c r="F69" s="654"/>
      <c r="G69" s="654"/>
      <c r="K69" s="404"/>
    </row>
    <row r="70" spans="1:11" ht="15" thickBot="1">
      <c r="A70" s="461"/>
      <c r="B70" s="462"/>
      <c r="C70" s="463"/>
      <c r="D70" s="464"/>
      <c r="E70" s="465"/>
      <c r="F70" s="654"/>
      <c r="G70" s="654"/>
      <c r="K70" s="387"/>
    </row>
    <row r="71" spans="1:11">
      <c r="A71" s="406" t="s">
        <v>6</v>
      </c>
      <c r="B71" s="407"/>
      <c r="C71" s="408" t="s">
        <v>7</v>
      </c>
      <c r="D71" s="409" t="s">
        <v>21</v>
      </c>
      <c r="E71" s="407" t="s">
        <v>9</v>
      </c>
      <c r="F71" s="669" t="s">
        <v>10</v>
      </c>
      <c r="G71" s="669" t="s">
        <v>11</v>
      </c>
      <c r="K71" s="411"/>
    </row>
    <row r="72" spans="1:11">
      <c r="A72" s="466"/>
      <c r="B72" s="418"/>
      <c r="C72" s="417"/>
      <c r="D72" s="398"/>
      <c r="E72" s="416"/>
      <c r="F72" s="654"/>
      <c r="G72" s="654"/>
      <c r="K72" s="387"/>
    </row>
    <row r="73" spans="1:11">
      <c r="A73" s="405">
        <v>1</v>
      </c>
      <c r="B73" s="466"/>
      <c r="C73" s="417" t="s">
        <v>36</v>
      </c>
      <c r="D73" s="415">
        <v>185</v>
      </c>
      <c r="E73" s="416" t="s">
        <v>15</v>
      </c>
      <c r="F73" s="653"/>
      <c r="G73" s="654">
        <f>D73*F73</f>
        <v>0</v>
      </c>
      <c r="K73" s="415"/>
    </row>
    <row r="74" spans="1:11">
      <c r="A74" s="467"/>
      <c r="B74" s="466"/>
      <c r="C74" s="417"/>
      <c r="D74" s="437"/>
      <c r="E74" s="416"/>
      <c r="F74" s="654"/>
      <c r="G74" s="654"/>
      <c r="K74" s="437"/>
    </row>
    <row r="75" spans="1:11">
      <c r="A75" s="405">
        <f>SUM(A73,1)</f>
        <v>2</v>
      </c>
      <c r="B75" s="466"/>
      <c r="C75" s="417" t="s">
        <v>22</v>
      </c>
      <c r="D75" s="387">
        <v>12</v>
      </c>
      <c r="E75" s="416" t="s">
        <v>23</v>
      </c>
      <c r="F75" s="653"/>
      <c r="G75" s="654">
        <f t="shared" ref="G75:G81" si="2">D75*F75</f>
        <v>0</v>
      </c>
      <c r="K75" s="387"/>
    </row>
    <row r="76" spans="1:11">
      <c r="A76" s="405"/>
      <c r="B76" s="416"/>
      <c r="C76" s="417"/>
      <c r="D76" s="416"/>
      <c r="E76" s="416"/>
      <c r="F76" s="654"/>
      <c r="G76" s="654"/>
      <c r="K76" s="416"/>
    </row>
    <row r="77" spans="1:11">
      <c r="A77" s="405">
        <f>SUM(A75,1)</f>
        <v>3</v>
      </c>
      <c r="B77" s="466"/>
      <c r="C77" s="417" t="s">
        <v>24</v>
      </c>
      <c r="D77" s="387">
        <v>24</v>
      </c>
      <c r="E77" s="416" t="s">
        <v>23</v>
      </c>
      <c r="F77" s="653"/>
      <c r="G77" s="654">
        <f t="shared" si="2"/>
        <v>0</v>
      </c>
      <c r="K77" s="387"/>
    </row>
    <row r="78" spans="1:11">
      <c r="A78" s="405"/>
      <c r="B78" s="416"/>
      <c r="C78" s="417"/>
      <c r="D78" s="387"/>
      <c r="E78" s="416"/>
      <c r="F78" s="658"/>
      <c r="G78" s="654"/>
      <c r="K78" s="387"/>
    </row>
    <row r="79" spans="1:11">
      <c r="A79" s="405">
        <f>SUM(A77,1)</f>
        <v>4</v>
      </c>
      <c r="B79" s="416"/>
      <c r="C79" s="417" t="s">
        <v>31</v>
      </c>
      <c r="D79" s="387">
        <v>6</v>
      </c>
      <c r="E79" s="416" t="s">
        <v>23</v>
      </c>
      <c r="F79" s="659"/>
      <c r="G79" s="654">
        <f t="shared" si="2"/>
        <v>0</v>
      </c>
      <c r="K79" s="387"/>
    </row>
    <row r="80" spans="1:11">
      <c r="A80" s="405"/>
      <c r="B80" s="416"/>
      <c r="C80" s="417"/>
      <c r="D80" s="416"/>
      <c r="E80" s="416"/>
      <c r="F80" s="654"/>
      <c r="G80" s="654"/>
      <c r="K80" s="416"/>
    </row>
    <row r="81" spans="1:11">
      <c r="A81" s="405">
        <f>SUM(A79,1)</f>
        <v>5</v>
      </c>
      <c r="B81" s="466"/>
      <c r="C81" s="417" t="s">
        <v>43</v>
      </c>
      <c r="D81" s="387">
        <v>85</v>
      </c>
      <c r="E81" s="416" t="s">
        <v>23</v>
      </c>
      <c r="F81" s="653"/>
      <c r="G81" s="654">
        <f t="shared" si="2"/>
        <v>0</v>
      </c>
      <c r="K81" s="387"/>
    </row>
    <row r="82" spans="1:11">
      <c r="A82" s="405"/>
      <c r="B82" s="466"/>
      <c r="C82" s="417"/>
      <c r="D82" s="387"/>
      <c r="E82" s="416"/>
      <c r="F82" s="654"/>
      <c r="G82" s="654"/>
      <c r="K82" s="387"/>
    </row>
    <row r="83" spans="1:11" ht="15" thickBot="1">
      <c r="A83" s="468" t="s">
        <v>28</v>
      </c>
      <c r="B83" s="469"/>
      <c r="C83" s="424"/>
      <c r="D83" s="470"/>
      <c r="E83" s="423"/>
      <c r="F83" s="661"/>
      <c r="G83" s="662">
        <f>SUM(G73:G82)</f>
        <v>0</v>
      </c>
      <c r="K83" s="404"/>
    </row>
    <row r="84" spans="1:11">
      <c r="A84" s="395"/>
      <c r="B84" s="396"/>
      <c r="C84" s="397"/>
      <c r="D84" s="398"/>
      <c r="E84" s="399"/>
      <c r="F84" s="654"/>
      <c r="G84" s="654"/>
      <c r="K84" s="387"/>
    </row>
    <row r="85" spans="1:11">
      <c r="A85" s="395"/>
      <c r="B85" s="396"/>
      <c r="C85" s="397"/>
      <c r="D85" s="398"/>
      <c r="E85" s="399"/>
      <c r="F85" s="654"/>
      <c r="G85" s="654"/>
      <c r="K85" s="387"/>
    </row>
    <row r="86" spans="1:11">
      <c r="A86" s="395"/>
      <c r="B86" s="396"/>
      <c r="C86" s="397"/>
      <c r="D86" s="398"/>
      <c r="E86" s="399"/>
      <c r="F86" s="654"/>
      <c r="G86" s="654"/>
      <c r="K86" s="387"/>
    </row>
    <row r="87" spans="1:11">
      <c r="A87" s="405"/>
      <c r="B87" s="416"/>
      <c r="C87" s="417"/>
      <c r="D87" s="387"/>
      <c r="E87" s="416"/>
      <c r="F87" s="654"/>
      <c r="G87" s="654"/>
      <c r="K87" s="387"/>
    </row>
    <row r="88" spans="1:11">
      <c r="A88" s="471" t="s">
        <v>37</v>
      </c>
      <c r="B88" s="472"/>
      <c r="C88" s="473"/>
      <c r="D88" s="474"/>
      <c r="E88" s="475"/>
      <c r="F88" s="663"/>
      <c r="G88" s="672"/>
      <c r="K88" s="387"/>
    </row>
    <row r="89" spans="1:11">
      <c r="A89" s="400"/>
      <c r="B89" s="396"/>
      <c r="C89" s="397"/>
      <c r="D89" s="398"/>
      <c r="E89" s="399"/>
      <c r="F89" s="654"/>
      <c r="G89" s="654"/>
      <c r="K89" s="387"/>
    </row>
    <row r="90" spans="1:11">
      <c r="A90" s="395"/>
      <c r="B90" s="396"/>
      <c r="C90" s="397"/>
      <c r="D90" s="398"/>
      <c r="E90" s="399"/>
      <c r="F90" s="654"/>
      <c r="G90" s="654"/>
      <c r="K90" s="387"/>
    </row>
    <row r="91" spans="1:11">
      <c r="A91" s="395"/>
      <c r="B91" s="396"/>
      <c r="C91" s="397"/>
      <c r="D91" s="398"/>
      <c r="E91" s="399"/>
      <c r="F91" s="654"/>
      <c r="G91" s="654"/>
      <c r="K91" s="387"/>
    </row>
    <row r="92" spans="1:11">
      <c r="A92" s="478" t="s">
        <v>25</v>
      </c>
      <c r="B92" s="382"/>
      <c r="C92" s="383"/>
      <c r="D92" s="384"/>
      <c r="E92" s="385"/>
      <c r="F92" s="654"/>
      <c r="G92" s="654">
        <f>G15</f>
        <v>0</v>
      </c>
      <c r="K92" s="387"/>
    </row>
    <row r="93" spans="1:11">
      <c r="A93" s="478"/>
      <c r="B93" s="382"/>
      <c r="C93" s="383"/>
      <c r="D93" s="384"/>
      <c r="E93" s="385"/>
      <c r="F93" s="654"/>
      <c r="G93" s="654"/>
      <c r="K93" s="387"/>
    </row>
    <row r="94" spans="1:11">
      <c r="A94" s="478" t="s">
        <v>26</v>
      </c>
      <c r="B94" s="382"/>
      <c r="C94" s="383"/>
      <c r="D94" s="384"/>
      <c r="E94" s="385"/>
      <c r="F94" s="654"/>
      <c r="G94" s="654">
        <f>G38</f>
        <v>0</v>
      </c>
      <c r="K94" s="387"/>
    </row>
    <row r="95" spans="1:11">
      <c r="A95" s="478"/>
      <c r="B95" s="382"/>
      <c r="C95" s="383"/>
      <c r="D95" s="384"/>
      <c r="E95" s="385"/>
      <c r="F95" s="654"/>
      <c r="G95" s="654"/>
      <c r="K95" s="387"/>
    </row>
    <row r="96" spans="1:11">
      <c r="A96" s="478" t="s">
        <v>38</v>
      </c>
      <c r="B96" s="382"/>
      <c r="C96" s="383"/>
      <c r="D96" s="384"/>
      <c r="E96" s="385"/>
      <c r="F96" s="654"/>
      <c r="G96" s="654">
        <f>G66</f>
        <v>0</v>
      </c>
      <c r="K96" s="387"/>
    </row>
    <row r="97" spans="1:11">
      <c r="A97" s="478"/>
      <c r="B97" s="382"/>
      <c r="C97" s="383"/>
      <c r="D97" s="384"/>
      <c r="E97" s="385"/>
      <c r="F97" s="654"/>
      <c r="G97" s="654"/>
      <c r="K97" s="387"/>
    </row>
    <row r="98" spans="1:11">
      <c r="A98" s="478" t="s">
        <v>39</v>
      </c>
      <c r="B98" s="382"/>
      <c r="C98" s="383"/>
      <c r="D98" s="384"/>
      <c r="E98" s="385"/>
      <c r="F98" s="654"/>
      <c r="G98" s="654">
        <f>G83</f>
        <v>0</v>
      </c>
      <c r="K98" s="387"/>
    </row>
    <row r="99" spans="1:11">
      <c r="A99" s="395"/>
      <c r="B99" s="396"/>
      <c r="C99" s="397"/>
      <c r="D99" s="398"/>
      <c r="E99" s="399"/>
      <c r="F99" s="654"/>
      <c r="G99" s="654"/>
      <c r="K99" s="387"/>
    </row>
    <row r="100" spans="1:11">
      <c r="A100" s="471" t="s">
        <v>83</v>
      </c>
      <c r="B100" s="472"/>
      <c r="C100" s="473"/>
      <c r="D100" s="474"/>
      <c r="E100" s="475"/>
      <c r="F100" s="663"/>
      <c r="G100" s="663">
        <f>G92+G94+G96+G98</f>
        <v>0</v>
      </c>
      <c r="K100" s="387"/>
    </row>
    <row r="101" spans="1:11">
      <c r="F101" s="654"/>
      <c r="G101" s="654"/>
    </row>
    <row r="102" spans="1:11">
      <c r="A102" s="478" t="s">
        <v>27</v>
      </c>
      <c r="B102" s="382"/>
      <c r="C102" s="383"/>
      <c r="D102" s="384"/>
      <c r="E102" s="385"/>
      <c r="F102" s="654"/>
      <c r="G102" s="654">
        <f>G100*0.1</f>
        <v>0</v>
      </c>
      <c r="K102" s="387"/>
    </row>
    <row r="103" spans="1:11">
      <c r="A103" s="479" t="s">
        <v>77</v>
      </c>
      <c r="B103" s="396"/>
      <c r="C103" s="397"/>
      <c r="D103" s="398"/>
      <c r="E103" s="396"/>
      <c r="F103" s="673"/>
      <c r="G103" s="656"/>
      <c r="K103" s="387"/>
    </row>
    <row r="104" spans="1:11" ht="15" thickBot="1">
      <c r="A104" s="481"/>
      <c r="B104" s="482"/>
      <c r="C104" s="483"/>
      <c r="D104" s="484"/>
      <c r="E104" s="485"/>
      <c r="F104" s="654"/>
      <c r="G104" s="654"/>
      <c r="K104" s="486"/>
    </row>
    <row r="105" spans="1:11" ht="15" thickBot="1">
      <c r="A105" s="381" t="s">
        <v>4</v>
      </c>
      <c r="B105" s="382"/>
      <c r="C105" s="383"/>
      <c r="D105" s="384"/>
      <c r="E105" s="385"/>
      <c r="F105" s="654"/>
      <c r="G105" s="664">
        <f>G100+G102</f>
        <v>0</v>
      </c>
      <c r="K105" s="387"/>
    </row>
    <row r="106" spans="1:11">
      <c r="A106" s="381"/>
      <c r="B106" s="382"/>
      <c r="C106" s="383"/>
      <c r="D106" s="384"/>
      <c r="E106" s="385"/>
      <c r="F106" s="386"/>
      <c r="G106" s="386"/>
      <c r="K106" s="387"/>
    </row>
    <row r="107" spans="1:11">
      <c r="A107" s="400"/>
      <c r="B107" s="401"/>
      <c r="C107" s="402"/>
      <c r="D107" s="487"/>
      <c r="E107" s="401"/>
      <c r="F107" s="386"/>
      <c r="G107" s="386"/>
      <c r="K107" s="428"/>
    </row>
    <row r="108" spans="1:11">
      <c r="A108" s="400"/>
      <c r="B108" s="401"/>
      <c r="C108" s="402"/>
      <c r="D108" s="487"/>
      <c r="E108" s="401"/>
      <c r="F108" s="386"/>
      <c r="G108" s="386"/>
      <c r="K108" s="428"/>
    </row>
    <row r="109" spans="1:11">
      <c r="A109" s="400"/>
      <c r="B109" s="401"/>
      <c r="C109" s="402"/>
      <c r="D109" s="487"/>
      <c r="E109" s="401"/>
      <c r="F109" s="386"/>
      <c r="G109" s="386"/>
      <c r="K109" s="404"/>
    </row>
    <row r="110" spans="1:11">
      <c r="A110" s="291"/>
      <c r="B110" s="291"/>
      <c r="C110" s="291"/>
      <c r="D110" s="385"/>
      <c r="E110" s="291"/>
      <c r="F110" s="386"/>
      <c r="G110" s="386"/>
    </row>
    <row r="111" spans="1:11">
      <c r="A111" s="291"/>
      <c r="B111" s="291"/>
      <c r="C111" s="291"/>
      <c r="D111" s="385"/>
      <c r="E111" s="291"/>
      <c r="F111" s="386"/>
      <c r="G111" s="386"/>
    </row>
    <row r="112" spans="1:11">
      <c r="A112" s="291"/>
      <c r="B112" s="291"/>
      <c r="C112" s="291"/>
      <c r="D112" s="385"/>
      <c r="E112" s="291"/>
      <c r="F112" s="386"/>
      <c r="G112" s="386"/>
    </row>
  </sheetData>
  <phoneticPr fontId="0" type="noConversion"/>
  <printOptions gridLines="1"/>
  <pageMargins left="0.98425196850393704" right="0.39370078740157499" top="0.98425196850393704" bottom="0.98425196850393704" header="0" footer="0"/>
  <pageSetup paperSize="9" scale="98" fitToHeight="6" orientation="portrait"/>
  <headerFooter alignWithMargins="0">
    <oddFooter>&amp;C&amp;"Times New Roman,Poševno"&amp;9B&amp;R&amp;P</oddFooter>
  </headerFooter>
  <rowBreaks count="4" manualBreakCount="4">
    <brk id="16" max="16383" man="1"/>
    <brk id="41" max="16383" man="1"/>
    <brk id="68" max="16383" man="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DB156"/>
  <sheetViews>
    <sheetView topLeftCell="A13" zoomScale="120" zoomScaleNormal="120" zoomScaleSheetLayoutView="100" workbookViewId="0">
      <selection activeCell="K125" sqref="K125"/>
    </sheetView>
  </sheetViews>
  <sheetFormatPr baseColWidth="10" defaultColWidth="9.1640625" defaultRowHeight="14"/>
  <cols>
    <col min="1" max="1" width="6.5" style="31" customWidth="1"/>
    <col min="2" max="2" width="7.33203125" style="31" customWidth="1"/>
    <col min="3" max="3" width="31.5" style="31" customWidth="1"/>
    <col min="4" max="4" width="9.5" style="399" customWidth="1"/>
    <col min="5" max="5" width="6.5" style="31" bestFit="1" customWidth="1"/>
    <col min="6" max="6" width="10" style="33" customWidth="1"/>
    <col min="7" max="7" width="14.83203125" style="33" customWidth="1"/>
    <col min="8" max="8" width="10.6640625" style="31" customWidth="1"/>
    <col min="9" max="9" width="9.1640625" style="31" customWidth="1"/>
    <col min="10" max="10" width="0.1640625" style="31" customWidth="1"/>
    <col min="11" max="11" width="25.1640625" style="31" customWidth="1"/>
    <col min="12" max="12" width="9.1640625" style="31"/>
    <col min="13" max="13" width="9.1640625" style="291"/>
    <col min="14" max="14" width="9.5" style="429" customWidth="1"/>
    <col min="15" max="18" width="9.1640625" style="291"/>
    <col min="19" max="16384" width="9.1640625" style="31"/>
  </cols>
  <sheetData>
    <row r="1" spans="1:14">
      <c r="A1" s="381"/>
      <c r="B1" s="382"/>
      <c r="C1" s="383"/>
      <c r="D1" s="384"/>
      <c r="E1" s="385"/>
      <c r="F1" s="386"/>
      <c r="G1" s="386"/>
      <c r="N1" s="387"/>
    </row>
    <row r="2" spans="1:14">
      <c r="A2" s="388" t="s">
        <v>137</v>
      </c>
      <c r="B2" s="389"/>
      <c r="C2" s="390"/>
      <c r="D2" s="391"/>
      <c r="E2" s="392"/>
      <c r="F2" s="393"/>
      <c r="G2" s="394"/>
      <c r="N2" s="387"/>
    </row>
    <row r="3" spans="1:14">
      <c r="A3" s="395"/>
      <c r="B3" s="396"/>
      <c r="C3" s="397"/>
      <c r="D3" s="398"/>
      <c r="E3" s="399"/>
      <c r="F3" s="386"/>
      <c r="G3" s="386"/>
      <c r="N3" s="387"/>
    </row>
    <row r="4" spans="1:14">
      <c r="A4" s="395"/>
      <c r="B4" s="396"/>
      <c r="C4" s="397"/>
      <c r="D4" s="398"/>
      <c r="E4" s="399"/>
      <c r="F4" s="386"/>
      <c r="G4" s="386"/>
      <c r="N4" s="387"/>
    </row>
    <row r="5" spans="1:14">
      <c r="A5" s="400" t="s">
        <v>5</v>
      </c>
      <c r="B5" s="401"/>
      <c r="C5" s="402"/>
      <c r="D5" s="403"/>
      <c r="E5" s="401"/>
      <c r="F5" s="386"/>
      <c r="G5" s="386"/>
      <c r="N5" s="404"/>
    </row>
    <row r="6" spans="1:14" ht="15" thickBot="1">
      <c r="A6" s="405"/>
      <c r="B6" s="396"/>
      <c r="C6" s="397"/>
      <c r="D6" s="398"/>
      <c r="E6" s="396"/>
      <c r="F6" s="386"/>
      <c r="G6" s="386"/>
      <c r="N6" s="387"/>
    </row>
    <row r="7" spans="1:14">
      <c r="A7" s="406" t="s">
        <v>6</v>
      </c>
      <c r="B7" s="407"/>
      <c r="C7" s="408" t="s">
        <v>7</v>
      </c>
      <c r="D7" s="409" t="s">
        <v>21</v>
      </c>
      <c r="E7" s="407" t="s">
        <v>9</v>
      </c>
      <c r="F7" s="410" t="s">
        <v>10</v>
      </c>
      <c r="G7" s="410" t="s">
        <v>11</v>
      </c>
      <c r="N7" s="411"/>
    </row>
    <row r="8" spans="1:14">
      <c r="A8" s="412"/>
      <c r="B8" s="413"/>
      <c r="C8" s="414"/>
      <c r="D8" s="415"/>
      <c r="E8" s="416"/>
      <c r="F8" s="386"/>
      <c r="G8" s="386"/>
      <c r="N8" s="415"/>
    </row>
    <row r="9" spans="1:14">
      <c r="A9" s="405">
        <f>SUM(A7,1)</f>
        <v>1</v>
      </c>
      <c r="B9" s="416" t="s">
        <v>12</v>
      </c>
      <c r="C9" s="417" t="s">
        <v>45</v>
      </c>
      <c r="D9" s="415">
        <v>269</v>
      </c>
      <c r="E9" s="416" t="s">
        <v>15</v>
      </c>
      <c r="F9" s="653"/>
      <c r="G9" s="654">
        <f>D9*F9</f>
        <v>0</v>
      </c>
      <c r="H9" s="291"/>
      <c r="I9" s="291"/>
      <c r="J9" s="291"/>
      <c r="K9" s="291"/>
      <c r="L9" s="291"/>
      <c r="N9" s="415"/>
    </row>
    <row r="10" spans="1:14">
      <c r="A10" s="412"/>
      <c r="B10" s="416"/>
      <c r="C10" s="417"/>
      <c r="D10" s="415"/>
      <c r="E10" s="416"/>
      <c r="F10" s="654"/>
      <c r="G10" s="654"/>
      <c r="H10" s="291"/>
      <c r="I10" s="291"/>
      <c r="J10" s="291"/>
      <c r="K10" s="291"/>
      <c r="L10" s="291"/>
      <c r="N10" s="415"/>
    </row>
    <row r="11" spans="1:14">
      <c r="A11" s="405">
        <f>SUM(A9,1)</f>
        <v>2</v>
      </c>
      <c r="B11" s="416"/>
      <c r="C11" s="417" t="s">
        <v>13</v>
      </c>
      <c r="D11" s="415">
        <v>21</v>
      </c>
      <c r="E11" s="416" t="s">
        <v>14</v>
      </c>
      <c r="F11" s="653"/>
      <c r="G11" s="654">
        <f t="shared" ref="G11:G15" si="0">D11*F11</f>
        <v>0</v>
      </c>
      <c r="H11" s="291"/>
      <c r="I11" s="291"/>
      <c r="J11" s="291"/>
      <c r="K11" s="291"/>
      <c r="L11" s="291"/>
      <c r="N11" s="415"/>
    </row>
    <row r="12" spans="1:14">
      <c r="A12" s="405"/>
      <c r="B12" s="416"/>
      <c r="C12" s="417"/>
      <c r="D12" s="415"/>
      <c r="E12" s="416"/>
      <c r="F12" s="654"/>
      <c r="G12" s="654"/>
      <c r="H12" s="291"/>
      <c r="I12" s="291"/>
      <c r="J12" s="291"/>
      <c r="K12" s="291"/>
      <c r="L12" s="291"/>
      <c r="N12" s="415"/>
    </row>
    <row r="13" spans="1:14" ht="28">
      <c r="A13" s="405">
        <f>SUM(A11,1)</f>
        <v>3</v>
      </c>
      <c r="B13" s="418"/>
      <c r="C13" s="417" t="s">
        <v>42</v>
      </c>
      <c r="D13" s="419">
        <v>1</v>
      </c>
      <c r="E13" s="420" t="s">
        <v>30</v>
      </c>
      <c r="F13" s="653"/>
      <c r="G13" s="654">
        <f t="shared" si="0"/>
        <v>0</v>
      </c>
      <c r="H13" s="291"/>
      <c r="I13" s="291"/>
      <c r="J13" s="291"/>
      <c r="K13" s="291"/>
      <c r="L13" s="291"/>
      <c r="N13" s="419"/>
    </row>
    <row r="14" spans="1:14">
      <c r="A14" s="405"/>
      <c r="B14" s="416"/>
      <c r="C14" s="417"/>
      <c r="D14" s="415"/>
      <c r="E14" s="416"/>
      <c r="F14" s="654"/>
      <c r="G14" s="654"/>
      <c r="H14" s="291"/>
      <c r="I14" s="291"/>
      <c r="J14" s="291"/>
      <c r="K14" s="291"/>
      <c r="L14" s="291"/>
      <c r="N14" s="415"/>
    </row>
    <row r="15" spans="1:14" ht="70">
      <c r="A15" s="405">
        <f>SUM(A13,1)</f>
        <v>4</v>
      </c>
      <c r="B15" s="416"/>
      <c r="C15" s="417" t="s">
        <v>103</v>
      </c>
      <c r="D15" s="415">
        <v>3</v>
      </c>
      <c r="E15" s="416" t="s">
        <v>14</v>
      </c>
      <c r="F15" s="659"/>
      <c r="G15" s="654">
        <f t="shared" si="0"/>
        <v>0</v>
      </c>
      <c r="H15" s="291"/>
      <c r="I15" s="291"/>
      <c r="J15" s="291"/>
      <c r="K15" s="291"/>
      <c r="L15" s="291"/>
      <c r="N15" s="415"/>
    </row>
    <row r="16" spans="1:14">
      <c r="A16" s="405"/>
      <c r="B16" s="416"/>
      <c r="C16" s="417"/>
      <c r="D16" s="415"/>
      <c r="E16" s="416"/>
      <c r="F16" s="654"/>
      <c r="G16" s="654"/>
      <c r="N16" s="415"/>
    </row>
    <row r="17" spans="1:18" ht="15" thickBot="1">
      <c r="A17" s="422" t="s">
        <v>18</v>
      </c>
      <c r="B17" s="423"/>
      <c r="C17" s="424"/>
      <c r="D17" s="425"/>
      <c r="E17" s="426"/>
      <c r="F17" s="661"/>
      <c r="G17" s="662">
        <f>SUM(G9:G16)</f>
        <v>0</v>
      </c>
      <c r="N17" s="415"/>
    </row>
    <row r="18" spans="1:18">
      <c r="A18" s="412"/>
      <c r="B18" s="413"/>
      <c r="C18" s="414"/>
      <c r="D18" s="415"/>
      <c r="E18" s="416"/>
      <c r="F18" s="667"/>
      <c r="G18" s="668"/>
      <c r="H18" s="291"/>
      <c r="I18" s="291"/>
      <c r="J18" s="291"/>
      <c r="K18" s="429"/>
      <c r="L18" s="291"/>
      <c r="N18" s="415"/>
    </row>
    <row r="19" spans="1:18">
      <c r="A19" s="395"/>
      <c r="B19" s="396"/>
      <c r="C19" s="397"/>
      <c r="D19" s="398"/>
      <c r="E19" s="396"/>
      <c r="F19" s="654"/>
      <c r="G19" s="654"/>
      <c r="N19" s="387"/>
    </row>
    <row r="20" spans="1:18">
      <c r="A20" s="400" t="s">
        <v>19</v>
      </c>
      <c r="B20" s="396"/>
      <c r="C20" s="397"/>
      <c r="D20" s="398"/>
      <c r="E20" s="396"/>
      <c r="F20" s="654"/>
      <c r="G20" s="654"/>
      <c r="N20" s="387"/>
    </row>
    <row r="21" spans="1:18">
      <c r="A21" s="400"/>
      <c r="B21" s="396"/>
      <c r="C21" s="397"/>
      <c r="D21" s="398"/>
      <c r="E21" s="396"/>
      <c r="F21" s="654"/>
      <c r="G21" s="654"/>
      <c r="N21" s="387"/>
    </row>
    <row r="22" spans="1:18" ht="57.75" customHeight="1">
      <c r="A22" s="400"/>
      <c r="B22" s="396"/>
      <c r="C22" s="397" t="s">
        <v>542</v>
      </c>
      <c r="D22" s="398"/>
      <c r="E22" s="396"/>
      <c r="F22" s="654"/>
      <c r="G22" s="654"/>
      <c r="H22" s="291"/>
      <c r="I22" s="291"/>
      <c r="J22" s="291"/>
      <c r="K22" s="387"/>
      <c r="L22" s="429"/>
      <c r="N22" s="291"/>
      <c r="O22" s="31"/>
      <c r="P22" s="31"/>
      <c r="Q22" s="31"/>
      <c r="R22" s="31"/>
    </row>
    <row r="23" spans="1:18" ht="15" thickBot="1">
      <c r="A23" s="395"/>
      <c r="B23" s="396"/>
      <c r="C23" s="397"/>
      <c r="D23" s="398"/>
      <c r="E23" s="396"/>
      <c r="F23" s="654"/>
      <c r="G23" s="654"/>
      <c r="N23" s="387"/>
    </row>
    <row r="24" spans="1:18">
      <c r="A24" s="406" t="s">
        <v>6</v>
      </c>
      <c r="B24" s="407"/>
      <c r="C24" s="408" t="s">
        <v>7</v>
      </c>
      <c r="D24" s="409" t="s">
        <v>21</v>
      </c>
      <c r="E24" s="407" t="s">
        <v>9</v>
      </c>
      <c r="F24" s="669" t="s">
        <v>10</v>
      </c>
      <c r="G24" s="669" t="s">
        <v>11</v>
      </c>
      <c r="N24" s="411"/>
    </row>
    <row r="25" spans="1:18">
      <c r="A25" s="412"/>
      <c r="B25" s="413"/>
      <c r="C25" s="414"/>
      <c r="D25" s="387"/>
      <c r="E25" s="416"/>
      <c r="F25" s="654"/>
      <c r="G25" s="654"/>
      <c r="N25" s="387"/>
    </row>
    <row r="26" spans="1:18" ht="68.25" customHeight="1">
      <c r="A26" s="405">
        <v>1</v>
      </c>
      <c r="B26" s="416"/>
      <c r="C26" s="417" t="s">
        <v>118</v>
      </c>
      <c r="D26" s="384">
        <v>175</v>
      </c>
      <c r="E26" s="416" t="s">
        <v>17</v>
      </c>
      <c r="F26" s="653"/>
      <c r="G26" s="654">
        <f>D26*F26</f>
        <v>0</v>
      </c>
      <c r="H26" s="291"/>
      <c r="I26" s="291"/>
      <c r="J26" s="291"/>
      <c r="K26" s="291"/>
      <c r="L26" s="291"/>
      <c r="N26" s="415"/>
    </row>
    <row r="27" spans="1:18" ht="15" customHeight="1">
      <c r="A27" s="405"/>
      <c r="B27" s="416"/>
      <c r="C27" s="417"/>
      <c r="D27" s="387"/>
      <c r="E27" s="416"/>
      <c r="F27" s="654"/>
      <c r="G27" s="654"/>
      <c r="H27" s="291"/>
      <c r="I27" s="291"/>
      <c r="J27" s="291"/>
      <c r="K27" s="291"/>
      <c r="L27" s="291"/>
      <c r="N27" s="387"/>
    </row>
    <row r="28" spans="1:18" ht="92.25" customHeight="1">
      <c r="A28" s="405">
        <f>SUM(A26,1)</f>
        <v>2</v>
      </c>
      <c r="B28" s="416"/>
      <c r="C28" s="417" t="s">
        <v>117</v>
      </c>
      <c r="D28" s="384">
        <v>135</v>
      </c>
      <c r="E28" s="416" t="s">
        <v>17</v>
      </c>
      <c r="F28" s="653"/>
      <c r="G28" s="654">
        <f t="shared" ref="G28:G38" si="1">D28*F28</f>
        <v>0</v>
      </c>
      <c r="H28" s="291"/>
      <c r="I28" s="291"/>
      <c r="J28" s="291"/>
      <c r="K28" s="291"/>
      <c r="L28" s="291"/>
      <c r="N28" s="415"/>
    </row>
    <row r="29" spans="1:18" ht="15" customHeight="1">
      <c r="A29" s="405"/>
      <c r="B29" s="416"/>
      <c r="C29" s="417"/>
      <c r="D29" s="387"/>
      <c r="E29" s="416"/>
      <c r="F29" s="654"/>
      <c r="G29" s="654"/>
      <c r="H29" s="291"/>
      <c r="I29" s="291"/>
      <c r="J29" s="291"/>
      <c r="K29" s="291"/>
      <c r="L29" s="291"/>
      <c r="N29" s="387"/>
    </row>
    <row r="30" spans="1:18" ht="66.75" customHeight="1">
      <c r="A30" s="405">
        <f>SUM(A28,1)</f>
        <v>3</v>
      </c>
      <c r="B30" s="416"/>
      <c r="C30" s="417" t="s">
        <v>119</v>
      </c>
      <c r="D30" s="384">
        <v>133</v>
      </c>
      <c r="E30" s="416" t="s">
        <v>17</v>
      </c>
      <c r="F30" s="653"/>
      <c r="G30" s="654">
        <f t="shared" si="1"/>
        <v>0</v>
      </c>
      <c r="H30" s="430"/>
      <c r="I30" s="291"/>
      <c r="J30" s="291"/>
      <c r="K30" s="430"/>
      <c r="L30" s="291"/>
      <c r="N30" s="415"/>
    </row>
    <row r="31" spans="1:18" ht="15" customHeight="1">
      <c r="A31" s="405"/>
      <c r="B31" s="416"/>
      <c r="C31" s="417"/>
      <c r="D31" s="387"/>
      <c r="E31" s="416"/>
      <c r="F31" s="654"/>
      <c r="G31" s="654"/>
      <c r="H31" s="291"/>
      <c r="I31" s="291"/>
      <c r="J31" s="291"/>
      <c r="K31" s="291"/>
      <c r="L31" s="291"/>
      <c r="N31" s="387"/>
    </row>
    <row r="32" spans="1:18">
      <c r="A32" s="405">
        <f>SUM(A30,1)</f>
        <v>4</v>
      </c>
      <c r="B32" s="416"/>
      <c r="C32" s="417" t="s">
        <v>41</v>
      </c>
      <c r="D32" s="415">
        <v>225</v>
      </c>
      <c r="E32" s="416" t="s">
        <v>16</v>
      </c>
      <c r="F32" s="653"/>
      <c r="G32" s="654">
        <f t="shared" si="1"/>
        <v>0</v>
      </c>
      <c r="H32" s="291"/>
      <c r="I32" s="291"/>
      <c r="J32" s="291"/>
      <c r="K32" s="291"/>
      <c r="L32" s="291"/>
      <c r="N32" s="415"/>
    </row>
    <row r="33" spans="1:17">
      <c r="A33" s="405"/>
      <c r="B33" s="416"/>
      <c r="C33" s="417"/>
      <c r="D33" s="387"/>
      <c r="E33" s="416"/>
      <c r="F33" s="654"/>
      <c r="G33" s="654"/>
      <c r="H33" s="291"/>
      <c r="I33" s="291"/>
      <c r="J33" s="291"/>
      <c r="K33" s="291"/>
      <c r="L33" s="291"/>
      <c r="N33" s="387"/>
    </row>
    <row r="34" spans="1:17" ht="70">
      <c r="A34" s="405">
        <f>SUM(A32,1)</f>
        <v>5</v>
      </c>
      <c r="B34" s="416"/>
      <c r="C34" s="417" t="s">
        <v>125</v>
      </c>
      <c r="D34" s="415">
        <v>135</v>
      </c>
      <c r="E34" s="416" t="s">
        <v>17</v>
      </c>
      <c r="F34" s="653"/>
      <c r="G34" s="654">
        <f t="shared" si="1"/>
        <v>0</v>
      </c>
      <c r="H34" s="291"/>
      <c r="I34" s="291"/>
      <c r="J34" s="291"/>
      <c r="K34" s="291"/>
      <c r="L34" s="291"/>
      <c r="N34" s="415"/>
    </row>
    <row r="35" spans="1:17">
      <c r="A35" s="405"/>
      <c r="B35" s="416"/>
      <c r="C35" s="431"/>
      <c r="D35" s="432"/>
      <c r="E35" s="416"/>
      <c r="F35" s="654"/>
      <c r="G35" s="654"/>
      <c r="H35" s="291"/>
      <c r="I35" s="291"/>
      <c r="J35" s="291"/>
      <c r="K35" s="291"/>
      <c r="L35" s="291"/>
      <c r="N35" s="432"/>
    </row>
    <row r="36" spans="1:17" ht="70">
      <c r="A36" s="405">
        <f>SUM(A34,1)</f>
        <v>6</v>
      </c>
      <c r="B36" s="418"/>
      <c r="C36" s="417" t="s">
        <v>120</v>
      </c>
      <c r="D36" s="415">
        <v>176</v>
      </c>
      <c r="E36" s="433" t="s">
        <v>17</v>
      </c>
      <c r="F36" s="653"/>
      <c r="G36" s="654">
        <f t="shared" si="1"/>
        <v>0</v>
      </c>
      <c r="H36" s="291"/>
      <c r="I36" s="291"/>
      <c r="J36" s="291"/>
      <c r="K36" s="291"/>
      <c r="L36" s="291"/>
      <c r="N36" s="415"/>
    </row>
    <row r="37" spans="1:17">
      <c r="A37" s="405"/>
      <c r="B37" s="418"/>
      <c r="C37" s="417"/>
      <c r="D37" s="430"/>
      <c r="E37" s="433"/>
      <c r="F37" s="654"/>
      <c r="G37" s="654"/>
      <c r="H37" s="291"/>
      <c r="I37" s="291"/>
      <c r="J37" s="291"/>
      <c r="K37" s="291"/>
      <c r="L37" s="291"/>
      <c r="N37" s="419"/>
    </row>
    <row r="38" spans="1:17" ht="66" customHeight="1">
      <c r="A38" s="405">
        <f>SUM(A36,1)</f>
        <v>7</v>
      </c>
      <c r="B38" s="416" t="s">
        <v>12</v>
      </c>
      <c r="C38" s="417" t="s">
        <v>121</v>
      </c>
      <c r="D38" s="415">
        <v>267</v>
      </c>
      <c r="E38" s="416" t="s">
        <v>17</v>
      </c>
      <c r="F38" s="653"/>
      <c r="G38" s="654">
        <f t="shared" si="1"/>
        <v>0</v>
      </c>
      <c r="H38" s="291"/>
      <c r="I38" s="291"/>
      <c r="J38" s="291"/>
      <c r="K38" s="291"/>
      <c r="L38" s="430"/>
    </row>
    <row r="39" spans="1:17" ht="14.25" customHeight="1">
      <c r="A39" s="405"/>
      <c r="B39" s="416"/>
      <c r="C39" s="417"/>
      <c r="D39" s="387"/>
      <c r="E39" s="416"/>
      <c r="F39" s="654"/>
      <c r="G39" s="654"/>
      <c r="N39" s="387"/>
    </row>
    <row r="40" spans="1:17" ht="15" thickBot="1">
      <c r="A40" s="422" t="s">
        <v>20</v>
      </c>
      <c r="B40" s="423"/>
      <c r="C40" s="424"/>
      <c r="D40" s="434"/>
      <c r="E40" s="426"/>
      <c r="F40" s="661"/>
      <c r="G40" s="662">
        <f>SUM(G26:G39)</f>
        <v>0</v>
      </c>
      <c r="N40" s="387"/>
    </row>
    <row r="41" spans="1:17">
      <c r="F41" s="654"/>
      <c r="G41" s="654"/>
    </row>
    <row r="42" spans="1:17">
      <c r="A42" s="400" t="s">
        <v>51</v>
      </c>
      <c r="B42" s="396"/>
      <c r="C42" s="397"/>
      <c r="D42" s="398"/>
      <c r="E42" s="396"/>
      <c r="F42" s="654"/>
      <c r="G42" s="654"/>
      <c r="N42" s="387"/>
    </row>
    <row r="43" spans="1:17" ht="15" thickBot="1">
      <c r="A43" s="412"/>
      <c r="B43" s="413"/>
      <c r="C43" s="414"/>
      <c r="D43" s="411"/>
      <c r="E43" s="413"/>
      <c r="F43" s="654"/>
      <c r="G43" s="654"/>
      <c r="N43" s="411"/>
    </row>
    <row r="44" spans="1:17">
      <c r="A44" s="406" t="s">
        <v>6</v>
      </c>
      <c r="B44" s="407"/>
      <c r="C44" s="408" t="s">
        <v>7</v>
      </c>
      <c r="D44" s="409" t="s">
        <v>21</v>
      </c>
      <c r="E44" s="407" t="s">
        <v>9</v>
      </c>
      <c r="F44" s="669" t="s">
        <v>10</v>
      </c>
      <c r="G44" s="669" t="s">
        <v>11</v>
      </c>
      <c r="N44" s="411"/>
    </row>
    <row r="45" spans="1:17">
      <c r="F45" s="671"/>
      <c r="G45" s="671"/>
    </row>
    <row r="46" spans="1:17" s="291" customFormat="1" ht="119.25" customHeight="1">
      <c r="A46" s="405">
        <v>1</v>
      </c>
      <c r="B46" s="416"/>
      <c r="C46" s="417" t="s">
        <v>97</v>
      </c>
      <c r="D46" s="415">
        <v>84</v>
      </c>
      <c r="E46" s="435" t="s">
        <v>15</v>
      </c>
      <c r="F46" s="653"/>
      <c r="G46" s="654">
        <f>D46*F46</f>
        <v>0</v>
      </c>
      <c r="N46" s="415"/>
      <c r="P46" s="436"/>
      <c r="Q46" s="436"/>
    </row>
    <row r="47" spans="1:17" s="291" customFormat="1">
      <c r="A47" s="405"/>
      <c r="B47" s="416"/>
      <c r="C47" s="417"/>
      <c r="D47" s="419"/>
      <c r="E47" s="435"/>
      <c r="F47" s="654"/>
      <c r="G47" s="654"/>
      <c r="N47" s="419"/>
      <c r="P47" s="436"/>
      <c r="Q47" s="436"/>
    </row>
    <row r="48" spans="1:17" s="291" customFormat="1" ht="117.75" customHeight="1">
      <c r="A48" s="405">
        <f>SUM(A46,1)</f>
        <v>2</v>
      </c>
      <c r="B48" s="416"/>
      <c r="C48" s="417" t="s">
        <v>543</v>
      </c>
      <c r="D48" s="415">
        <v>185</v>
      </c>
      <c r="E48" s="435" t="s">
        <v>15</v>
      </c>
      <c r="F48" s="653"/>
      <c r="G48" s="654">
        <f t="shared" ref="G48:G74" si="2">D48*F48</f>
        <v>0</v>
      </c>
      <c r="N48" s="415"/>
      <c r="P48" s="436"/>
      <c r="Q48" s="436"/>
    </row>
    <row r="49" spans="1:17" s="291" customFormat="1">
      <c r="A49" s="405"/>
      <c r="B49" s="416"/>
      <c r="C49" s="417"/>
      <c r="D49" s="419"/>
      <c r="E49" s="435"/>
      <c r="F49" s="654"/>
      <c r="G49" s="654"/>
      <c r="N49" s="419"/>
      <c r="P49" s="436"/>
      <c r="Q49" s="436"/>
    </row>
    <row r="50" spans="1:17" s="291" customFormat="1" ht="131.25" customHeight="1">
      <c r="A50" s="405">
        <f>SUM(A48,1)</f>
        <v>3</v>
      </c>
      <c r="B50" s="416"/>
      <c r="C50" s="417" t="s">
        <v>544</v>
      </c>
      <c r="D50" s="415">
        <v>8.5</v>
      </c>
      <c r="E50" s="435" t="s">
        <v>15</v>
      </c>
      <c r="F50" s="653"/>
      <c r="G50" s="654">
        <f t="shared" si="2"/>
        <v>0</v>
      </c>
      <c r="N50" s="415"/>
      <c r="P50" s="436"/>
      <c r="Q50" s="436"/>
    </row>
    <row r="51" spans="1:17" s="291" customFormat="1">
      <c r="A51" s="405"/>
      <c r="B51" s="416"/>
      <c r="C51" s="417"/>
      <c r="D51" s="419"/>
      <c r="E51" s="435"/>
      <c r="F51" s="654"/>
      <c r="G51" s="654"/>
      <c r="N51" s="419"/>
      <c r="P51" s="436"/>
      <c r="Q51" s="436"/>
    </row>
    <row r="52" spans="1:17" s="291" customFormat="1" ht="56">
      <c r="A52" s="405">
        <f>SUM(A50,1)</f>
        <v>4</v>
      </c>
      <c r="B52" s="405"/>
      <c r="C52" s="417" t="s">
        <v>98</v>
      </c>
      <c r="D52" s="415">
        <v>6</v>
      </c>
      <c r="E52" s="437" t="s">
        <v>99</v>
      </c>
      <c r="F52" s="653"/>
      <c r="G52" s="654">
        <f t="shared" si="2"/>
        <v>0</v>
      </c>
      <c r="N52" s="415"/>
      <c r="P52" s="436"/>
      <c r="Q52" s="436"/>
    </row>
    <row r="53" spans="1:17" s="291" customFormat="1">
      <c r="A53" s="405"/>
      <c r="B53" s="416"/>
      <c r="C53" s="417"/>
      <c r="D53" s="419"/>
      <c r="E53" s="435"/>
      <c r="F53" s="654"/>
      <c r="G53" s="654"/>
      <c r="N53" s="419"/>
      <c r="P53" s="436"/>
      <c r="Q53" s="436"/>
    </row>
    <row r="54" spans="1:17" s="291" customFormat="1" ht="126">
      <c r="A54" s="405">
        <f>SUM(A52,1)</f>
        <v>5</v>
      </c>
      <c r="B54" s="405"/>
      <c r="C54" s="438" t="s">
        <v>100</v>
      </c>
      <c r="D54" s="415">
        <v>269</v>
      </c>
      <c r="E54" s="437" t="s">
        <v>15</v>
      </c>
      <c r="F54" s="653"/>
      <c r="G54" s="654">
        <f t="shared" si="2"/>
        <v>0</v>
      </c>
      <c r="N54" s="415"/>
      <c r="P54" s="436"/>
      <c r="Q54" s="436"/>
    </row>
    <row r="55" spans="1:17" s="291" customFormat="1">
      <c r="A55" s="405"/>
      <c r="B55" s="416"/>
      <c r="C55" s="417"/>
      <c r="D55" s="419"/>
      <c r="E55" s="435"/>
      <c r="F55" s="654"/>
      <c r="G55" s="654"/>
      <c r="N55" s="419"/>
      <c r="P55" s="436"/>
      <c r="Q55" s="436"/>
    </row>
    <row r="56" spans="1:17" s="291" customFormat="1" ht="28">
      <c r="A56" s="405">
        <f>SUM(A54,1)</f>
        <v>6</v>
      </c>
      <c r="B56" s="405"/>
      <c r="C56" s="417" t="s">
        <v>46</v>
      </c>
      <c r="D56" s="415">
        <v>260.5</v>
      </c>
      <c r="E56" s="437" t="s">
        <v>15</v>
      </c>
      <c r="F56" s="653"/>
      <c r="G56" s="654">
        <f t="shared" si="2"/>
        <v>0</v>
      </c>
      <c r="N56" s="415"/>
      <c r="P56" s="436"/>
      <c r="Q56" s="436"/>
    </row>
    <row r="57" spans="1:17" s="291" customFormat="1">
      <c r="A57" s="405"/>
      <c r="B57" s="405"/>
      <c r="C57" s="417"/>
      <c r="D57" s="415"/>
      <c r="E57" s="416"/>
      <c r="F57" s="654"/>
      <c r="G57" s="654"/>
      <c r="N57" s="415"/>
      <c r="P57" s="436"/>
      <c r="Q57" s="436"/>
    </row>
    <row r="58" spans="1:17" s="291" customFormat="1" ht="56">
      <c r="A58" s="405">
        <f>SUM(A56,1)</f>
        <v>7</v>
      </c>
      <c r="B58" s="405"/>
      <c r="C58" s="417" t="s">
        <v>109</v>
      </c>
      <c r="D58" s="439"/>
      <c r="E58" s="435"/>
      <c r="F58" s="654"/>
      <c r="G58" s="654"/>
      <c r="N58" s="440"/>
      <c r="P58" s="436"/>
      <c r="Q58" s="436"/>
    </row>
    <row r="59" spans="1:17" s="291" customFormat="1">
      <c r="A59" s="405"/>
      <c r="B59" s="405"/>
      <c r="C59" s="417" t="s">
        <v>113</v>
      </c>
      <c r="D59" s="440">
        <v>7</v>
      </c>
      <c r="E59" s="435" t="s">
        <v>14</v>
      </c>
      <c r="F59" s="653"/>
      <c r="G59" s="654">
        <f t="shared" si="2"/>
        <v>0</v>
      </c>
      <c r="N59" s="440"/>
      <c r="P59" s="436"/>
      <c r="Q59" s="436"/>
    </row>
    <row r="60" spans="1:17" s="291" customFormat="1">
      <c r="A60" s="405"/>
      <c r="B60" s="405"/>
      <c r="C60" s="417" t="s">
        <v>116</v>
      </c>
      <c r="D60" s="440">
        <v>2</v>
      </c>
      <c r="E60" s="435" t="s">
        <v>14</v>
      </c>
      <c r="F60" s="653"/>
      <c r="G60" s="654">
        <f t="shared" si="2"/>
        <v>0</v>
      </c>
      <c r="N60" s="440"/>
      <c r="P60" s="436"/>
      <c r="Q60" s="436"/>
    </row>
    <row r="61" spans="1:17" s="291" customFormat="1">
      <c r="A61" s="405"/>
      <c r="B61" s="405"/>
      <c r="C61" s="417" t="s">
        <v>115</v>
      </c>
      <c r="D61" s="440">
        <v>1</v>
      </c>
      <c r="E61" s="435" t="s">
        <v>14</v>
      </c>
      <c r="F61" s="653"/>
      <c r="G61" s="654">
        <f t="shared" si="2"/>
        <v>0</v>
      </c>
      <c r="N61" s="440"/>
      <c r="P61" s="436"/>
      <c r="Q61" s="436"/>
    </row>
    <row r="62" spans="1:17" s="291" customFormat="1">
      <c r="A62" s="405"/>
      <c r="B62" s="405"/>
      <c r="C62" s="417" t="s">
        <v>114</v>
      </c>
      <c r="D62" s="440">
        <v>3</v>
      </c>
      <c r="E62" s="435" t="s">
        <v>14</v>
      </c>
      <c r="F62" s="653"/>
      <c r="G62" s="654">
        <f t="shared" si="2"/>
        <v>0</v>
      </c>
      <c r="N62" s="440"/>
      <c r="P62" s="436"/>
      <c r="Q62" s="436"/>
    </row>
    <row r="63" spans="1:17" s="291" customFormat="1">
      <c r="A63" s="405"/>
      <c r="B63" s="405"/>
      <c r="C63" s="417"/>
      <c r="D63" s="440"/>
      <c r="E63" s="435"/>
      <c r="F63" s="654"/>
      <c r="G63" s="654"/>
      <c r="N63" s="440"/>
      <c r="P63" s="436"/>
      <c r="Q63" s="436"/>
    </row>
    <row r="64" spans="1:17" s="291" customFormat="1" ht="56">
      <c r="A64" s="405" t="e">
        <f>SUM(#REF!,1)</f>
        <v>#REF!</v>
      </c>
      <c r="B64" s="405"/>
      <c r="C64" s="417" t="s">
        <v>112</v>
      </c>
      <c r="D64" s="439"/>
      <c r="E64" s="435"/>
      <c r="F64" s="654"/>
      <c r="G64" s="654"/>
      <c r="N64" s="440"/>
      <c r="P64" s="436"/>
      <c r="Q64" s="436"/>
    </row>
    <row r="65" spans="1:17" s="291" customFormat="1">
      <c r="A65" s="405"/>
      <c r="B65" s="405"/>
      <c r="C65" s="291" t="s">
        <v>110</v>
      </c>
      <c r="D65" s="440">
        <v>2</v>
      </c>
      <c r="E65" s="435" t="s">
        <v>14</v>
      </c>
      <c r="F65" s="653"/>
      <c r="G65" s="654">
        <f t="shared" si="2"/>
        <v>0</v>
      </c>
      <c r="N65" s="440"/>
      <c r="P65" s="436"/>
      <c r="Q65" s="436"/>
    </row>
    <row r="66" spans="1:17" s="291" customFormat="1">
      <c r="A66" s="405"/>
      <c r="B66" s="405"/>
      <c r="C66" s="291" t="s">
        <v>111</v>
      </c>
      <c r="D66" s="440">
        <v>1</v>
      </c>
      <c r="E66" s="435" t="s">
        <v>14</v>
      </c>
      <c r="F66" s="653"/>
      <c r="G66" s="654">
        <f t="shared" si="2"/>
        <v>0</v>
      </c>
      <c r="N66" s="440"/>
      <c r="P66" s="436"/>
      <c r="Q66" s="436"/>
    </row>
    <row r="67" spans="1:17" s="291" customFormat="1">
      <c r="A67" s="405"/>
      <c r="B67" s="416"/>
      <c r="C67" s="417"/>
      <c r="D67" s="419"/>
      <c r="E67" s="365"/>
      <c r="F67" s="654"/>
      <c r="G67" s="654"/>
      <c r="N67" s="419"/>
      <c r="P67" s="441"/>
      <c r="Q67" s="442"/>
    </row>
    <row r="68" spans="1:17" s="291" customFormat="1" ht="84">
      <c r="A68" s="405">
        <f>SUM(A58,1)</f>
        <v>8</v>
      </c>
      <c r="B68" s="416"/>
      <c r="C68" s="417" t="s">
        <v>108</v>
      </c>
      <c r="D68" s="419">
        <v>5</v>
      </c>
      <c r="E68" s="435" t="s">
        <v>14</v>
      </c>
      <c r="F68" s="653"/>
      <c r="G68" s="654">
        <f t="shared" si="2"/>
        <v>0</v>
      </c>
      <c r="N68" s="419"/>
    </row>
    <row r="69" spans="1:17" s="291" customFormat="1">
      <c r="A69" s="405"/>
      <c r="B69" s="416"/>
      <c r="C69" s="417"/>
      <c r="D69" s="443"/>
      <c r="E69" s="435"/>
      <c r="F69" s="654"/>
      <c r="G69" s="654">
        <f t="shared" si="2"/>
        <v>0</v>
      </c>
      <c r="N69" s="443"/>
    </row>
    <row r="70" spans="1:17" s="291" customFormat="1" ht="68.25" customHeight="1">
      <c r="A70" s="405">
        <f>SUM(A68,1)</f>
        <v>9</v>
      </c>
      <c r="B70" s="416"/>
      <c r="C70" s="417" t="s">
        <v>101</v>
      </c>
      <c r="D70" s="419">
        <v>1</v>
      </c>
      <c r="E70" s="435" t="s">
        <v>14</v>
      </c>
      <c r="F70" s="653"/>
      <c r="G70" s="654">
        <f t="shared" si="2"/>
        <v>0</v>
      </c>
      <c r="K70" s="417"/>
      <c r="N70" s="419"/>
    </row>
    <row r="71" spans="1:17" s="291" customFormat="1">
      <c r="A71" s="405"/>
      <c r="B71" s="416"/>
      <c r="C71" s="431"/>
      <c r="D71" s="443"/>
      <c r="E71" s="435"/>
      <c r="F71" s="654"/>
      <c r="G71" s="654"/>
      <c r="N71" s="443"/>
    </row>
    <row r="72" spans="1:17" s="291" customFormat="1" ht="90.75" customHeight="1">
      <c r="A72" s="405">
        <f>SUM(A70,1)</f>
        <v>10</v>
      </c>
      <c r="B72" s="418"/>
      <c r="C72" s="417" t="s">
        <v>102</v>
      </c>
      <c r="D72" s="419">
        <v>1</v>
      </c>
      <c r="E72" s="435" t="s">
        <v>14</v>
      </c>
      <c r="F72" s="653"/>
      <c r="G72" s="654">
        <f t="shared" si="2"/>
        <v>0</v>
      </c>
      <c r="N72" s="419"/>
    </row>
    <row r="73" spans="1:17" s="291" customFormat="1">
      <c r="A73" s="405"/>
      <c r="B73" s="416"/>
      <c r="C73" s="417"/>
      <c r="D73" s="415"/>
      <c r="E73" s="416"/>
      <c r="F73" s="654"/>
      <c r="G73" s="654"/>
      <c r="N73" s="415"/>
      <c r="P73" s="441"/>
      <c r="Q73" s="442"/>
    </row>
    <row r="74" spans="1:17" s="291" customFormat="1" ht="28">
      <c r="A74" s="405">
        <f>SUM(A72,1)</f>
        <v>11</v>
      </c>
      <c r="B74" s="416"/>
      <c r="C74" s="417" t="s">
        <v>47</v>
      </c>
      <c r="D74" s="419">
        <v>6</v>
      </c>
      <c r="E74" s="435" t="s">
        <v>14</v>
      </c>
      <c r="F74" s="653"/>
      <c r="G74" s="654">
        <f t="shared" si="2"/>
        <v>0</v>
      </c>
      <c r="N74" s="419"/>
    </row>
    <row r="75" spans="1:17" s="291" customFormat="1">
      <c r="A75" s="405"/>
      <c r="B75" s="416"/>
      <c r="C75" s="417"/>
      <c r="D75" s="419"/>
      <c r="E75" s="435"/>
      <c r="F75" s="654"/>
      <c r="G75" s="654"/>
      <c r="N75" s="419"/>
    </row>
    <row r="76" spans="1:17" ht="15" thickBot="1">
      <c r="A76" s="422" t="s">
        <v>52</v>
      </c>
      <c r="B76" s="423"/>
      <c r="C76" s="424"/>
      <c r="D76" s="434"/>
      <c r="E76" s="426"/>
      <c r="F76" s="661"/>
      <c r="G76" s="662">
        <f>SUM(G46:G75)</f>
        <v>0</v>
      </c>
      <c r="N76" s="387"/>
    </row>
    <row r="77" spans="1:17">
      <c r="A77" s="395"/>
      <c r="B77" s="396"/>
      <c r="C77" s="397"/>
      <c r="D77" s="398"/>
      <c r="E77" s="399"/>
      <c r="F77" s="654"/>
      <c r="G77" s="654"/>
      <c r="N77" s="387"/>
    </row>
    <row r="78" spans="1:17">
      <c r="A78" s="412"/>
      <c r="B78" s="413"/>
      <c r="C78" s="414"/>
      <c r="D78" s="411"/>
      <c r="E78" s="413"/>
      <c r="F78" s="654"/>
      <c r="G78" s="654"/>
      <c r="N78" s="411"/>
    </row>
    <row r="79" spans="1:17">
      <c r="A79" s="400" t="s">
        <v>48</v>
      </c>
      <c r="B79" s="396"/>
      <c r="C79" s="397"/>
      <c r="D79" s="398"/>
      <c r="E79" s="396"/>
      <c r="F79" s="654"/>
      <c r="G79" s="654"/>
      <c r="N79" s="387"/>
    </row>
    <row r="80" spans="1:17" ht="15" thickBot="1">
      <c r="A80" s="412"/>
      <c r="B80" s="413"/>
      <c r="C80" s="414"/>
      <c r="D80" s="411"/>
      <c r="E80" s="413"/>
      <c r="F80" s="654"/>
      <c r="G80" s="654"/>
      <c r="N80" s="411"/>
    </row>
    <row r="81" spans="1:106">
      <c r="A81" s="406" t="s">
        <v>6</v>
      </c>
      <c r="B81" s="407"/>
      <c r="C81" s="408" t="s">
        <v>7</v>
      </c>
      <c r="D81" s="409"/>
      <c r="E81" s="407" t="s">
        <v>9</v>
      </c>
      <c r="F81" s="669" t="s">
        <v>10</v>
      </c>
      <c r="G81" s="669" t="s">
        <v>11</v>
      </c>
      <c r="N81" s="411"/>
    </row>
    <row r="82" spans="1:106" s="291" customFormat="1">
      <c r="A82" s="405"/>
      <c r="B82" s="416"/>
      <c r="C82" s="417"/>
      <c r="D82" s="415"/>
      <c r="E82" s="416"/>
      <c r="F82" s="654"/>
      <c r="G82" s="654"/>
      <c r="N82" s="415"/>
      <c r="P82" s="441"/>
      <c r="Q82" s="442"/>
    </row>
    <row r="83" spans="1:106" s="418" customFormat="1" ht="56">
      <c r="A83" s="405">
        <f>SUM(A82,1)</f>
        <v>1</v>
      </c>
      <c r="C83" s="417" t="s">
        <v>54</v>
      </c>
      <c r="D83" s="419">
        <v>24</v>
      </c>
      <c r="E83" s="435" t="s">
        <v>15</v>
      </c>
      <c r="F83" s="648"/>
      <c r="G83" s="647">
        <f>D83*F83</f>
        <v>0</v>
      </c>
      <c r="H83" s="291"/>
      <c r="I83" s="291"/>
      <c r="J83" s="291"/>
      <c r="K83" s="291"/>
      <c r="L83" s="291"/>
      <c r="M83" s="291"/>
      <c r="N83" s="419"/>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1"/>
      <c r="BX83" s="291"/>
      <c r="BY83" s="291"/>
      <c r="BZ83" s="291"/>
      <c r="CA83" s="291"/>
      <c r="CB83" s="291"/>
      <c r="CC83" s="291"/>
      <c r="CD83" s="291"/>
      <c r="CE83" s="291"/>
      <c r="CF83" s="291"/>
      <c r="CG83" s="291"/>
      <c r="CH83" s="291"/>
      <c r="CI83" s="291"/>
      <c r="CJ83" s="291"/>
      <c r="CK83" s="291"/>
      <c r="CL83" s="291"/>
      <c r="CM83" s="291"/>
      <c r="CN83" s="291"/>
      <c r="CO83" s="291"/>
      <c r="CP83" s="291"/>
      <c r="CQ83" s="291"/>
      <c r="CR83" s="291"/>
      <c r="CS83" s="291"/>
      <c r="CT83" s="291"/>
      <c r="CU83" s="291"/>
      <c r="CV83" s="291"/>
      <c r="CW83" s="291"/>
      <c r="CX83" s="291"/>
      <c r="CY83" s="291"/>
      <c r="CZ83" s="291"/>
      <c r="DA83" s="291"/>
      <c r="DB83" s="291"/>
    </row>
    <row r="84" spans="1:106" s="418" customFormat="1">
      <c r="A84" s="405"/>
      <c r="C84" s="417"/>
      <c r="D84" s="419"/>
      <c r="E84" s="435"/>
      <c r="F84" s="647"/>
      <c r="G84" s="647"/>
      <c r="H84" s="291"/>
      <c r="I84" s="291"/>
      <c r="J84" s="291"/>
      <c r="K84" s="291"/>
      <c r="L84" s="291"/>
      <c r="M84" s="291"/>
      <c r="N84" s="419"/>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291"/>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91"/>
      <c r="BI84" s="291"/>
      <c r="BJ84" s="291"/>
      <c r="BK84" s="291"/>
      <c r="BL84" s="291"/>
      <c r="BM84" s="291"/>
      <c r="BN84" s="291"/>
      <c r="BO84" s="291"/>
      <c r="BP84" s="291"/>
      <c r="BQ84" s="291"/>
      <c r="BR84" s="291"/>
      <c r="BS84" s="291"/>
      <c r="BT84" s="291"/>
      <c r="BU84" s="291"/>
      <c r="BV84" s="291"/>
      <c r="BW84" s="291"/>
      <c r="BX84" s="291"/>
      <c r="BY84" s="291"/>
      <c r="BZ84" s="291"/>
      <c r="CA84" s="291"/>
      <c r="CB84" s="291"/>
      <c r="CC84" s="291"/>
      <c r="CD84" s="291"/>
      <c r="CE84" s="291"/>
      <c r="CF84" s="291"/>
      <c r="CG84" s="291"/>
      <c r="CH84" s="291"/>
      <c r="CI84" s="291"/>
      <c r="CJ84" s="291"/>
      <c r="CK84" s="291"/>
      <c r="CL84" s="291"/>
      <c r="CM84" s="291"/>
      <c r="CN84" s="291"/>
      <c r="CO84" s="291"/>
      <c r="CP84" s="291"/>
      <c r="CQ84" s="291"/>
      <c r="CR84" s="291"/>
      <c r="CS84" s="291"/>
      <c r="CT84" s="291"/>
      <c r="CU84" s="291"/>
      <c r="CV84" s="291"/>
      <c r="CW84" s="291"/>
      <c r="CX84" s="291"/>
      <c r="CY84" s="291"/>
      <c r="CZ84" s="291"/>
      <c r="DA84" s="291"/>
      <c r="DB84" s="291"/>
    </row>
    <row r="85" spans="1:106" s="445" customFormat="1" ht="126">
      <c r="A85" s="405">
        <f>SUM(A83,1)</f>
        <v>2</v>
      </c>
      <c r="B85" s="416"/>
      <c r="C85" s="417" t="s">
        <v>93</v>
      </c>
      <c r="D85" s="415">
        <v>1</v>
      </c>
      <c r="E85" s="416" t="s">
        <v>14</v>
      </c>
      <c r="F85" s="686"/>
      <c r="G85" s="647">
        <f t="shared" ref="G85:G99" si="3">D85*F85</f>
        <v>0</v>
      </c>
      <c r="N85" s="415"/>
    </row>
    <row r="86" spans="1:106" s="291" customFormat="1">
      <c r="A86" s="405"/>
      <c r="B86" s="416"/>
      <c r="C86" s="431"/>
      <c r="D86" s="443"/>
      <c r="E86" s="435"/>
      <c r="F86" s="654"/>
      <c r="G86" s="647"/>
      <c r="N86" s="443"/>
    </row>
    <row r="87" spans="1:106" s="429" customFormat="1" ht="51.75" customHeight="1">
      <c r="A87" s="405">
        <f>SUM(A85,1)</f>
        <v>3</v>
      </c>
      <c r="B87" s="446"/>
      <c r="C87" s="417" t="s">
        <v>94</v>
      </c>
      <c r="D87" s="419">
        <v>1</v>
      </c>
      <c r="E87" s="435" t="s">
        <v>14</v>
      </c>
      <c r="F87" s="687"/>
      <c r="G87" s="647">
        <f t="shared" si="3"/>
        <v>0</v>
      </c>
      <c r="H87" s="448"/>
      <c r="I87" s="449"/>
      <c r="J87" s="448"/>
      <c r="K87" s="448"/>
      <c r="L87" s="448"/>
      <c r="M87" s="448"/>
      <c r="N87" s="419"/>
    </row>
    <row r="88" spans="1:106" s="291" customFormat="1">
      <c r="A88" s="405"/>
      <c r="B88" s="416"/>
      <c r="C88" s="431"/>
      <c r="D88" s="443"/>
      <c r="E88" s="435"/>
      <c r="F88" s="654"/>
      <c r="G88" s="647"/>
      <c r="N88" s="443"/>
    </row>
    <row r="89" spans="1:106" s="417" customFormat="1" ht="93" customHeight="1">
      <c r="A89" s="405">
        <f>SUM(A87,1)</f>
        <v>4</v>
      </c>
      <c r="C89" s="417" t="s">
        <v>95</v>
      </c>
      <c r="D89" s="419">
        <v>13</v>
      </c>
      <c r="E89" s="435" t="s">
        <v>14</v>
      </c>
      <c r="F89" s="674"/>
      <c r="G89" s="647">
        <f t="shared" si="3"/>
        <v>0</v>
      </c>
      <c r="N89" s="419"/>
    </row>
    <row r="90" spans="1:106" s="445" customFormat="1">
      <c r="A90" s="450"/>
      <c r="B90" s="451"/>
      <c r="C90" s="431"/>
      <c r="D90" s="432"/>
      <c r="E90" s="452"/>
      <c r="F90" s="643"/>
      <c r="G90" s="647"/>
      <c r="N90" s="432"/>
    </row>
    <row r="91" spans="1:106" s="429" customFormat="1" ht="42">
      <c r="A91" s="405">
        <f>SUM(A89,1)</f>
        <v>5</v>
      </c>
      <c r="B91" s="446"/>
      <c r="C91" s="417" t="s">
        <v>104</v>
      </c>
      <c r="D91" s="415">
        <v>13</v>
      </c>
      <c r="E91" s="435" t="s">
        <v>14</v>
      </c>
      <c r="F91" s="653"/>
      <c r="G91" s="647">
        <f t="shared" si="3"/>
        <v>0</v>
      </c>
      <c r="H91" s="453"/>
      <c r="I91" s="448"/>
      <c r="J91" s="448"/>
      <c r="K91" s="448"/>
      <c r="L91" s="448"/>
      <c r="N91" s="415"/>
    </row>
    <row r="92" spans="1:106" s="445" customFormat="1">
      <c r="A92" s="450"/>
      <c r="B92" s="451"/>
      <c r="C92" s="431"/>
      <c r="D92" s="432"/>
      <c r="E92" s="452"/>
      <c r="F92" s="643"/>
      <c r="G92" s="647"/>
      <c r="N92" s="432"/>
    </row>
    <row r="93" spans="1:106" s="429" customFormat="1" ht="28">
      <c r="A93" s="405">
        <f>SUM(A91,1)</f>
        <v>6</v>
      </c>
      <c r="B93" s="446"/>
      <c r="C93" s="417" t="s">
        <v>63</v>
      </c>
      <c r="D93" s="415">
        <v>269</v>
      </c>
      <c r="E93" s="435" t="s">
        <v>15</v>
      </c>
      <c r="F93" s="653"/>
      <c r="G93" s="647">
        <f t="shared" si="3"/>
        <v>0</v>
      </c>
      <c r="H93" s="453"/>
      <c r="I93" s="448"/>
      <c r="J93" s="448"/>
      <c r="K93" s="448"/>
      <c r="L93" s="448"/>
      <c r="N93" s="415"/>
    </row>
    <row r="94" spans="1:106" s="429" customFormat="1">
      <c r="A94" s="454"/>
      <c r="B94" s="446"/>
      <c r="C94" s="455"/>
      <c r="D94" s="456"/>
      <c r="E94" s="457"/>
      <c r="F94" s="654"/>
      <c r="G94" s="647"/>
      <c r="H94" s="448"/>
      <c r="I94" s="448"/>
      <c r="J94" s="448"/>
      <c r="K94" s="448"/>
      <c r="L94" s="448"/>
      <c r="N94" s="458"/>
    </row>
    <row r="95" spans="1:106" s="429" customFormat="1" ht="80.25" customHeight="1">
      <c r="A95" s="405">
        <f>SUM(A93,1)</f>
        <v>7</v>
      </c>
      <c r="B95" s="446"/>
      <c r="C95" s="417" t="s">
        <v>105</v>
      </c>
      <c r="D95" s="415">
        <v>269</v>
      </c>
      <c r="E95" s="435" t="s">
        <v>15</v>
      </c>
      <c r="F95" s="653"/>
      <c r="G95" s="647">
        <f t="shared" si="3"/>
        <v>0</v>
      </c>
      <c r="H95" s="448"/>
      <c r="I95" s="448"/>
      <c r="J95" s="448"/>
      <c r="K95" s="448"/>
      <c r="L95" s="448"/>
      <c r="N95" s="415"/>
    </row>
    <row r="96" spans="1:106" s="429" customFormat="1">
      <c r="A96" s="454"/>
      <c r="B96" s="446"/>
      <c r="C96" s="455"/>
      <c r="D96" s="456"/>
      <c r="E96" s="457"/>
      <c r="F96" s="654"/>
      <c r="G96" s="647"/>
      <c r="H96" s="448"/>
      <c r="I96" s="448"/>
      <c r="J96" s="448"/>
      <c r="K96" s="448"/>
      <c r="L96" s="448"/>
      <c r="N96" s="458"/>
    </row>
    <row r="97" spans="1:14" s="429" customFormat="1" ht="56.25" customHeight="1">
      <c r="A97" s="405">
        <f>SUM(A95,1)</f>
        <v>8</v>
      </c>
      <c r="B97" s="446"/>
      <c r="C97" s="417" t="s">
        <v>106</v>
      </c>
      <c r="D97" s="415">
        <v>1</v>
      </c>
      <c r="E97" s="435" t="s">
        <v>14</v>
      </c>
      <c r="F97" s="653"/>
      <c r="G97" s="647">
        <f t="shared" si="3"/>
        <v>0</v>
      </c>
      <c r="H97" s="448"/>
      <c r="I97" s="448"/>
      <c r="J97" s="448"/>
      <c r="K97" s="448"/>
      <c r="L97" s="448"/>
      <c r="N97" s="415"/>
    </row>
    <row r="98" spans="1:14" s="429" customFormat="1">
      <c r="A98" s="454"/>
      <c r="B98" s="446"/>
      <c r="C98" s="455"/>
      <c r="D98" s="456"/>
      <c r="E98" s="457"/>
      <c r="F98" s="654"/>
      <c r="G98" s="647"/>
      <c r="H98" s="448"/>
      <c r="I98" s="448"/>
      <c r="J98" s="448"/>
      <c r="K98" s="448"/>
      <c r="L98" s="448"/>
      <c r="N98" s="458"/>
    </row>
    <row r="99" spans="1:14" s="429" customFormat="1" ht="71.25" customHeight="1">
      <c r="A99" s="405">
        <f>SUM(A97,1)</f>
        <v>9</v>
      </c>
      <c r="B99" s="446"/>
      <c r="C99" s="417" t="s">
        <v>107</v>
      </c>
      <c r="D99" s="415">
        <v>1</v>
      </c>
      <c r="E99" s="435" t="s">
        <v>14</v>
      </c>
      <c r="F99" s="653"/>
      <c r="G99" s="647">
        <f t="shared" si="3"/>
        <v>0</v>
      </c>
      <c r="H99" s="448"/>
      <c r="I99" s="448"/>
      <c r="J99" s="448"/>
      <c r="K99" s="448"/>
      <c r="L99" s="448"/>
      <c r="N99" s="415"/>
    </row>
    <row r="100" spans="1:14" s="429" customFormat="1">
      <c r="A100" s="405"/>
      <c r="B100" s="446"/>
      <c r="C100" s="417"/>
      <c r="D100" s="443"/>
      <c r="E100" s="435"/>
      <c r="F100" s="654"/>
      <c r="G100" s="654"/>
      <c r="H100" s="448"/>
      <c r="I100" s="448"/>
      <c r="J100" s="448"/>
      <c r="K100" s="448"/>
      <c r="L100" s="448"/>
      <c r="N100" s="443"/>
    </row>
    <row r="101" spans="1:14" ht="15" thickBot="1">
      <c r="A101" s="422" t="s">
        <v>34</v>
      </c>
      <c r="B101" s="423"/>
      <c r="C101" s="424"/>
      <c r="D101" s="434"/>
      <c r="E101" s="426"/>
      <c r="F101" s="661"/>
      <c r="G101" s="662">
        <f>SUM(G83:G100)</f>
        <v>0</v>
      </c>
      <c r="N101" s="387"/>
    </row>
    <row r="102" spans="1:14">
      <c r="A102" s="395"/>
      <c r="B102" s="396"/>
      <c r="C102" s="397"/>
      <c r="D102" s="398"/>
      <c r="E102" s="399"/>
      <c r="F102" s="654"/>
      <c r="G102" s="654"/>
      <c r="N102" s="387"/>
    </row>
    <row r="103" spans="1:14">
      <c r="A103" s="395"/>
      <c r="B103" s="396"/>
      <c r="C103" s="397"/>
      <c r="D103" s="398"/>
      <c r="E103" s="399"/>
      <c r="F103" s="654"/>
      <c r="G103" s="654"/>
      <c r="N103" s="387"/>
    </row>
    <row r="104" spans="1:14">
      <c r="A104" s="459" t="s">
        <v>49</v>
      </c>
      <c r="B104" s="460"/>
      <c r="C104" s="402"/>
      <c r="D104" s="403"/>
      <c r="E104" s="401"/>
      <c r="F104" s="654"/>
      <c r="G104" s="654"/>
      <c r="N104" s="404"/>
    </row>
    <row r="105" spans="1:14" ht="15" thickBot="1">
      <c r="A105" s="461"/>
      <c r="B105" s="462"/>
      <c r="C105" s="463"/>
      <c r="D105" s="464"/>
      <c r="E105" s="465"/>
      <c r="F105" s="654"/>
      <c r="G105" s="654"/>
      <c r="N105" s="387"/>
    </row>
    <row r="106" spans="1:14">
      <c r="A106" s="406" t="s">
        <v>6</v>
      </c>
      <c r="B106" s="407"/>
      <c r="C106" s="408" t="s">
        <v>7</v>
      </c>
      <c r="D106" s="409"/>
      <c r="E106" s="407" t="s">
        <v>9</v>
      </c>
      <c r="F106" s="669" t="s">
        <v>10</v>
      </c>
      <c r="G106" s="669" t="s">
        <v>11</v>
      </c>
      <c r="N106" s="411"/>
    </row>
    <row r="107" spans="1:14">
      <c r="A107" s="466"/>
      <c r="B107" s="418"/>
      <c r="C107" s="417"/>
      <c r="D107" s="398"/>
      <c r="E107" s="416"/>
      <c r="F107" s="654"/>
      <c r="G107" s="654"/>
      <c r="N107" s="387"/>
    </row>
    <row r="108" spans="1:14">
      <c r="A108" s="405">
        <v>1</v>
      </c>
      <c r="B108" s="466"/>
      <c r="C108" s="417" t="s">
        <v>53</v>
      </c>
      <c r="D108" s="415">
        <v>269</v>
      </c>
      <c r="E108" s="416" t="s">
        <v>15</v>
      </c>
      <c r="F108" s="653"/>
      <c r="G108" s="654">
        <f>D108*F108</f>
        <v>0</v>
      </c>
      <c r="H108" s="291"/>
      <c r="I108" s="291"/>
      <c r="J108" s="291"/>
      <c r="K108" s="291"/>
      <c r="L108" s="291"/>
      <c r="N108" s="415"/>
    </row>
    <row r="109" spans="1:14" hidden="1">
      <c r="A109" s="405"/>
      <c r="B109" s="416"/>
      <c r="C109" s="431" t="s">
        <v>55</v>
      </c>
      <c r="D109" s="432"/>
      <c r="E109" s="416"/>
      <c r="F109" s="654"/>
      <c r="G109" s="654">
        <f t="shared" ref="G109:G124" si="4">D109*F109</f>
        <v>0</v>
      </c>
      <c r="H109" s="291"/>
      <c r="I109" s="291"/>
      <c r="J109" s="291"/>
      <c r="K109" s="291"/>
      <c r="L109" s="291"/>
      <c r="N109" s="432"/>
    </row>
    <row r="110" spans="1:14" hidden="1">
      <c r="A110" s="405"/>
      <c r="B110" s="416"/>
      <c r="C110" s="431" t="s">
        <v>56</v>
      </c>
      <c r="D110" s="432"/>
      <c r="E110" s="416"/>
      <c r="F110" s="654"/>
      <c r="G110" s="654">
        <f t="shared" si="4"/>
        <v>0</v>
      </c>
      <c r="H110" s="291"/>
      <c r="I110" s="291"/>
      <c r="J110" s="291"/>
      <c r="K110" s="291"/>
      <c r="L110" s="291"/>
      <c r="N110" s="432"/>
    </row>
    <row r="111" spans="1:14" hidden="1">
      <c r="A111" s="405"/>
      <c r="B111" s="416"/>
      <c r="C111" s="431" t="s">
        <v>60</v>
      </c>
      <c r="D111" s="432"/>
      <c r="E111" s="416"/>
      <c r="F111" s="654"/>
      <c r="G111" s="654">
        <f t="shared" si="4"/>
        <v>0</v>
      </c>
      <c r="H111" s="291"/>
      <c r="I111" s="291"/>
      <c r="J111" s="291"/>
      <c r="K111" s="291"/>
      <c r="L111" s="291"/>
      <c r="N111" s="432"/>
    </row>
    <row r="112" spans="1:14" hidden="1">
      <c r="A112" s="405"/>
      <c r="B112" s="416"/>
      <c r="C112" s="431" t="s">
        <v>57</v>
      </c>
      <c r="D112" s="432"/>
      <c r="E112" s="416"/>
      <c r="F112" s="654"/>
      <c r="G112" s="654">
        <f t="shared" si="4"/>
        <v>0</v>
      </c>
      <c r="H112" s="291"/>
      <c r="I112" s="291"/>
      <c r="J112" s="291"/>
      <c r="K112" s="291"/>
      <c r="L112" s="291"/>
      <c r="N112" s="432"/>
    </row>
    <row r="113" spans="1:14" hidden="1">
      <c r="A113" s="405"/>
      <c r="B113" s="416"/>
      <c r="C113" s="431" t="s">
        <v>61</v>
      </c>
      <c r="D113" s="432"/>
      <c r="E113" s="416"/>
      <c r="F113" s="654"/>
      <c r="G113" s="654">
        <f t="shared" si="4"/>
        <v>0</v>
      </c>
      <c r="H113" s="291"/>
      <c r="I113" s="291"/>
      <c r="J113" s="291"/>
      <c r="K113" s="291"/>
      <c r="L113" s="291"/>
      <c r="N113" s="432"/>
    </row>
    <row r="114" spans="1:14" hidden="1">
      <c r="A114" s="405"/>
      <c r="B114" s="416"/>
      <c r="C114" s="431" t="s">
        <v>62</v>
      </c>
      <c r="D114" s="432"/>
      <c r="E114" s="416"/>
      <c r="F114" s="654"/>
      <c r="G114" s="654">
        <f t="shared" si="4"/>
        <v>0</v>
      </c>
      <c r="H114" s="291"/>
      <c r="I114" s="291"/>
      <c r="J114" s="291"/>
      <c r="K114" s="291"/>
      <c r="L114" s="291"/>
      <c r="N114" s="432"/>
    </row>
    <row r="115" spans="1:14" hidden="1">
      <c r="A115" s="405"/>
      <c r="B115" s="416"/>
      <c r="C115" s="431" t="s">
        <v>58</v>
      </c>
      <c r="D115" s="432"/>
      <c r="E115" s="416"/>
      <c r="F115" s="654"/>
      <c r="G115" s="654">
        <f t="shared" si="4"/>
        <v>0</v>
      </c>
      <c r="H115" s="291"/>
      <c r="I115" s="291"/>
      <c r="J115" s="291"/>
      <c r="K115" s="291"/>
      <c r="L115" s="291"/>
      <c r="N115" s="432"/>
    </row>
    <row r="116" spans="1:14" hidden="1">
      <c r="A116" s="405"/>
      <c r="B116" s="416"/>
      <c r="C116" s="431" t="s">
        <v>59</v>
      </c>
      <c r="D116" s="432"/>
      <c r="E116" s="416"/>
      <c r="F116" s="654"/>
      <c r="G116" s="654">
        <f t="shared" si="4"/>
        <v>0</v>
      </c>
      <c r="H116" s="291"/>
      <c r="I116" s="291"/>
      <c r="J116" s="291"/>
      <c r="K116" s="291"/>
      <c r="L116" s="291"/>
      <c r="N116" s="432"/>
    </row>
    <row r="117" spans="1:14">
      <c r="A117" s="467"/>
      <c r="B117" s="466"/>
      <c r="C117" s="417"/>
      <c r="D117" s="437"/>
      <c r="E117" s="416"/>
      <c r="F117" s="654"/>
      <c r="G117" s="654"/>
      <c r="H117" s="291"/>
      <c r="I117" s="291"/>
      <c r="J117" s="291"/>
      <c r="K117" s="291"/>
      <c r="L117" s="291"/>
      <c r="N117" s="437"/>
    </row>
    <row r="118" spans="1:14">
      <c r="A118" s="405">
        <f>SUM(A108,1)</f>
        <v>2</v>
      </c>
      <c r="B118" s="466"/>
      <c r="C118" s="417" t="s">
        <v>22</v>
      </c>
      <c r="D118" s="387">
        <v>12</v>
      </c>
      <c r="E118" s="416" t="s">
        <v>23</v>
      </c>
      <c r="F118" s="653"/>
      <c r="G118" s="654">
        <f t="shared" si="4"/>
        <v>0</v>
      </c>
      <c r="H118" s="291"/>
      <c r="I118" s="291"/>
      <c r="J118" s="291"/>
      <c r="K118" s="291"/>
      <c r="L118" s="291"/>
      <c r="N118" s="387"/>
    </row>
    <row r="119" spans="1:14">
      <c r="A119" s="405"/>
      <c r="B119" s="416"/>
      <c r="C119" s="417"/>
      <c r="D119" s="416"/>
      <c r="E119" s="416"/>
      <c r="F119" s="654"/>
      <c r="G119" s="654"/>
      <c r="H119" s="291"/>
      <c r="I119" s="291"/>
      <c r="J119" s="291"/>
      <c r="K119" s="291"/>
      <c r="L119" s="291"/>
      <c r="N119" s="416"/>
    </row>
    <row r="120" spans="1:14">
      <c r="A120" s="405">
        <f>SUM(A118,1)</f>
        <v>3</v>
      </c>
      <c r="B120" s="466"/>
      <c r="C120" s="417" t="s">
        <v>24</v>
      </c>
      <c r="D120" s="387">
        <v>24</v>
      </c>
      <c r="E120" s="416" t="s">
        <v>23</v>
      </c>
      <c r="F120" s="653"/>
      <c r="G120" s="654">
        <f t="shared" si="4"/>
        <v>0</v>
      </c>
      <c r="H120" s="291"/>
      <c r="I120" s="291"/>
      <c r="J120" s="291"/>
      <c r="K120" s="291"/>
      <c r="L120" s="291"/>
      <c r="N120" s="387"/>
    </row>
    <row r="121" spans="1:14">
      <c r="A121" s="405"/>
      <c r="B121" s="416"/>
      <c r="C121" s="417"/>
      <c r="D121" s="387"/>
      <c r="E121" s="416"/>
      <c r="F121" s="658"/>
      <c r="G121" s="654"/>
      <c r="H121" s="291"/>
      <c r="I121" s="291"/>
      <c r="J121" s="291"/>
      <c r="K121" s="291"/>
      <c r="L121" s="291"/>
      <c r="N121" s="387"/>
    </row>
    <row r="122" spans="1:14">
      <c r="A122" s="405">
        <f>SUM(A120,1)</f>
        <v>4</v>
      </c>
      <c r="B122" s="416"/>
      <c r="C122" s="417" t="s">
        <v>31</v>
      </c>
      <c r="D122" s="387">
        <v>6</v>
      </c>
      <c r="E122" s="416" t="s">
        <v>23</v>
      </c>
      <c r="F122" s="659"/>
      <c r="G122" s="654">
        <f t="shared" si="4"/>
        <v>0</v>
      </c>
      <c r="H122" s="291"/>
      <c r="I122" s="291"/>
      <c r="J122" s="291"/>
      <c r="K122" s="291"/>
      <c r="L122" s="291"/>
      <c r="N122" s="387"/>
    </row>
    <row r="123" spans="1:14">
      <c r="A123" s="405"/>
      <c r="B123" s="416"/>
      <c r="C123" s="417"/>
      <c r="D123" s="416"/>
      <c r="E123" s="416"/>
      <c r="F123" s="654"/>
      <c r="G123" s="654"/>
      <c r="H123" s="291"/>
      <c r="I123" s="291"/>
      <c r="J123" s="291"/>
      <c r="K123" s="291"/>
      <c r="L123" s="291"/>
      <c r="N123" s="416"/>
    </row>
    <row r="124" spans="1:14">
      <c r="A124" s="405">
        <f>SUM(A122,1)</f>
        <v>5</v>
      </c>
      <c r="B124" s="466"/>
      <c r="C124" s="417" t="s">
        <v>43</v>
      </c>
      <c r="D124" s="387">
        <v>85</v>
      </c>
      <c r="E124" s="416" t="s">
        <v>23</v>
      </c>
      <c r="F124" s="653"/>
      <c r="G124" s="654">
        <f t="shared" si="4"/>
        <v>0</v>
      </c>
      <c r="H124" s="291"/>
      <c r="I124" s="291"/>
      <c r="J124" s="291"/>
      <c r="K124" s="291"/>
      <c r="L124" s="291"/>
      <c r="N124" s="387"/>
    </row>
    <row r="125" spans="1:14">
      <c r="A125" s="405"/>
      <c r="B125" s="466"/>
      <c r="C125" s="417"/>
      <c r="D125" s="387"/>
      <c r="E125" s="416"/>
      <c r="F125" s="654"/>
      <c r="G125" s="654"/>
      <c r="N125" s="387"/>
    </row>
    <row r="126" spans="1:14" ht="15" thickBot="1">
      <c r="A126" s="468" t="s">
        <v>28</v>
      </c>
      <c r="B126" s="469"/>
      <c r="C126" s="424"/>
      <c r="D126" s="470"/>
      <c r="E126" s="423"/>
      <c r="F126" s="661"/>
      <c r="G126" s="662">
        <f>SUM(G108:G125)</f>
        <v>0</v>
      </c>
      <c r="N126" s="404"/>
    </row>
    <row r="127" spans="1:14">
      <c r="A127" s="395"/>
      <c r="B127" s="396"/>
      <c r="C127" s="397"/>
      <c r="D127" s="398"/>
      <c r="E127" s="399"/>
      <c r="F127" s="654"/>
      <c r="G127" s="654"/>
      <c r="N127" s="387"/>
    </row>
    <row r="128" spans="1:14">
      <c r="A128" s="405"/>
      <c r="B128" s="416"/>
      <c r="C128" s="417"/>
      <c r="D128" s="387"/>
      <c r="E128" s="416"/>
      <c r="F128" s="654"/>
      <c r="G128" s="654"/>
      <c r="N128" s="387"/>
    </row>
    <row r="129" spans="1:14">
      <c r="A129" s="471" t="s">
        <v>37</v>
      </c>
      <c r="B129" s="472"/>
      <c r="C129" s="473"/>
      <c r="D129" s="474"/>
      <c r="E129" s="475"/>
      <c r="F129" s="663"/>
      <c r="G129" s="672"/>
      <c r="N129" s="387"/>
    </row>
    <row r="130" spans="1:14">
      <c r="A130" s="400"/>
      <c r="B130" s="396"/>
      <c r="C130" s="397"/>
      <c r="D130" s="398"/>
      <c r="E130" s="399"/>
      <c r="F130" s="654"/>
      <c r="G130" s="654"/>
      <c r="N130" s="387"/>
    </row>
    <row r="131" spans="1:14">
      <c r="A131" s="395"/>
      <c r="B131" s="396"/>
      <c r="C131" s="397"/>
      <c r="D131" s="398"/>
      <c r="E131" s="399"/>
      <c r="F131" s="654"/>
      <c r="G131" s="654"/>
      <c r="N131" s="387"/>
    </row>
    <row r="132" spans="1:14">
      <c r="A132" s="395"/>
      <c r="B132" s="396"/>
      <c r="C132" s="397"/>
      <c r="D132" s="398"/>
      <c r="E132" s="399"/>
      <c r="F132" s="654"/>
      <c r="G132" s="654"/>
      <c r="N132" s="387"/>
    </row>
    <row r="133" spans="1:14">
      <c r="A133" s="478" t="s">
        <v>25</v>
      </c>
      <c r="B133" s="382"/>
      <c r="C133" s="383"/>
      <c r="D133" s="384"/>
      <c r="E133" s="385"/>
      <c r="F133" s="654"/>
      <c r="G133" s="654">
        <f>G17</f>
        <v>0</v>
      </c>
      <c r="N133" s="387"/>
    </row>
    <row r="134" spans="1:14">
      <c r="A134" s="478"/>
      <c r="B134" s="382"/>
      <c r="C134" s="383"/>
      <c r="D134" s="384"/>
      <c r="E134" s="385"/>
      <c r="F134" s="654"/>
      <c r="G134" s="654"/>
      <c r="N134" s="387"/>
    </row>
    <row r="135" spans="1:14">
      <c r="A135" s="478" t="s">
        <v>26</v>
      </c>
      <c r="B135" s="382"/>
      <c r="C135" s="383"/>
      <c r="D135" s="384"/>
      <c r="E135" s="385"/>
      <c r="F135" s="654"/>
      <c r="G135" s="654">
        <f>G40</f>
        <v>0</v>
      </c>
      <c r="N135" s="387"/>
    </row>
    <row r="136" spans="1:14">
      <c r="A136" s="478"/>
      <c r="B136" s="382"/>
      <c r="C136" s="383"/>
      <c r="D136" s="384"/>
      <c r="E136" s="385"/>
      <c r="F136" s="654"/>
      <c r="G136" s="654"/>
      <c r="N136" s="387"/>
    </row>
    <row r="137" spans="1:14">
      <c r="A137" s="478" t="s">
        <v>51</v>
      </c>
      <c r="B137" s="382"/>
      <c r="C137" s="383"/>
      <c r="D137" s="384"/>
      <c r="E137" s="385"/>
      <c r="F137" s="654"/>
      <c r="G137" s="654">
        <f>G76</f>
        <v>0</v>
      </c>
      <c r="N137" s="387"/>
    </row>
    <row r="138" spans="1:14">
      <c r="A138" s="478"/>
      <c r="B138" s="382"/>
      <c r="C138" s="383"/>
      <c r="D138" s="384"/>
      <c r="E138" s="385"/>
      <c r="F138" s="654"/>
      <c r="G138" s="654"/>
      <c r="N138" s="387"/>
    </row>
    <row r="139" spans="1:14">
      <c r="A139" s="478" t="s">
        <v>50</v>
      </c>
      <c r="B139" s="382"/>
      <c r="C139" s="383"/>
      <c r="D139" s="384"/>
      <c r="E139" s="385"/>
      <c r="F139" s="654"/>
      <c r="G139" s="654">
        <f>G101</f>
        <v>0</v>
      </c>
      <c r="N139" s="387"/>
    </row>
    <row r="140" spans="1:14">
      <c r="A140" s="478"/>
      <c r="B140" s="382"/>
      <c r="C140" s="383"/>
      <c r="D140" s="384"/>
      <c r="E140" s="385"/>
      <c r="F140" s="654"/>
      <c r="G140" s="654"/>
      <c r="N140" s="387"/>
    </row>
    <row r="141" spans="1:14">
      <c r="A141" s="478" t="s">
        <v>40</v>
      </c>
      <c r="B141" s="382"/>
      <c r="C141" s="383"/>
      <c r="D141" s="384"/>
      <c r="E141" s="385"/>
      <c r="F141" s="654"/>
      <c r="G141" s="654">
        <f>G126</f>
        <v>0</v>
      </c>
      <c r="N141" s="387"/>
    </row>
    <row r="142" spans="1:14">
      <c r="A142" s="395"/>
      <c r="B142" s="396"/>
      <c r="C142" s="397"/>
      <c r="D142" s="398"/>
      <c r="E142" s="399"/>
      <c r="F142" s="654"/>
      <c r="G142" s="654"/>
      <c r="N142" s="387"/>
    </row>
    <row r="143" spans="1:14">
      <c r="A143" s="471" t="s">
        <v>69</v>
      </c>
      <c r="B143" s="472"/>
      <c r="C143" s="473"/>
      <c r="D143" s="474"/>
      <c r="E143" s="475"/>
      <c r="F143" s="663"/>
      <c r="G143" s="663">
        <f>G133+G135+G137+G139+G141</f>
        <v>0</v>
      </c>
      <c r="N143" s="387"/>
    </row>
    <row r="144" spans="1:14">
      <c r="F144" s="654"/>
      <c r="G144" s="654"/>
    </row>
    <row r="145" spans="1:14">
      <c r="A145" s="478" t="s">
        <v>27</v>
      </c>
      <c r="B145" s="382"/>
      <c r="C145" s="383"/>
      <c r="D145" s="384"/>
      <c r="E145" s="385"/>
      <c r="F145" s="654"/>
      <c r="G145" s="654">
        <f>G143*0.1</f>
        <v>0</v>
      </c>
      <c r="N145" s="387"/>
    </row>
    <row r="146" spans="1:14">
      <c r="A146" s="479" t="s">
        <v>78</v>
      </c>
      <c r="B146" s="396"/>
      <c r="C146" s="397"/>
      <c r="D146" s="398"/>
      <c r="E146" s="396"/>
      <c r="F146" s="673"/>
      <c r="G146" s="656"/>
      <c r="N146" s="387"/>
    </row>
    <row r="147" spans="1:14" ht="15" thickBot="1">
      <c r="A147" s="481"/>
      <c r="B147" s="482"/>
      <c r="C147" s="483"/>
      <c r="D147" s="484"/>
      <c r="E147" s="485"/>
      <c r="F147" s="654"/>
      <c r="G147" s="654"/>
      <c r="N147" s="486"/>
    </row>
    <row r="148" spans="1:14" ht="15" thickBot="1">
      <c r="A148" s="381" t="s">
        <v>4</v>
      </c>
      <c r="B148" s="382"/>
      <c r="C148" s="383"/>
      <c r="D148" s="384"/>
      <c r="E148" s="385"/>
      <c r="F148" s="654"/>
      <c r="G148" s="664">
        <f>G143+G145</f>
        <v>0</v>
      </c>
      <c r="N148" s="387"/>
    </row>
    <row r="149" spans="1:14">
      <c r="A149" s="381"/>
      <c r="B149" s="382"/>
      <c r="C149" s="383"/>
      <c r="D149" s="384"/>
      <c r="E149" s="385"/>
      <c r="F149" s="386"/>
      <c r="G149" s="386"/>
      <c r="N149" s="387"/>
    </row>
    <row r="150" spans="1:14">
      <c r="A150" s="400"/>
      <c r="B150" s="401"/>
      <c r="C150" s="402"/>
      <c r="D150" s="487"/>
      <c r="E150" s="401"/>
      <c r="F150" s="386"/>
      <c r="G150" s="386"/>
      <c r="N150" s="428"/>
    </row>
    <row r="151" spans="1:14">
      <c r="A151" s="400"/>
      <c r="B151" s="401"/>
      <c r="C151" s="402"/>
      <c r="D151" s="487"/>
      <c r="E151" s="401"/>
      <c r="F151" s="386"/>
      <c r="G151" s="386"/>
      <c r="N151" s="428"/>
    </row>
    <row r="152" spans="1:14">
      <c r="A152" s="381"/>
      <c r="B152" s="382"/>
      <c r="C152" s="383"/>
      <c r="D152" s="384"/>
      <c r="E152" s="385"/>
      <c r="F152" s="386"/>
      <c r="G152" s="386"/>
      <c r="H152" s="381"/>
      <c r="N152" s="404"/>
    </row>
    <row r="153" spans="1:14">
      <c r="A153" s="400"/>
      <c r="B153" s="401"/>
      <c r="C153" s="402"/>
      <c r="D153" s="487"/>
      <c r="E153" s="401"/>
      <c r="F153" s="386"/>
      <c r="G153" s="386"/>
      <c r="H153" s="400"/>
      <c r="I153" s="291"/>
      <c r="J153" s="291"/>
      <c r="K153" s="291"/>
      <c r="L153" s="291"/>
      <c r="N153" s="404"/>
    </row>
    <row r="154" spans="1:14">
      <c r="A154" s="381"/>
      <c r="B154" s="382"/>
      <c r="C154" s="383"/>
      <c r="D154" s="384"/>
      <c r="E154" s="385"/>
      <c r="F154" s="386"/>
      <c r="G154" s="386"/>
      <c r="H154" s="381"/>
    </row>
    <row r="155" spans="1:14">
      <c r="A155" s="291"/>
      <c r="B155" s="291"/>
      <c r="C155" s="291"/>
      <c r="D155" s="385"/>
      <c r="E155" s="291"/>
      <c r="F155" s="386"/>
      <c r="G155" s="386"/>
    </row>
    <row r="156" spans="1:14">
      <c r="A156" s="291"/>
      <c r="B156" s="291"/>
      <c r="C156" s="291"/>
      <c r="D156" s="385"/>
      <c r="E156" s="291"/>
      <c r="F156" s="386"/>
      <c r="G156" s="386"/>
    </row>
  </sheetData>
  <phoneticPr fontId="0" type="noConversion"/>
  <printOptions gridLines="1"/>
  <pageMargins left="0.98425196850393704" right="0.39370078740157499" top="0.98425196850393704" bottom="0.98425196850393704" header="0" footer="0"/>
  <pageSetup paperSize="9" scale="74" fitToHeight="4" orientation="portrait"/>
  <headerFooter alignWithMargins="0">
    <oddFooter>&amp;C&amp;"Times New Roman,Poševno"&amp;9D&amp;R&amp;P</oddFooter>
  </headerFooter>
  <rowBreaks count="5" manualBreakCount="5">
    <brk id="18" max="16383" man="1"/>
    <brk id="41" max="16383" man="1"/>
    <brk id="77" max="16383" man="1"/>
    <brk id="103" max="16383" man="1"/>
    <brk id="1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340"/>
  <sheetViews>
    <sheetView topLeftCell="A303" workbookViewId="0">
      <selection activeCell="G113" sqref="G113"/>
    </sheetView>
  </sheetViews>
  <sheetFormatPr baseColWidth="10" defaultColWidth="9.1640625" defaultRowHeight="14"/>
  <cols>
    <col min="1" max="1" width="2.33203125" style="13" customWidth="1"/>
    <col min="2" max="2" width="5.5" style="25" customWidth="1"/>
    <col min="3" max="3" width="41" style="26" customWidth="1"/>
    <col min="4" max="4" width="8.33203125" style="27" customWidth="1"/>
    <col min="5" max="5" width="7.33203125" style="13" customWidth="1"/>
    <col min="6" max="6" width="9.33203125" style="718" customWidth="1"/>
    <col min="7" max="7" width="13.33203125" style="28" customWidth="1"/>
    <col min="8" max="8" width="2" style="13" bestFit="1" customWidth="1"/>
    <col min="9" max="9" width="11.1640625" style="14" customWidth="1"/>
    <col min="10" max="10" width="7.6640625" style="15" customWidth="1"/>
    <col min="11" max="11" width="6.1640625" style="13" customWidth="1"/>
    <col min="12" max="12" width="12.83203125" style="13" bestFit="1" customWidth="1"/>
    <col min="13" max="13" width="9.33203125" style="13" bestFit="1" customWidth="1"/>
    <col min="14" max="16384" width="9.1640625" style="13"/>
  </cols>
  <sheetData>
    <row r="1" spans="1:10">
      <c r="A1" s="858" t="s">
        <v>29</v>
      </c>
      <c r="B1" s="857"/>
      <c r="C1" s="857"/>
      <c r="D1" s="857"/>
      <c r="E1" s="857"/>
      <c r="F1" s="857"/>
      <c r="G1" s="857"/>
    </row>
    <row r="2" spans="1:10" ht="15">
      <c r="A2" s="856" t="s">
        <v>138</v>
      </c>
      <c r="B2" s="862"/>
      <c r="C2" s="862"/>
      <c r="D2" s="862"/>
      <c r="E2" s="862"/>
      <c r="F2" s="862"/>
      <c r="G2" s="862"/>
    </row>
    <row r="3" spans="1:10" ht="15">
      <c r="A3" s="16"/>
      <c r="B3" s="17"/>
      <c r="C3" s="17"/>
      <c r="D3" s="17"/>
      <c r="E3" s="17"/>
      <c r="F3" s="702"/>
      <c r="G3" s="17"/>
    </row>
    <row r="4" spans="1:10" ht="15">
      <c r="A4" s="16"/>
      <c r="B4" s="17"/>
      <c r="C4" s="17"/>
      <c r="D4" s="17"/>
      <c r="E4" s="17"/>
      <c r="F4" s="702"/>
      <c r="G4" s="17"/>
    </row>
    <row r="5" spans="1:10" ht="16">
      <c r="A5" s="18"/>
      <c r="B5" s="19"/>
      <c r="C5" s="19"/>
      <c r="D5" s="19"/>
      <c r="E5" s="19"/>
      <c r="F5" s="549"/>
      <c r="G5" s="20"/>
    </row>
    <row r="6" spans="1:10" s="1" customFormat="1" ht="16">
      <c r="B6" s="2" t="s">
        <v>139</v>
      </c>
      <c r="C6" s="1" t="s">
        <v>140</v>
      </c>
      <c r="D6" s="3"/>
      <c r="F6" s="703"/>
      <c r="G6" s="688">
        <f>G33</f>
        <v>0</v>
      </c>
      <c r="I6" s="5"/>
      <c r="J6" s="6"/>
    </row>
    <row r="7" spans="1:10" s="1" customFormat="1" ht="16">
      <c r="B7" s="2"/>
      <c r="D7" s="3"/>
      <c r="F7" s="703"/>
      <c r="G7" s="689"/>
      <c r="I7" s="5"/>
      <c r="J7" s="6"/>
    </row>
    <row r="8" spans="1:10" s="1" customFormat="1" ht="16">
      <c r="B8" s="2" t="s">
        <v>141</v>
      </c>
      <c r="C8" s="1" t="s">
        <v>142</v>
      </c>
      <c r="D8" s="3"/>
      <c r="F8" s="703"/>
      <c r="G8" s="688">
        <f>G231</f>
        <v>0</v>
      </c>
      <c r="I8" s="5"/>
      <c r="J8" s="6"/>
    </row>
    <row r="9" spans="1:10" s="1" customFormat="1" ht="17" thickBot="1">
      <c r="B9" s="7"/>
      <c r="C9" s="8"/>
      <c r="D9" s="9"/>
      <c r="E9" s="8"/>
      <c r="F9" s="704"/>
      <c r="G9" s="690"/>
      <c r="I9" s="5"/>
      <c r="J9" s="6"/>
    </row>
    <row r="10" spans="1:10" s="1" customFormat="1" ht="17" thickTop="1">
      <c r="B10" s="10"/>
      <c r="C10" s="11"/>
      <c r="D10" s="12"/>
      <c r="E10" s="11"/>
      <c r="F10" s="705"/>
      <c r="G10" s="691"/>
      <c r="I10" s="5"/>
      <c r="J10" s="6"/>
    </row>
    <row r="11" spans="1:10" s="1" customFormat="1" ht="16">
      <c r="B11" s="863" t="s">
        <v>359</v>
      </c>
      <c r="C11" s="864"/>
      <c r="D11" s="864"/>
      <c r="E11" s="864"/>
      <c r="F11" s="860"/>
      <c r="G11" s="690">
        <f>SUM(G6:G8)</f>
        <v>0</v>
      </c>
      <c r="I11" s="5"/>
      <c r="J11" s="6"/>
    </row>
    <row r="12" spans="1:10">
      <c r="B12" s="21"/>
      <c r="C12" s="22"/>
      <c r="D12" s="21"/>
      <c r="E12" s="22"/>
      <c r="F12" s="706"/>
      <c r="G12" s="23"/>
    </row>
    <row r="13" spans="1:10">
      <c r="B13" s="865"/>
      <c r="C13" s="866"/>
      <c r="D13" s="866"/>
      <c r="E13" s="866"/>
      <c r="F13" s="861"/>
      <c r="G13" s="24"/>
    </row>
    <row r="15" spans="1:10" ht="16">
      <c r="B15" s="867"/>
      <c r="C15" s="866"/>
      <c r="D15" s="866"/>
      <c r="E15" s="866"/>
      <c r="F15" s="866"/>
      <c r="G15" s="29"/>
    </row>
    <row r="20" spans="1:10" ht="16">
      <c r="A20" s="860" t="s">
        <v>143</v>
      </c>
      <c r="B20" s="861"/>
      <c r="C20" s="861"/>
      <c r="D20" s="861"/>
      <c r="E20" s="861"/>
      <c r="F20" s="861"/>
      <c r="G20" s="861"/>
    </row>
    <row r="21" spans="1:10" ht="16">
      <c r="A21" s="18"/>
      <c r="B21" s="19"/>
      <c r="C21" s="19"/>
      <c r="D21" s="19"/>
      <c r="E21" s="19"/>
      <c r="F21" s="549"/>
      <c r="G21" s="20"/>
    </row>
    <row r="22" spans="1:10">
      <c r="B22" s="30" t="s">
        <v>144</v>
      </c>
      <c r="C22" s="31" t="s">
        <v>145</v>
      </c>
      <c r="D22" s="32"/>
      <c r="E22" s="31"/>
      <c r="F22" s="707"/>
      <c r="G22" s="692">
        <f>G80</f>
        <v>0</v>
      </c>
      <c r="H22" s="31"/>
      <c r="I22" s="34"/>
      <c r="J22" s="35"/>
    </row>
    <row r="23" spans="1:10">
      <c r="B23" s="30"/>
      <c r="C23" s="31"/>
      <c r="D23" s="32"/>
      <c r="E23" s="31"/>
      <c r="F23" s="707"/>
      <c r="G23" s="693"/>
      <c r="H23" s="31"/>
      <c r="I23" s="34"/>
      <c r="J23" s="35"/>
    </row>
    <row r="24" spans="1:10">
      <c r="B24" s="30" t="s">
        <v>146</v>
      </c>
      <c r="C24" s="31" t="s">
        <v>147</v>
      </c>
      <c r="D24" s="32"/>
      <c r="E24" s="31"/>
      <c r="F24" s="707"/>
      <c r="G24" s="692">
        <f>+G116</f>
        <v>0</v>
      </c>
      <c r="H24" s="31"/>
      <c r="I24" s="34"/>
      <c r="J24" s="35"/>
    </row>
    <row r="25" spans="1:10">
      <c r="B25" s="30"/>
      <c r="C25" s="31"/>
      <c r="D25" s="32"/>
      <c r="E25" s="31"/>
      <c r="F25" s="707"/>
      <c r="G25" s="693"/>
      <c r="H25" s="31"/>
      <c r="I25" s="34"/>
      <c r="J25" s="35"/>
    </row>
    <row r="26" spans="1:10">
      <c r="B26" s="30" t="s">
        <v>148</v>
      </c>
      <c r="C26" s="31" t="s">
        <v>149</v>
      </c>
      <c r="D26" s="32"/>
      <c r="E26" s="31"/>
      <c r="F26" s="707"/>
      <c r="G26" s="692">
        <f>+G146</f>
        <v>0</v>
      </c>
      <c r="H26" s="31"/>
      <c r="I26" s="34"/>
      <c r="J26" s="35"/>
    </row>
    <row r="27" spans="1:10">
      <c r="B27" s="30"/>
      <c r="C27" s="31"/>
      <c r="D27" s="32"/>
      <c r="E27" s="31"/>
      <c r="F27" s="707"/>
      <c r="G27" s="693"/>
      <c r="H27" s="31"/>
      <c r="I27" s="34"/>
      <c r="J27" s="35"/>
    </row>
    <row r="28" spans="1:10">
      <c r="B28" s="30" t="s">
        <v>150</v>
      </c>
      <c r="C28" s="31" t="s">
        <v>151</v>
      </c>
      <c r="D28" s="32"/>
      <c r="E28" s="31"/>
      <c r="F28" s="707"/>
      <c r="G28" s="692">
        <f>+G187</f>
        <v>0</v>
      </c>
      <c r="H28" s="31"/>
      <c r="I28" s="34"/>
      <c r="J28" s="35"/>
    </row>
    <row r="29" spans="1:10">
      <c r="B29" s="30"/>
      <c r="C29" s="31"/>
      <c r="D29" s="32"/>
      <c r="E29" s="31"/>
      <c r="F29" s="707"/>
      <c r="G29" s="693"/>
      <c r="H29" s="31"/>
      <c r="I29" s="34"/>
      <c r="J29" s="35"/>
    </row>
    <row r="30" spans="1:10">
      <c r="B30" s="36" t="s">
        <v>152</v>
      </c>
      <c r="C30" s="37" t="s">
        <v>153</v>
      </c>
      <c r="D30" s="38"/>
      <c r="E30" s="37"/>
      <c r="F30" s="706"/>
      <c r="G30" s="692">
        <f>+G339</f>
        <v>0</v>
      </c>
      <c r="H30" s="31"/>
      <c r="I30" s="34"/>
      <c r="J30" s="35"/>
    </row>
    <row r="31" spans="1:10" ht="15" thickBot="1">
      <c r="B31" s="36"/>
      <c r="C31" s="37"/>
      <c r="D31" s="38"/>
      <c r="E31" s="37"/>
      <c r="F31" s="706"/>
      <c r="G31" s="694"/>
      <c r="H31" s="31"/>
      <c r="I31" s="34"/>
      <c r="J31" s="35"/>
    </row>
    <row r="32" spans="1:10" ht="15" thickTop="1">
      <c r="B32" s="39"/>
      <c r="C32" s="40"/>
      <c r="D32" s="41"/>
      <c r="E32" s="40"/>
      <c r="F32" s="708"/>
      <c r="G32" s="695"/>
      <c r="H32" s="31"/>
      <c r="I32" s="34"/>
      <c r="J32" s="35"/>
    </row>
    <row r="33" spans="1:15">
      <c r="B33" s="869" t="s">
        <v>32</v>
      </c>
      <c r="C33" s="870"/>
      <c r="D33" s="870"/>
      <c r="E33" s="870"/>
      <c r="F33" s="861"/>
      <c r="G33" s="694">
        <f>SUM(G22:G30)</f>
        <v>0</v>
      </c>
      <c r="H33" s="31"/>
      <c r="I33" s="34"/>
      <c r="J33" s="35"/>
      <c r="O33" s="42"/>
    </row>
    <row r="34" spans="1:15">
      <c r="B34" s="21"/>
      <c r="C34" s="22"/>
      <c r="D34" s="21"/>
      <c r="E34" s="22"/>
      <c r="F34" s="706"/>
      <c r="G34" s="23"/>
      <c r="H34" s="31"/>
      <c r="I34" s="34"/>
      <c r="J34" s="35"/>
      <c r="O34" s="42"/>
    </row>
    <row r="35" spans="1:15">
      <c r="B35" s="865"/>
      <c r="C35" s="866"/>
      <c r="D35" s="866"/>
      <c r="E35" s="866"/>
      <c r="F35" s="861"/>
      <c r="G35" s="24"/>
    </row>
    <row r="37" spans="1:15" ht="16">
      <c r="B37" s="867"/>
      <c r="C37" s="866"/>
      <c r="D37" s="866"/>
      <c r="E37" s="866"/>
      <c r="F37" s="866"/>
      <c r="G37" s="29"/>
      <c r="J37" s="43"/>
    </row>
    <row r="39" spans="1:15" ht="64.5" customHeight="1">
      <c r="B39" s="868" t="s">
        <v>511</v>
      </c>
      <c r="C39" s="868"/>
      <c r="D39" s="868"/>
      <c r="E39" s="868"/>
      <c r="F39" s="868"/>
      <c r="G39" s="868"/>
    </row>
    <row r="40" spans="1:15" s="44" customFormat="1" ht="12">
      <c r="B40" s="45"/>
      <c r="C40" s="46"/>
      <c r="D40" s="47"/>
      <c r="F40" s="709"/>
      <c r="G40" s="48"/>
      <c r="I40" s="49"/>
      <c r="J40" s="50"/>
    </row>
    <row r="41" spans="1:15" s="44" customFormat="1" ht="12">
      <c r="B41" s="45"/>
      <c r="C41" s="46"/>
      <c r="D41" s="47"/>
      <c r="F41" s="709"/>
      <c r="G41" s="48"/>
      <c r="I41" s="49"/>
      <c r="J41" s="50"/>
    </row>
    <row r="42" spans="1:15" s="51" customFormat="1" ht="12">
      <c r="B42" s="52" t="s">
        <v>144</v>
      </c>
      <c r="C42" s="53" t="s">
        <v>145</v>
      </c>
      <c r="D42" s="54"/>
      <c r="E42" s="55"/>
      <c r="F42" s="710"/>
      <c r="G42" s="57"/>
      <c r="I42" s="58"/>
      <c r="J42" s="59"/>
    </row>
    <row r="43" spans="1:15" s="721" customFormat="1" ht="12">
      <c r="B43" s="724" t="s">
        <v>154</v>
      </c>
      <c r="C43" s="725" t="s">
        <v>7</v>
      </c>
      <c r="D43" s="726" t="s">
        <v>155</v>
      </c>
      <c r="E43" s="727" t="s">
        <v>156</v>
      </c>
      <c r="F43" s="728" t="s">
        <v>545</v>
      </c>
      <c r="G43" s="730" t="s">
        <v>157</v>
      </c>
      <c r="I43" s="722"/>
      <c r="J43" s="723"/>
    </row>
    <row r="44" spans="1:15" s="51" customFormat="1" ht="38.5" customHeight="1">
      <c r="A44" s="62"/>
      <c r="B44" s="63" t="s">
        <v>158</v>
      </c>
      <c r="C44" s="61" t="s">
        <v>159</v>
      </c>
      <c r="D44" s="54"/>
      <c r="E44" s="55"/>
      <c r="F44" s="711"/>
      <c r="G44" s="64"/>
      <c r="I44" s="58"/>
      <c r="J44" s="59"/>
    </row>
    <row r="45" spans="1:15" s="51" customFormat="1" ht="12">
      <c r="A45" s="62"/>
      <c r="B45" s="62" t="s">
        <v>160</v>
      </c>
      <c r="C45" s="65" t="s">
        <v>161</v>
      </c>
      <c r="D45" s="54">
        <v>129.9</v>
      </c>
      <c r="E45" s="66" t="s">
        <v>162</v>
      </c>
      <c r="F45" s="712"/>
      <c r="G45" s="696"/>
      <c r="I45" s="58"/>
      <c r="J45" s="59"/>
    </row>
    <row r="46" spans="1:15" s="51" customFormat="1" ht="12">
      <c r="A46" s="62"/>
      <c r="B46" s="62"/>
      <c r="C46" s="65" t="s">
        <v>163</v>
      </c>
      <c r="D46" s="54">
        <v>116.64</v>
      </c>
      <c r="E46" s="66" t="s">
        <v>162</v>
      </c>
      <c r="F46" s="712"/>
      <c r="G46" s="696"/>
      <c r="I46" s="58"/>
      <c r="J46" s="59"/>
    </row>
    <row r="47" spans="1:15" s="51" customFormat="1" ht="12">
      <c r="A47" s="62"/>
      <c r="B47" s="62" t="s">
        <v>160</v>
      </c>
      <c r="C47" s="61" t="s">
        <v>164</v>
      </c>
      <c r="D47" s="54">
        <v>246.54000000000002</v>
      </c>
      <c r="E47" s="66" t="s">
        <v>162</v>
      </c>
      <c r="F47" s="713"/>
      <c r="G47" s="697">
        <f>F47*D47</f>
        <v>0</v>
      </c>
      <c r="I47" s="58"/>
      <c r="J47" s="59"/>
    </row>
    <row r="48" spans="1:15" s="51" customFormat="1" ht="12">
      <c r="A48" s="62"/>
      <c r="B48" s="62" t="s">
        <v>160</v>
      </c>
      <c r="C48" s="61"/>
      <c r="D48" s="54"/>
      <c r="E48" s="66"/>
      <c r="F48" s="712"/>
      <c r="G48" s="696"/>
      <c r="I48" s="58"/>
      <c r="J48" s="59"/>
    </row>
    <row r="49" spans="1:10" s="51" customFormat="1" ht="36">
      <c r="A49" s="62"/>
      <c r="B49" s="62" t="s">
        <v>165</v>
      </c>
      <c r="C49" s="61" t="s">
        <v>166</v>
      </c>
      <c r="D49" s="54">
        <v>5</v>
      </c>
      <c r="E49" s="66" t="s">
        <v>167</v>
      </c>
      <c r="F49" s="713"/>
      <c r="G49" s="697">
        <f>F49*D49</f>
        <v>0</v>
      </c>
      <c r="I49" s="58"/>
      <c r="J49" s="59"/>
    </row>
    <row r="50" spans="1:10" s="51" customFormat="1" ht="12">
      <c r="A50" s="62"/>
      <c r="B50" s="62" t="s">
        <v>160</v>
      </c>
      <c r="C50" s="61"/>
      <c r="D50" s="54"/>
      <c r="E50" s="66"/>
      <c r="F50" s="714"/>
      <c r="G50" s="698"/>
      <c r="I50" s="58"/>
      <c r="J50" s="59"/>
    </row>
    <row r="51" spans="1:10" s="51" customFormat="1" ht="36">
      <c r="A51" s="62"/>
      <c r="B51" s="62" t="s">
        <v>168</v>
      </c>
      <c r="C51" s="61" t="s">
        <v>169</v>
      </c>
      <c r="D51" s="67">
        <v>80</v>
      </c>
      <c r="E51" s="66" t="s">
        <v>162</v>
      </c>
      <c r="F51" s="713"/>
      <c r="G51" s="697">
        <f>F51*D51</f>
        <v>0</v>
      </c>
      <c r="I51" s="58"/>
      <c r="J51" s="59"/>
    </row>
    <row r="52" spans="1:10" s="51" customFormat="1" ht="12">
      <c r="A52" s="62"/>
      <c r="B52" s="62" t="s">
        <v>160</v>
      </c>
      <c r="C52" s="61"/>
      <c r="D52" s="54"/>
      <c r="E52" s="66"/>
      <c r="F52" s="712"/>
      <c r="G52" s="696"/>
      <c r="I52" s="58"/>
      <c r="J52" s="59"/>
    </row>
    <row r="53" spans="1:10" s="51" customFormat="1" ht="24">
      <c r="A53" s="62"/>
      <c r="B53" s="62" t="s">
        <v>170</v>
      </c>
      <c r="C53" s="61" t="s">
        <v>171</v>
      </c>
      <c r="D53" s="54">
        <v>20</v>
      </c>
      <c r="E53" s="66" t="s">
        <v>172</v>
      </c>
      <c r="F53" s="713"/>
      <c r="G53" s="697">
        <f>F53*D53</f>
        <v>0</v>
      </c>
      <c r="I53" s="58"/>
      <c r="J53" s="59"/>
    </row>
    <row r="54" spans="1:10" s="51" customFormat="1" ht="12">
      <c r="A54" s="62"/>
      <c r="B54" s="62"/>
      <c r="C54" s="61"/>
      <c r="D54" s="54"/>
      <c r="E54" s="66"/>
      <c r="F54" s="712"/>
      <c r="G54" s="696"/>
      <c r="I54" s="58"/>
      <c r="J54" s="59"/>
    </row>
    <row r="55" spans="1:10" s="51" customFormat="1" ht="24">
      <c r="A55" s="62"/>
      <c r="B55" s="63" t="s">
        <v>173</v>
      </c>
      <c r="C55" s="61" t="s">
        <v>174</v>
      </c>
      <c r="D55" s="54">
        <v>20</v>
      </c>
      <c r="E55" s="66" t="s">
        <v>172</v>
      </c>
      <c r="F55" s="713"/>
      <c r="G55" s="697">
        <f>F55*D55</f>
        <v>0</v>
      </c>
      <c r="I55" s="58"/>
      <c r="J55" s="59"/>
    </row>
    <row r="56" spans="1:10" s="51" customFormat="1" ht="12">
      <c r="A56" s="62"/>
      <c r="B56" s="62"/>
      <c r="C56" s="61"/>
      <c r="D56" s="54"/>
      <c r="E56" s="66"/>
      <c r="F56" s="712"/>
      <c r="G56" s="696"/>
      <c r="I56" s="58"/>
      <c r="J56" s="59"/>
    </row>
    <row r="57" spans="1:10" s="51" customFormat="1" ht="24">
      <c r="A57" s="62"/>
      <c r="B57" s="63" t="s">
        <v>175</v>
      </c>
      <c r="C57" s="61" t="s">
        <v>176</v>
      </c>
      <c r="D57" s="54">
        <v>10</v>
      </c>
      <c r="E57" s="66" t="s">
        <v>23</v>
      </c>
      <c r="F57" s="713"/>
      <c r="G57" s="697">
        <f>F57*D57</f>
        <v>0</v>
      </c>
      <c r="I57" s="58"/>
      <c r="J57" s="59"/>
    </row>
    <row r="58" spans="1:10" s="51" customFormat="1" ht="12">
      <c r="A58" s="62"/>
      <c r="B58" s="62"/>
      <c r="C58" s="61"/>
      <c r="D58" s="54"/>
      <c r="E58" s="66"/>
      <c r="F58" s="712"/>
      <c r="G58" s="696"/>
      <c r="I58" s="58"/>
      <c r="J58" s="59"/>
    </row>
    <row r="59" spans="1:10" s="51" customFormat="1" ht="84">
      <c r="A59" s="62"/>
      <c r="B59" s="63" t="s">
        <v>177</v>
      </c>
      <c r="C59" s="61" t="s">
        <v>178</v>
      </c>
      <c r="D59" s="54">
        <v>1</v>
      </c>
      <c r="E59" s="66" t="s">
        <v>167</v>
      </c>
      <c r="F59" s="713"/>
      <c r="G59" s="697">
        <f>F59*D59</f>
        <v>0</v>
      </c>
      <c r="I59" s="58"/>
      <c r="J59" s="59"/>
    </row>
    <row r="60" spans="1:10" s="51" customFormat="1" ht="12">
      <c r="A60" s="62"/>
      <c r="B60" s="62"/>
      <c r="C60" s="61"/>
      <c r="D60" s="54"/>
      <c r="E60" s="66"/>
      <c r="F60" s="712"/>
      <c r="G60" s="696"/>
      <c r="I60" s="58"/>
      <c r="J60" s="59"/>
    </row>
    <row r="61" spans="1:10" s="51" customFormat="1" ht="36">
      <c r="A61" s="62"/>
      <c r="B61" s="63" t="s">
        <v>179</v>
      </c>
      <c r="C61" s="61" t="s">
        <v>180</v>
      </c>
      <c r="D61" s="54">
        <v>100</v>
      </c>
      <c r="E61" s="66" t="s">
        <v>512</v>
      </c>
      <c r="F61" s="713"/>
      <c r="G61" s="697">
        <f>F61*D61</f>
        <v>0</v>
      </c>
      <c r="I61" s="58"/>
      <c r="J61" s="59"/>
    </row>
    <row r="62" spans="1:10" s="51" customFormat="1" ht="12">
      <c r="A62" s="62"/>
      <c r="B62" s="62"/>
      <c r="C62" s="61"/>
      <c r="D62" s="68"/>
      <c r="E62" s="66"/>
      <c r="F62" s="712"/>
      <c r="G62" s="696"/>
      <c r="I62" s="58"/>
      <c r="J62" s="59"/>
    </row>
    <row r="63" spans="1:10" s="51" customFormat="1" ht="48">
      <c r="A63" s="62"/>
      <c r="B63" s="63" t="s">
        <v>181</v>
      </c>
      <c r="C63" s="61" t="s">
        <v>182</v>
      </c>
      <c r="D63" s="54">
        <v>40</v>
      </c>
      <c r="E63" s="66" t="s">
        <v>183</v>
      </c>
      <c r="F63" s="713"/>
      <c r="G63" s="697">
        <f>F63*D63</f>
        <v>0</v>
      </c>
      <c r="I63" s="58"/>
      <c r="J63" s="59"/>
    </row>
    <row r="64" spans="1:10" s="51" customFormat="1" ht="12">
      <c r="A64" s="62"/>
      <c r="B64" s="62"/>
      <c r="C64" s="61"/>
      <c r="D64" s="54"/>
      <c r="E64" s="66"/>
      <c r="F64" s="712"/>
      <c r="G64" s="696"/>
      <c r="I64" s="58"/>
      <c r="J64" s="59"/>
    </row>
    <row r="65" spans="1:10" s="51" customFormat="1" ht="48">
      <c r="A65" s="62"/>
      <c r="B65" s="63" t="s">
        <v>184</v>
      </c>
      <c r="C65" s="61" t="s">
        <v>185</v>
      </c>
      <c r="D65" s="54">
        <v>100</v>
      </c>
      <c r="E65" s="66" t="s">
        <v>512</v>
      </c>
      <c r="F65" s="713"/>
      <c r="G65" s="697">
        <f>F65*D65</f>
        <v>0</v>
      </c>
      <c r="I65" s="58"/>
      <c r="J65" s="59"/>
    </row>
    <row r="66" spans="1:10" s="51" customFormat="1" ht="12">
      <c r="A66" s="62"/>
      <c r="B66" s="62" t="s">
        <v>160</v>
      </c>
      <c r="C66" s="61"/>
      <c r="D66" s="54"/>
      <c r="E66" s="66"/>
      <c r="F66" s="712"/>
      <c r="G66" s="696"/>
      <c r="I66" s="58"/>
      <c r="J66" s="59"/>
    </row>
    <row r="67" spans="1:10" s="51" customFormat="1" ht="36">
      <c r="A67" s="62"/>
      <c r="B67" s="63" t="s">
        <v>186</v>
      </c>
      <c r="C67" s="61" t="s">
        <v>187</v>
      </c>
      <c r="D67" s="54">
        <v>120</v>
      </c>
      <c r="E67" s="66" t="s">
        <v>188</v>
      </c>
      <c r="F67" s="713"/>
      <c r="G67" s="697">
        <f>F67*D67</f>
        <v>0</v>
      </c>
      <c r="I67" s="58"/>
      <c r="J67" s="59"/>
    </row>
    <row r="68" spans="1:10" s="51" customFormat="1" ht="12">
      <c r="A68" s="62"/>
      <c r="B68" s="63"/>
      <c r="C68" s="61"/>
      <c r="D68" s="54"/>
      <c r="E68" s="66"/>
      <c r="F68" s="712"/>
      <c r="G68" s="696"/>
      <c r="I68" s="58"/>
      <c r="J68" s="59"/>
    </row>
    <row r="69" spans="1:10" s="51" customFormat="1" ht="36">
      <c r="A69" s="62"/>
      <c r="B69" s="63" t="s">
        <v>189</v>
      </c>
      <c r="C69" s="61" t="s">
        <v>190</v>
      </c>
      <c r="D69" s="54">
        <v>120</v>
      </c>
      <c r="E69" s="66" t="s">
        <v>188</v>
      </c>
      <c r="F69" s="713"/>
      <c r="G69" s="697">
        <f>F69*D69</f>
        <v>0</v>
      </c>
      <c r="I69" s="58"/>
      <c r="J69" s="59"/>
    </row>
    <row r="70" spans="1:10" s="51" customFormat="1" ht="12">
      <c r="A70" s="62"/>
      <c r="B70" s="63"/>
      <c r="C70" s="61"/>
      <c r="D70" s="54"/>
      <c r="E70" s="66"/>
      <c r="F70" s="712"/>
      <c r="G70" s="696"/>
      <c r="I70" s="58"/>
      <c r="J70" s="59"/>
    </row>
    <row r="71" spans="1:10" s="51" customFormat="1" ht="24">
      <c r="A71" s="62"/>
      <c r="B71" s="63" t="s">
        <v>191</v>
      </c>
      <c r="C71" s="61" t="s">
        <v>192</v>
      </c>
      <c r="D71" s="54"/>
      <c r="E71" s="69"/>
      <c r="F71" s="712"/>
      <c r="G71" s="696"/>
      <c r="I71" s="58"/>
      <c r="J71" s="59"/>
    </row>
    <row r="72" spans="1:10" s="51" customFormat="1" ht="24">
      <c r="A72" s="62"/>
      <c r="B72" s="63"/>
      <c r="C72" s="65" t="s">
        <v>193</v>
      </c>
      <c r="D72" s="54">
        <v>40</v>
      </c>
      <c r="E72" s="66" t="s">
        <v>172</v>
      </c>
      <c r="F72" s="713"/>
      <c r="G72" s="697">
        <f>F72*D72</f>
        <v>0</v>
      </c>
      <c r="I72" s="58"/>
      <c r="J72" s="59"/>
    </row>
    <row r="73" spans="1:10" s="51" customFormat="1" ht="12">
      <c r="A73" s="62"/>
      <c r="B73" s="63"/>
      <c r="C73" s="65" t="s">
        <v>194</v>
      </c>
      <c r="D73" s="54">
        <v>40</v>
      </c>
      <c r="E73" s="66" t="s">
        <v>172</v>
      </c>
      <c r="F73" s="713"/>
      <c r="G73" s="697">
        <f>F73*D73</f>
        <v>0</v>
      </c>
      <c r="I73" s="58"/>
      <c r="J73" s="59"/>
    </row>
    <row r="74" spans="1:10" s="51" customFormat="1" ht="12">
      <c r="A74" s="62"/>
      <c r="B74" s="63"/>
      <c r="C74" s="61"/>
      <c r="D74" s="54"/>
      <c r="E74" s="66"/>
      <c r="F74" s="712"/>
      <c r="G74" s="696"/>
      <c r="I74" s="58"/>
      <c r="J74" s="59"/>
    </row>
    <row r="75" spans="1:10" s="51" customFormat="1" ht="36">
      <c r="A75" s="62"/>
      <c r="B75" s="63" t="s">
        <v>195</v>
      </c>
      <c r="C75" s="61" t="s">
        <v>196</v>
      </c>
      <c r="D75" s="54">
        <v>9</v>
      </c>
      <c r="E75" s="66" t="s">
        <v>167</v>
      </c>
      <c r="F75" s="713"/>
      <c r="G75" s="697">
        <f>F75*D75</f>
        <v>0</v>
      </c>
      <c r="I75" s="58"/>
      <c r="J75" s="59"/>
    </row>
    <row r="76" spans="1:10" s="51" customFormat="1" ht="12">
      <c r="A76" s="62"/>
      <c r="B76" s="62" t="s">
        <v>160</v>
      </c>
      <c r="C76" s="61"/>
      <c r="D76" s="54"/>
      <c r="E76" s="66"/>
      <c r="F76" s="714"/>
      <c r="G76" s="698" t="str">
        <f>IF(ISNUMBER(D76)=TRUE,F76*D76,"")</f>
        <v/>
      </c>
      <c r="I76" s="58"/>
      <c r="J76" s="59"/>
    </row>
    <row r="77" spans="1:10" s="51" customFormat="1" ht="36">
      <c r="A77" s="62"/>
      <c r="B77" s="63" t="s">
        <v>197</v>
      </c>
      <c r="C77" s="61" t="s">
        <v>198</v>
      </c>
      <c r="D77" s="54">
        <v>10</v>
      </c>
      <c r="E77" s="69" t="s">
        <v>199</v>
      </c>
      <c r="F77" s="712"/>
      <c r="G77" s="697">
        <f>+SUM(G45:G75)*D77/100</f>
        <v>0</v>
      </c>
      <c r="I77" s="58"/>
      <c r="J77" s="59"/>
    </row>
    <row r="78" spans="1:10" s="51" customFormat="1" ht="13" thickBot="1">
      <c r="B78" s="70"/>
      <c r="C78" s="71"/>
      <c r="D78" s="72"/>
      <c r="E78" s="73"/>
      <c r="F78" s="715"/>
      <c r="G78" s="699"/>
      <c r="I78" s="58"/>
      <c r="J78" s="59"/>
    </row>
    <row r="79" spans="1:10" s="51" customFormat="1" ht="13" thickTop="1">
      <c r="B79" s="60"/>
      <c r="C79" s="61"/>
      <c r="D79" s="54"/>
      <c r="E79" s="55"/>
      <c r="F79" s="714"/>
      <c r="G79" s="698"/>
      <c r="I79" s="58"/>
      <c r="J79" s="59"/>
    </row>
    <row r="80" spans="1:10" s="51" customFormat="1" ht="12">
      <c r="B80" s="60"/>
      <c r="C80" s="53" t="str">
        <f>CONCATENATE("SKUPAJ ",C42)</f>
        <v>SKUPAJ PREDDELA</v>
      </c>
      <c r="D80" s="47"/>
      <c r="E80" s="76"/>
      <c r="F80" s="716"/>
      <c r="G80" s="700">
        <f>SUM(G47:G77)</f>
        <v>0</v>
      </c>
      <c r="I80" s="58"/>
      <c r="J80" s="59"/>
    </row>
    <row r="81" spans="1:12" s="51" customFormat="1" ht="12">
      <c r="B81" s="60"/>
      <c r="C81" s="61"/>
      <c r="D81" s="54"/>
      <c r="E81" s="55"/>
      <c r="F81" s="714"/>
      <c r="G81" s="698"/>
      <c r="I81" s="58"/>
      <c r="J81" s="59"/>
    </row>
    <row r="82" spans="1:12" s="44" customFormat="1" ht="12">
      <c r="B82" s="45"/>
      <c r="C82" s="46"/>
      <c r="D82" s="47"/>
      <c r="F82" s="716"/>
      <c r="G82" s="701"/>
      <c r="I82" s="58"/>
      <c r="J82" s="59"/>
      <c r="K82" s="51"/>
      <c r="L82" s="51"/>
    </row>
    <row r="83" spans="1:12" s="51" customFormat="1" ht="12">
      <c r="B83" s="52" t="s">
        <v>146</v>
      </c>
      <c r="C83" s="53" t="s">
        <v>147</v>
      </c>
      <c r="D83" s="54"/>
      <c r="E83" s="55"/>
      <c r="F83" s="714"/>
      <c r="G83" s="698"/>
      <c r="I83" s="58"/>
      <c r="J83" s="59"/>
    </row>
    <row r="84" spans="1:12" s="51" customFormat="1" ht="12">
      <c r="B84" s="724" t="s">
        <v>154</v>
      </c>
      <c r="C84" s="725" t="s">
        <v>7</v>
      </c>
      <c r="D84" s="726" t="s">
        <v>155</v>
      </c>
      <c r="E84" s="727" t="s">
        <v>156</v>
      </c>
      <c r="F84" s="728" t="s">
        <v>545</v>
      </c>
      <c r="G84" s="729" t="s">
        <v>157</v>
      </c>
      <c r="I84" s="58"/>
      <c r="J84" s="59"/>
    </row>
    <row r="85" spans="1:12" s="51" customFormat="1" ht="65.5" customHeight="1">
      <c r="A85" s="62"/>
      <c r="B85" s="63" t="s">
        <v>200</v>
      </c>
      <c r="C85" s="61" t="s">
        <v>201</v>
      </c>
      <c r="D85" s="54">
        <v>303.48</v>
      </c>
      <c r="E85" s="66" t="s">
        <v>513</v>
      </c>
      <c r="F85" s="713"/>
      <c r="G85" s="697">
        <f>F85*D85</f>
        <v>0</v>
      </c>
      <c r="I85" s="78"/>
      <c r="J85" s="59"/>
    </row>
    <row r="86" spans="1:12" s="51" customFormat="1" ht="12">
      <c r="A86" s="62"/>
      <c r="B86" s="62"/>
      <c r="C86" s="61"/>
      <c r="D86" s="54"/>
      <c r="E86" s="66"/>
      <c r="F86" s="712"/>
      <c r="G86" s="696"/>
      <c r="I86" s="78"/>
      <c r="J86" s="59"/>
    </row>
    <row r="87" spans="1:12" s="51" customFormat="1" ht="53" customHeight="1">
      <c r="A87" s="62"/>
      <c r="B87" s="63" t="s">
        <v>202</v>
      </c>
      <c r="C87" s="61" t="s">
        <v>203</v>
      </c>
      <c r="D87" s="54">
        <v>33.72</v>
      </c>
      <c r="E87" s="66" t="s">
        <v>513</v>
      </c>
      <c r="F87" s="713"/>
      <c r="G87" s="697">
        <f>F87*D87</f>
        <v>0</v>
      </c>
      <c r="I87" s="58"/>
      <c r="J87" s="59"/>
    </row>
    <row r="88" spans="1:12" s="51" customFormat="1" ht="12">
      <c r="A88" s="62"/>
      <c r="B88" s="63"/>
      <c r="C88" s="61"/>
      <c r="D88" s="54"/>
      <c r="E88" s="66"/>
      <c r="F88" s="712"/>
      <c r="G88" s="696"/>
      <c r="I88" s="58"/>
      <c r="J88" s="59"/>
    </row>
    <row r="89" spans="1:12" s="51" customFormat="1" ht="53" customHeight="1">
      <c r="A89" s="62"/>
      <c r="B89" s="63" t="s">
        <v>204</v>
      </c>
      <c r="C89" s="61" t="s">
        <v>205</v>
      </c>
      <c r="D89" s="54">
        <v>114.6</v>
      </c>
      <c r="E89" s="66" t="s">
        <v>513</v>
      </c>
      <c r="F89" s="713"/>
      <c r="G89" s="697">
        <f>F89*D89</f>
        <v>0</v>
      </c>
      <c r="I89" s="58"/>
      <c r="J89" s="59"/>
    </row>
    <row r="90" spans="1:12" s="51" customFormat="1" ht="12">
      <c r="A90" s="62"/>
      <c r="B90" s="63"/>
      <c r="C90" s="61"/>
      <c r="D90" s="54"/>
      <c r="E90" s="66"/>
      <c r="F90" s="712"/>
      <c r="G90" s="696"/>
      <c r="I90" s="58"/>
      <c r="J90" s="59"/>
    </row>
    <row r="91" spans="1:12" s="51" customFormat="1" ht="48">
      <c r="A91" s="62"/>
      <c r="B91" s="63" t="s">
        <v>206</v>
      </c>
      <c r="C91" s="61" t="s">
        <v>207</v>
      </c>
      <c r="D91" s="54">
        <v>9.6</v>
      </c>
      <c r="E91" s="66" t="s">
        <v>513</v>
      </c>
      <c r="F91" s="713"/>
      <c r="G91" s="697">
        <f>F91*D91</f>
        <v>0</v>
      </c>
      <c r="I91" s="58"/>
      <c r="J91" s="59"/>
    </row>
    <row r="92" spans="1:12" s="51" customFormat="1" ht="12">
      <c r="A92" s="62"/>
      <c r="B92" s="63"/>
      <c r="C92" s="61"/>
      <c r="D92" s="54"/>
      <c r="E92" s="66"/>
      <c r="F92" s="712"/>
      <c r="G92" s="696"/>
      <c r="I92" s="58"/>
      <c r="J92" s="59"/>
    </row>
    <row r="93" spans="1:12" s="51" customFormat="1" ht="24">
      <c r="A93" s="62"/>
      <c r="B93" s="63" t="s">
        <v>208</v>
      </c>
      <c r="C93" s="61" t="s">
        <v>209</v>
      </c>
      <c r="D93" s="54">
        <v>520</v>
      </c>
      <c r="E93" s="66" t="s">
        <v>512</v>
      </c>
      <c r="F93" s="713"/>
      <c r="G93" s="697">
        <f>F93*D93</f>
        <v>0</v>
      </c>
      <c r="I93" s="58"/>
      <c r="J93" s="59"/>
    </row>
    <row r="94" spans="1:12" s="51" customFormat="1" ht="12">
      <c r="A94" s="62"/>
      <c r="B94" s="63"/>
      <c r="C94" s="61"/>
      <c r="D94" s="54"/>
      <c r="E94" s="66"/>
      <c r="F94" s="712"/>
      <c r="G94" s="696"/>
      <c r="I94" s="58"/>
      <c r="J94" s="59"/>
    </row>
    <row r="95" spans="1:12" s="51" customFormat="1" ht="48">
      <c r="A95" s="62"/>
      <c r="B95" s="63" t="s">
        <v>210</v>
      </c>
      <c r="C95" s="61" t="s">
        <v>211</v>
      </c>
      <c r="D95" s="54">
        <v>9</v>
      </c>
      <c r="E95" s="66" t="s">
        <v>167</v>
      </c>
      <c r="F95" s="713"/>
      <c r="G95" s="697">
        <f>F95*D95</f>
        <v>0</v>
      </c>
      <c r="I95" s="58"/>
      <c r="J95" s="59"/>
    </row>
    <row r="96" spans="1:12" s="51" customFormat="1" ht="12">
      <c r="A96" s="62"/>
      <c r="B96" s="62"/>
      <c r="C96" s="61"/>
      <c r="D96" s="54"/>
      <c r="E96" s="66"/>
      <c r="F96" s="714"/>
      <c r="G96" s="698"/>
      <c r="I96" s="58"/>
      <c r="J96" s="59"/>
    </row>
    <row r="97" spans="1:10" s="51" customFormat="1" ht="24">
      <c r="A97" s="62"/>
      <c r="B97" s="63" t="s">
        <v>212</v>
      </c>
      <c r="C97" s="61" t="s">
        <v>213</v>
      </c>
      <c r="D97" s="54">
        <v>185.9</v>
      </c>
      <c r="E97" s="66" t="s">
        <v>512</v>
      </c>
      <c r="F97" s="713"/>
      <c r="G97" s="697">
        <f>F97*D97</f>
        <v>0</v>
      </c>
      <c r="I97" s="58"/>
      <c r="J97" s="59"/>
    </row>
    <row r="98" spans="1:10" s="51" customFormat="1" ht="12">
      <c r="A98" s="62"/>
      <c r="B98" s="62"/>
      <c r="C98" s="61"/>
      <c r="D98" s="54"/>
      <c r="E98" s="66"/>
      <c r="F98" s="714"/>
      <c r="G98" s="698"/>
      <c r="I98" s="58"/>
      <c r="J98" s="59"/>
    </row>
    <row r="99" spans="1:10" s="51" customFormat="1" ht="53" customHeight="1">
      <c r="A99" s="62"/>
      <c r="B99" s="63" t="s">
        <v>214</v>
      </c>
      <c r="C99" s="61" t="s">
        <v>215</v>
      </c>
      <c r="D99" s="54">
        <v>91.08</v>
      </c>
      <c r="E99" s="66" t="s">
        <v>513</v>
      </c>
      <c r="F99" s="713"/>
      <c r="G99" s="697">
        <f>F99*D99</f>
        <v>0</v>
      </c>
      <c r="I99" s="78"/>
      <c r="J99" s="59"/>
    </row>
    <row r="100" spans="1:10" s="51" customFormat="1" ht="12">
      <c r="A100" s="62"/>
      <c r="B100" s="62"/>
      <c r="C100" s="61"/>
      <c r="D100" s="54"/>
      <c r="E100" s="66"/>
      <c r="F100" s="714"/>
      <c r="G100" s="698"/>
      <c r="H100" s="79"/>
      <c r="I100" s="58"/>
      <c r="J100" s="59"/>
    </row>
    <row r="101" spans="1:10" s="51" customFormat="1" ht="48">
      <c r="A101" s="62"/>
      <c r="B101" s="63" t="s">
        <v>216</v>
      </c>
      <c r="C101" s="61" t="s">
        <v>217</v>
      </c>
      <c r="D101" s="54">
        <v>30.827999999999999</v>
      </c>
      <c r="E101" s="66" t="s">
        <v>513</v>
      </c>
      <c r="F101" s="713"/>
      <c r="G101" s="697">
        <f>F101*D101</f>
        <v>0</v>
      </c>
      <c r="H101" s="79"/>
      <c r="I101" s="58"/>
      <c r="J101" s="59"/>
    </row>
    <row r="102" spans="1:10" s="51" customFormat="1" ht="12">
      <c r="A102" s="62"/>
      <c r="B102" s="62"/>
      <c r="C102" s="61"/>
      <c r="D102" s="54"/>
      <c r="E102" s="66"/>
      <c r="F102" s="714"/>
      <c r="G102" s="698"/>
      <c r="H102" s="79"/>
      <c r="I102" s="58"/>
      <c r="J102" s="59"/>
    </row>
    <row r="103" spans="1:10" s="51" customFormat="1" ht="24">
      <c r="A103" s="62"/>
      <c r="B103" s="63" t="s">
        <v>218</v>
      </c>
      <c r="C103" s="61" t="s">
        <v>219</v>
      </c>
      <c r="D103" s="54">
        <v>55.8384</v>
      </c>
      <c r="E103" s="66" t="s">
        <v>513</v>
      </c>
      <c r="F103" s="713"/>
      <c r="G103" s="697">
        <f>F103*D103</f>
        <v>0</v>
      </c>
      <c r="H103" s="79"/>
      <c r="I103" s="58"/>
      <c r="J103" s="59"/>
    </row>
    <row r="104" spans="1:10" s="51" customFormat="1" ht="12">
      <c r="A104" s="62"/>
      <c r="B104" s="63"/>
      <c r="C104" s="61"/>
      <c r="D104" s="54"/>
      <c r="E104" s="66"/>
      <c r="F104" s="712"/>
      <c r="G104" s="696"/>
      <c r="H104" s="79"/>
      <c r="I104" s="58"/>
      <c r="J104" s="59"/>
    </row>
    <row r="105" spans="1:10" s="51" customFormat="1" ht="36">
      <c r="A105" s="62"/>
      <c r="B105" s="63" t="s">
        <v>220</v>
      </c>
      <c r="C105" s="61" t="s">
        <v>221</v>
      </c>
      <c r="D105" s="54">
        <v>83.757599999999996</v>
      </c>
      <c r="E105" s="66" t="s">
        <v>513</v>
      </c>
      <c r="F105" s="713"/>
      <c r="G105" s="697">
        <f>F105*D105</f>
        <v>0</v>
      </c>
      <c r="H105" s="79"/>
      <c r="I105" s="58"/>
      <c r="J105" s="59"/>
    </row>
    <row r="106" spans="1:10" s="51" customFormat="1" ht="12">
      <c r="A106" s="62"/>
      <c r="B106" s="63"/>
      <c r="C106" s="61"/>
      <c r="D106" s="54"/>
      <c r="E106" s="66"/>
      <c r="F106" s="712"/>
      <c r="G106" s="696"/>
      <c r="H106" s="79"/>
      <c r="I106" s="58"/>
      <c r="J106" s="59"/>
    </row>
    <row r="107" spans="1:10" s="51" customFormat="1" ht="13">
      <c r="A107" s="62"/>
      <c r="B107" s="63" t="s">
        <v>222</v>
      </c>
      <c r="C107" s="61" t="s">
        <v>223</v>
      </c>
      <c r="D107" s="54">
        <v>174.17400000000001</v>
      </c>
      <c r="E107" s="80" t="s">
        <v>512</v>
      </c>
      <c r="F107" s="713"/>
      <c r="G107" s="697">
        <f>F107*D107</f>
        <v>0</v>
      </c>
      <c r="H107" s="79"/>
      <c r="I107" s="58"/>
      <c r="J107" s="59"/>
    </row>
    <row r="108" spans="1:10" s="51" customFormat="1" ht="12">
      <c r="A108" s="62"/>
      <c r="B108" s="62"/>
      <c r="C108" s="61"/>
      <c r="D108" s="54"/>
      <c r="E108" s="80"/>
      <c r="F108" s="712"/>
      <c r="G108" s="696"/>
      <c r="H108" s="79"/>
      <c r="I108" s="58"/>
      <c r="J108" s="59"/>
    </row>
    <row r="109" spans="1:10" s="51" customFormat="1" ht="24">
      <c r="A109" s="62"/>
      <c r="B109" s="63" t="s">
        <v>224</v>
      </c>
      <c r="C109" s="61" t="s">
        <v>225</v>
      </c>
      <c r="D109" s="54">
        <v>74.73599999999999</v>
      </c>
      <c r="E109" s="80" t="s">
        <v>513</v>
      </c>
      <c r="F109" s="713"/>
      <c r="G109" s="697">
        <f>F109*D109</f>
        <v>0</v>
      </c>
      <c r="H109" s="79"/>
      <c r="I109" s="58"/>
      <c r="J109" s="59"/>
    </row>
    <row r="110" spans="1:10" s="51" customFormat="1" ht="12">
      <c r="A110" s="62"/>
      <c r="B110" s="62"/>
      <c r="C110" s="81"/>
      <c r="D110" s="82"/>
      <c r="E110" s="83"/>
      <c r="F110" s="714"/>
      <c r="G110" s="698"/>
      <c r="H110" s="79"/>
      <c r="I110" s="78"/>
      <c r="J110" s="59"/>
    </row>
    <row r="111" spans="1:10" s="51" customFormat="1" ht="36">
      <c r="A111" s="62"/>
      <c r="B111" s="63" t="s">
        <v>226</v>
      </c>
      <c r="C111" s="81" t="s">
        <v>227</v>
      </c>
      <c r="D111" s="54">
        <v>377.64240000000007</v>
      </c>
      <c r="E111" s="66" t="s">
        <v>513</v>
      </c>
      <c r="F111" s="713"/>
      <c r="G111" s="697">
        <f>F111*D111</f>
        <v>0</v>
      </c>
      <c r="H111" s="79"/>
      <c r="I111" s="78"/>
      <c r="J111" s="59"/>
    </row>
    <row r="112" spans="1:10" s="51" customFormat="1" ht="12">
      <c r="A112" s="62" t="str">
        <f>IF(ISBLANK(#REF!)=TRUE,$A$20+IF((COUNT($A$22:A103)+1)&lt;10,(COUNT($A$22:A103)+1)/10,(COUNT($A$22:A103)+1)/100),"")</f>
        <v/>
      </c>
      <c r="B112" s="62"/>
      <c r="C112" s="61"/>
      <c r="D112" s="54"/>
      <c r="E112" s="66"/>
      <c r="F112" s="714"/>
      <c r="G112" s="698"/>
      <c r="I112" s="78"/>
      <c r="J112" s="59"/>
    </row>
    <row r="113" spans="1:11" s="51" customFormat="1" ht="36">
      <c r="A113" s="62"/>
      <c r="B113" s="63" t="s">
        <v>228</v>
      </c>
      <c r="C113" s="61" t="s">
        <v>198</v>
      </c>
      <c r="D113" s="84">
        <v>10</v>
      </c>
      <c r="E113" s="69" t="s">
        <v>199</v>
      </c>
      <c r="F113" s="712"/>
      <c r="G113" s="697">
        <f>+SUM(G85:G111)*D113/100</f>
        <v>0</v>
      </c>
      <c r="I113" s="58"/>
      <c r="J113" s="59"/>
    </row>
    <row r="114" spans="1:11" s="51" customFormat="1" ht="13" thickBot="1">
      <c r="B114" s="70"/>
      <c r="C114" s="71"/>
      <c r="D114" s="72"/>
      <c r="E114" s="73"/>
      <c r="F114" s="715"/>
      <c r="G114" s="699"/>
      <c r="I114" s="58"/>
      <c r="J114" s="59"/>
    </row>
    <row r="115" spans="1:11" s="51" customFormat="1" ht="13" thickTop="1">
      <c r="B115" s="60"/>
      <c r="C115" s="61"/>
      <c r="D115" s="54"/>
      <c r="E115" s="55"/>
      <c r="F115" s="714"/>
      <c r="G115" s="698"/>
      <c r="I115" s="58"/>
      <c r="J115" s="59"/>
    </row>
    <row r="116" spans="1:11" s="51" customFormat="1" ht="12">
      <c r="B116" s="60"/>
      <c r="C116" s="53" t="str">
        <f>CONCATENATE("SKUPAJ ",C83)</f>
        <v>SKUPAJ ZEMELJSKA DELA</v>
      </c>
      <c r="D116" s="47"/>
      <c r="E116" s="76"/>
      <c r="F116" s="716"/>
      <c r="G116" s="700">
        <f>SUM(G85:G113)</f>
        <v>0</v>
      </c>
      <c r="I116" s="58"/>
      <c r="J116" s="59"/>
    </row>
    <row r="117" spans="1:11" s="51" customFormat="1" ht="12">
      <c r="B117" s="60"/>
      <c r="C117" s="61"/>
      <c r="D117" s="54"/>
      <c r="E117" s="55"/>
      <c r="F117" s="714"/>
      <c r="G117" s="698"/>
      <c r="I117" s="58"/>
      <c r="J117" s="59"/>
    </row>
    <row r="118" spans="1:11" s="51" customFormat="1" ht="12">
      <c r="B118" s="60"/>
      <c r="C118" s="61"/>
      <c r="D118" s="54"/>
      <c r="E118" s="55"/>
      <c r="F118" s="714"/>
      <c r="G118" s="698"/>
      <c r="I118" s="58"/>
      <c r="J118" s="59"/>
    </row>
    <row r="119" spans="1:11" s="51" customFormat="1" ht="12">
      <c r="B119" s="52" t="s">
        <v>148</v>
      </c>
      <c r="C119" s="53" t="s">
        <v>149</v>
      </c>
      <c r="D119" s="54"/>
      <c r="E119" s="55"/>
      <c r="F119" s="714"/>
      <c r="G119" s="698"/>
      <c r="I119" s="58"/>
      <c r="J119" s="59"/>
    </row>
    <row r="120" spans="1:11" s="721" customFormat="1" ht="12">
      <c r="B120" s="724" t="s">
        <v>154</v>
      </c>
      <c r="C120" s="725" t="s">
        <v>7</v>
      </c>
      <c r="D120" s="726" t="s">
        <v>155</v>
      </c>
      <c r="E120" s="727" t="s">
        <v>156</v>
      </c>
      <c r="F120" s="728" t="s">
        <v>545</v>
      </c>
      <c r="G120" s="729" t="s">
        <v>157</v>
      </c>
      <c r="I120" s="722"/>
      <c r="J120" s="723"/>
    </row>
    <row r="121" spans="1:11" s="51" customFormat="1" ht="82.5" customHeight="1">
      <c r="B121" s="63" t="s">
        <v>229</v>
      </c>
      <c r="C121" s="61" t="s">
        <v>230</v>
      </c>
      <c r="D121" s="54"/>
      <c r="E121" s="55"/>
      <c r="F121" s="714"/>
      <c r="G121" s="698"/>
      <c r="I121" s="58"/>
      <c r="J121" s="59"/>
    </row>
    <row r="122" spans="1:11" s="51" customFormat="1" ht="12">
      <c r="B122" s="62"/>
      <c r="C122" s="65" t="s">
        <v>231</v>
      </c>
      <c r="D122" s="54">
        <v>2</v>
      </c>
      <c r="E122" s="66" t="s">
        <v>167</v>
      </c>
      <c r="F122" s="713"/>
      <c r="G122" s="697">
        <f>F122*D122</f>
        <v>0</v>
      </c>
      <c r="I122" s="58"/>
      <c r="J122" s="59"/>
    </row>
    <row r="123" spans="1:11" s="51" customFormat="1" ht="12">
      <c r="B123" s="62"/>
      <c r="C123" s="65"/>
      <c r="D123" s="54"/>
      <c r="E123" s="66"/>
      <c r="F123" s="712"/>
      <c r="G123" s="696"/>
      <c r="I123" s="58"/>
      <c r="J123" s="59"/>
    </row>
    <row r="124" spans="1:11" s="51" customFormat="1" ht="72">
      <c r="B124" s="63" t="s">
        <v>232</v>
      </c>
      <c r="C124" s="61" t="s">
        <v>233</v>
      </c>
      <c r="D124" s="54"/>
      <c r="E124" s="66"/>
      <c r="F124" s="714"/>
      <c r="G124" s="698"/>
      <c r="I124" s="58"/>
      <c r="J124" s="59"/>
    </row>
    <row r="125" spans="1:11" s="51" customFormat="1" ht="12">
      <c r="B125" s="62" t="s">
        <v>160</v>
      </c>
      <c r="C125" s="65" t="s">
        <v>231</v>
      </c>
      <c r="D125" s="54">
        <v>2</v>
      </c>
      <c r="E125" s="66" t="s">
        <v>167</v>
      </c>
      <c r="F125" s="713"/>
      <c r="G125" s="697">
        <f>F125*D125</f>
        <v>0</v>
      </c>
      <c r="I125" s="58"/>
      <c r="J125" s="59"/>
    </row>
    <row r="126" spans="1:11" s="51" customFormat="1" ht="12">
      <c r="A126" s="62"/>
      <c r="C126" s="65"/>
      <c r="D126" s="54"/>
      <c r="E126" s="66"/>
      <c r="F126" s="712"/>
      <c r="G126" s="696"/>
      <c r="I126" s="58"/>
      <c r="J126" s="85"/>
      <c r="K126" s="86"/>
    </row>
    <row r="127" spans="1:11" s="51" customFormat="1" ht="51" customHeight="1">
      <c r="A127" s="62"/>
      <c r="B127" s="63" t="s">
        <v>234</v>
      </c>
      <c r="C127" s="61" t="s">
        <v>235</v>
      </c>
      <c r="D127" s="54">
        <v>5</v>
      </c>
      <c r="E127" s="66" t="s">
        <v>167</v>
      </c>
      <c r="F127" s="713"/>
      <c r="G127" s="697">
        <f>F127*D127</f>
        <v>0</v>
      </c>
      <c r="I127" s="58"/>
      <c r="J127" s="85"/>
      <c r="K127" s="86"/>
    </row>
    <row r="128" spans="1:11" s="51" customFormat="1" ht="12">
      <c r="A128" s="62"/>
      <c r="B128" s="62"/>
      <c r="C128" s="87"/>
      <c r="D128" s="54"/>
      <c r="E128" s="66"/>
      <c r="F128" s="712"/>
      <c r="G128" s="696"/>
      <c r="I128" s="58"/>
      <c r="J128" s="88"/>
      <c r="K128" s="86"/>
    </row>
    <row r="129" spans="1:11" s="51" customFormat="1" ht="36">
      <c r="A129" s="62"/>
      <c r="B129" s="63" t="s">
        <v>236</v>
      </c>
      <c r="C129" s="87" t="s">
        <v>237</v>
      </c>
      <c r="D129" s="54">
        <v>2</v>
      </c>
      <c r="E129" s="66" t="s">
        <v>167</v>
      </c>
      <c r="F129" s="713"/>
      <c r="G129" s="697">
        <f>F129*D129</f>
        <v>0</v>
      </c>
      <c r="I129" s="58"/>
      <c r="J129" s="88"/>
      <c r="K129" s="86"/>
    </row>
    <row r="130" spans="1:11" s="51" customFormat="1" ht="12">
      <c r="A130" s="62"/>
      <c r="B130" s="62" t="s">
        <v>160</v>
      </c>
      <c r="C130" s="61"/>
      <c r="D130" s="84"/>
      <c r="E130" s="69"/>
      <c r="F130" s="712"/>
      <c r="G130" s="698"/>
      <c r="I130" s="58"/>
      <c r="J130" s="88"/>
      <c r="K130" s="86"/>
    </row>
    <row r="131" spans="1:11" s="51" customFormat="1" ht="24">
      <c r="A131" s="62"/>
      <c r="B131" s="63" t="s">
        <v>238</v>
      </c>
      <c r="C131" s="61" t="s">
        <v>239</v>
      </c>
      <c r="D131" s="84">
        <v>1</v>
      </c>
      <c r="E131" s="69" t="s">
        <v>167</v>
      </c>
      <c r="F131" s="713"/>
      <c r="G131" s="697">
        <f>F131*D131</f>
        <v>0</v>
      </c>
      <c r="I131" s="58"/>
      <c r="J131" s="88"/>
      <c r="K131" s="86"/>
    </row>
    <row r="132" spans="1:11" s="51" customFormat="1" ht="12">
      <c r="A132" s="62"/>
      <c r="B132" s="62"/>
      <c r="C132" s="61"/>
      <c r="D132" s="54"/>
      <c r="E132" s="66"/>
      <c r="F132" s="712"/>
      <c r="G132" s="696"/>
      <c r="I132" s="58"/>
      <c r="J132" s="88"/>
      <c r="K132" s="86"/>
    </row>
    <row r="133" spans="1:11" s="51" customFormat="1" ht="60">
      <c r="A133" s="62"/>
      <c r="B133" s="63" t="s">
        <v>240</v>
      </c>
      <c r="C133" s="61" t="s">
        <v>241</v>
      </c>
      <c r="D133" s="54">
        <v>9</v>
      </c>
      <c r="E133" s="66" t="s">
        <v>167</v>
      </c>
      <c r="F133" s="713"/>
      <c r="G133" s="697">
        <f>F133*D133</f>
        <v>0</v>
      </c>
      <c r="I133" s="58"/>
      <c r="J133" s="88"/>
      <c r="K133" s="86"/>
    </row>
    <row r="134" spans="1:11" s="51" customFormat="1" ht="12">
      <c r="A134" s="62"/>
      <c r="B134" s="63"/>
      <c r="C134" s="61"/>
      <c r="D134" s="54"/>
      <c r="E134" s="66"/>
      <c r="F134" s="712"/>
      <c r="G134" s="696"/>
      <c r="I134" s="58"/>
      <c r="J134" s="88"/>
      <c r="K134" s="86"/>
    </row>
    <row r="135" spans="1:11" s="51" customFormat="1" ht="60">
      <c r="A135" s="62"/>
      <c r="B135" s="63" t="s">
        <v>242</v>
      </c>
      <c r="C135" s="61" t="s">
        <v>243</v>
      </c>
      <c r="D135" s="54">
        <v>1</v>
      </c>
      <c r="E135" s="66" t="s">
        <v>167</v>
      </c>
      <c r="F135" s="713"/>
      <c r="G135" s="697">
        <f>F135*D135</f>
        <v>0</v>
      </c>
      <c r="I135" s="58"/>
      <c r="J135" s="88"/>
      <c r="K135" s="86"/>
    </row>
    <row r="136" spans="1:11" s="51" customFormat="1" ht="12">
      <c r="A136" s="62"/>
      <c r="B136" s="63"/>
      <c r="C136" s="61"/>
      <c r="D136" s="54"/>
      <c r="E136" s="66"/>
      <c r="F136" s="712"/>
      <c r="G136" s="696"/>
      <c r="I136" s="58"/>
      <c r="J136" s="88"/>
      <c r="K136" s="86"/>
    </row>
    <row r="137" spans="1:11" s="51" customFormat="1" ht="24">
      <c r="A137" s="62"/>
      <c r="B137" s="63" t="s">
        <v>244</v>
      </c>
      <c r="C137" s="61" t="s">
        <v>245</v>
      </c>
      <c r="D137" s="54">
        <v>1</v>
      </c>
      <c r="E137" s="66" t="s">
        <v>167</v>
      </c>
      <c r="F137" s="713"/>
      <c r="G137" s="697">
        <f>F137*D137</f>
        <v>0</v>
      </c>
      <c r="I137" s="58"/>
      <c r="J137" s="88"/>
      <c r="K137" s="86"/>
    </row>
    <row r="138" spans="1:11" s="51" customFormat="1" ht="12">
      <c r="A138" s="62"/>
      <c r="B138" s="63"/>
      <c r="C138" s="61"/>
      <c r="D138" s="54"/>
      <c r="E138" s="66"/>
      <c r="F138" s="712"/>
      <c r="G138" s="696"/>
      <c r="I138" s="58"/>
      <c r="J138" s="88"/>
      <c r="K138" s="86"/>
    </row>
    <row r="139" spans="1:11" s="51" customFormat="1" ht="36">
      <c r="A139" s="62"/>
      <c r="B139" s="63" t="s">
        <v>246</v>
      </c>
      <c r="C139" s="61" t="s">
        <v>247</v>
      </c>
      <c r="D139" s="54">
        <v>9</v>
      </c>
      <c r="E139" s="66" t="s">
        <v>167</v>
      </c>
      <c r="F139" s="713"/>
      <c r="G139" s="697">
        <f>F139*D139</f>
        <v>0</v>
      </c>
      <c r="I139" s="58"/>
      <c r="J139" s="88"/>
      <c r="K139" s="86"/>
    </row>
    <row r="140" spans="1:11" s="51" customFormat="1" ht="12">
      <c r="A140" s="62"/>
      <c r="B140" s="63"/>
      <c r="C140" s="61"/>
      <c r="D140" s="54"/>
      <c r="E140" s="66"/>
      <c r="F140" s="712"/>
      <c r="G140" s="696"/>
      <c r="I140" s="58"/>
      <c r="J140" s="88"/>
      <c r="K140" s="86"/>
    </row>
    <row r="141" spans="1:11" s="51" customFormat="1" ht="24">
      <c r="A141" s="62"/>
      <c r="B141" s="63" t="s">
        <v>248</v>
      </c>
      <c r="C141" s="61" t="s">
        <v>249</v>
      </c>
      <c r="D141" s="54">
        <v>9</v>
      </c>
      <c r="E141" s="66" t="s">
        <v>167</v>
      </c>
      <c r="F141" s="713"/>
      <c r="G141" s="697">
        <f>F141*D141</f>
        <v>0</v>
      </c>
      <c r="I141" s="58"/>
      <c r="J141" s="88"/>
      <c r="K141" s="86"/>
    </row>
    <row r="142" spans="1:11" s="51" customFormat="1" ht="12">
      <c r="A142" s="62"/>
      <c r="B142" s="63"/>
      <c r="C142" s="61"/>
      <c r="D142" s="54"/>
      <c r="E142" s="66"/>
      <c r="F142" s="712"/>
      <c r="G142" s="696"/>
      <c r="I142" s="58"/>
      <c r="J142" s="88"/>
      <c r="K142" s="86"/>
    </row>
    <row r="143" spans="1:11" s="51" customFormat="1" ht="36">
      <c r="A143" s="62"/>
      <c r="B143" s="63" t="s">
        <v>250</v>
      </c>
      <c r="C143" s="61" t="s">
        <v>198</v>
      </c>
      <c r="D143" s="84">
        <v>10</v>
      </c>
      <c r="E143" s="69" t="s">
        <v>199</v>
      </c>
      <c r="F143" s="712"/>
      <c r="G143" s="697">
        <f>+SUM(G121:G141)*D143/100</f>
        <v>0</v>
      </c>
      <c r="I143" s="58"/>
      <c r="J143" s="85"/>
      <c r="K143" s="86"/>
    </row>
    <row r="144" spans="1:11" s="51" customFormat="1" ht="13" thickBot="1">
      <c r="B144" s="70"/>
      <c r="C144" s="71"/>
      <c r="D144" s="72"/>
      <c r="E144" s="73"/>
      <c r="F144" s="715"/>
      <c r="G144" s="699"/>
      <c r="I144" s="58"/>
      <c r="J144" s="85"/>
      <c r="K144" s="86"/>
    </row>
    <row r="145" spans="1:11" s="51" customFormat="1" ht="13" thickTop="1">
      <c r="B145" s="60"/>
      <c r="C145" s="61"/>
      <c r="D145" s="54"/>
      <c r="E145" s="55"/>
      <c r="F145" s="710"/>
      <c r="G145" s="57"/>
      <c r="I145" s="58"/>
      <c r="J145" s="85"/>
      <c r="K145" s="86"/>
    </row>
    <row r="146" spans="1:11" s="51" customFormat="1" ht="12">
      <c r="B146" s="60"/>
      <c r="C146" s="871" t="str">
        <f>CONCATENATE("SKUPAJ ",C119)</f>
        <v>SKUPAJ GRADBENA DELA - kanalizacija</v>
      </c>
      <c r="D146" s="872"/>
      <c r="E146" s="872"/>
      <c r="F146" s="872"/>
      <c r="G146" s="77">
        <f>SUM(G122:G143)</f>
        <v>0</v>
      </c>
      <c r="I146" s="58"/>
      <c r="J146" s="59"/>
    </row>
    <row r="147" spans="1:11" s="51" customFormat="1" ht="12">
      <c r="B147" s="60"/>
      <c r="C147" s="61"/>
      <c r="D147" s="54"/>
      <c r="E147" s="55"/>
      <c r="F147" s="710"/>
      <c r="G147" s="57"/>
      <c r="I147" s="58"/>
      <c r="J147" s="59"/>
    </row>
    <row r="148" spans="1:11" s="51" customFormat="1" ht="12">
      <c r="B148" s="60"/>
      <c r="C148" s="61"/>
      <c r="D148" s="54"/>
      <c r="E148" s="55"/>
      <c r="F148" s="710"/>
      <c r="G148" s="57"/>
      <c r="I148" s="58"/>
      <c r="J148" s="59"/>
    </row>
    <row r="149" spans="1:11" s="51" customFormat="1" ht="12">
      <c r="B149" s="52" t="s">
        <v>150</v>
      </c>
      <c r="C149" s="871" t="s">
        <v>251</v>
      </c>
      <c r="D149" s="872"/>
      <c r="E149" s="872"/>
      <c r="F149" s="872"/>
      <c r="G149" s="872"/>
      <c r="I149" s="58"/>
      <c r="J149" s="59"/>
    </row>
    <row r="150" spans="1:11" s="51" customFormat="1" ht="12">
      <c r="B150" s="724" t="s">
        <v>154</v>
      </c>
      <c r="C150" s="725" t="s">
        <v>7</v>
      </c>
      <c r="D150" s="726" t="s">
        <v>155</v>
      </c>
      <c r="E150" s="727" t="s">
        <v>156</v>
      </c>
      <c r="F150" s="728" t="s">
        <v>545</v>
      </c>
      <c r="G150" s="730" t="s">
        <v>157</v>
      </c>
      <c r="I150" s="58"/>
      <c r="J150" s="59"/>
    </row>
    <row r="151" spans="1:11" s="51" customFormat="1" ht="85.5" customHeight="1">
      <c r="A151" s="62"/>
      <c r="B151" s="63" t="s">
        <v>252</v>
      </c>
      <c r="C151" s="61" t="s">
        <v>253</v>
      </c>
      <c r="D151" s="54"/>
      <c r="E151" s="55"/>
      <c r="F151" s="732"/>
      <c r="G151" s="698"/>
      <c r="I151" s="58"/>
      <c r="J151" s="59"/>
    </row>
    <row r="152" spans="1:11" s="51" customFormat="1" ht="12">
      <c r="A152" s="62"/>
      <c r="B152" s="62"/>
      <c r="C152" s="61" t="s">
        <v>254</v>
      </c>
      <c r="D152" s="84">
        <v>27.38</v>
      </c>
      <c r="E152" s="66" t="s">
        <v>162</v>
      </c>
      <c r="F152" s="713"/>
      <c r="G152" s="697">
        <f>F152*D152</f>
        <v>0</v>
      </c>
      <c r="I152" s="89"/>
      <c r="J152" s="59"/>
    </row>
    <row r="153" spans="1:11" s="51" customFormat="1" ht="12">
      <c r="A153" s="62"/>
      <c r="B153" s="62"/>
      <c r="C153" s="61" t="s">
        <v>255</v>
      </c>
      <c r="D153" s="84">
        <v>16.53</v>
      </c>
      <c r="E153" s="66" t="s">
        <v>162</v>
      </c>
      <c r="F153" s="713"/>
      <c r="G153" s="697">
        <f>F153*D153</f>
        <v>0</v>
      </c>
      <c r="I153" s="89"/>
      <c r="J153" s="59"/>
    </row>
    <row r="154" spans="1:11" s="51" customFormat="1" ht="12">
      <c r="A154" s="62"/>
      <c r="B154" s="62"/>
      <c r="C154" s="61" t="s">
        <v>256</v>
      </c>
      <c r="D154" s="84">
        <v>33.65</v>
      </c>
      <c r="E154" s="66" t="s">
        <v>162</v>
      </c>
      <c r="F154" s="713"/>
      <c r="G154" s="697">
        <f>F154*D154</f>
        <v>0</v>
      </c>
      <c r="I154" s="89"/>
      <c r="J154" s="59"/>
    </row>
    <row r="155" spans="1:11" s="51" customFormat="1" ht="12">
      <c r="A155" s="62"/>
      <c r="B155" s="62"/>
      <c r="C155" s="61"/>
      <c r="D155" s="84"/>
      <c r="E155" s="66"/>
      <c r="F155" s="733"/>
      <c r="G155" s="696"/>
      <c r="I155" s="58"/>
      <c r="J155" s="59"/>
    </row>
    <row r="156" spans="1:11" s="51" customFormat="1" ht="49">
      <c r="A156" s="62"/>
      <c r="B156" s="63" t="s">
        <v>257</v>
      </c>
      <c r="C156" s="61" t="s">
        <v>514</v>
      </c>
      <c r="D156" s="54">
        <v>52.3</v>
      </c>
      <c r="E156" s="66" t="s">
        <v>162</v>
      </c>
      <c r="F156" s="713"/>
      <c r="G156" s="697">
        <f>F156*D156</f>
        <v>0</v>
      </c>
      <c r="I156" s="58"/>
      <c r="J156" s="59"/>
    </row>
    <row r="157" spans="1:11" s="51" customFormat="1" ht="12">
      <c r="A157" s="62"/>
      <c r="B157" s="62" t="s">
        <v>160</v>
      </c>
      <c r="C157" s="61"/>
      <c r="D157" s="54"/>
      <c r="E157" s="66"/>
      <c r="F157" s="733"/>
      <c r="G157" s="696"/>
      <c r="I157" s="58"/>
      <c r="J157" s="59"/>
    </row>
    <row r="158" spans="1:11" s="51" customFormat="1" ht="36">
      <c r="A158" s="62"/>
      <c r="B158" s="63" t="s">
        <v>258</v>
      </c>
      <c r="C158" s="61" t="s">
        <v>259</v>
      </c>
      <c r="D158" s="54"/>
      <c r="E158" s="66"/>
      <c r="F158" s="733"/>
      <c r="G158" s="696"/>
      <c r="I158" s="58"/>
      <c r="J158" s="59"/>
    </row>
    <row r="159" spans="1:11" s="51" customFormat="1" ht="12">
      <c r="A159" s="62"/>
      <c r="B159" s="62"/>
      <c r="C159" s="51" t="s">
        <v>260</v>
      </c>
      <c r="D159" s="54">
        <v>3</v>
      </c>
      <c r="E159" s="66" t="s">
        <v>167</v>
      </c>
      <c r="F159" s="713"/>
      <c r="G159" s="697">
        <f t="shared" ref="G159:G163" si="0">F159*D159</f>
        <v>0</v>
      </c>
      <c r="I159" s="58"/>
      <c r="J159" s="59"/>
    </row>
    <row r="160" spans="1:11" s="51" customFormat="1" ht="12">
      <c r="A160" s="62"/>
      <c r="B160" s="62"/>
      <c r="C160" s="51" t="s">
        <v>261</v>
      </c>
      <c r="D160" s="54">
        <v>1</v>
      </c>
      <c r="E160" s="66" t="s">
        <v>167</v>
      </c>
      <c r="F160" s="713"/>
      <c r="G160" s="697">
        <f t="shared" si="0"/>
        <v>0</v>
      </c>
      <c r="I160" s="58"/>
      <c r="J160" s="59"/>
    </row>
    <row r="161" spans="1:10" s="51" customFormat="1" ht="12">
      <c r="A161" s="62"/>
      <c r="B161" s="62"/>
      <c r="C161" s="51" t="s">
        <v>262</v>
      </c>
      <c r="D161" s="54">
        <v>1</v>
      </c>
      <c r="E161" s="66" t="s">
        <v>167</v>
      </c>
      <c r="F161" s="713"/>
      <c r="G161" s="697">
        <f t="shared" si="0"/>
        <v>0</v>
      </c>
      <c r="I161" s="58"/>
      <c r="J161" s="59"/>
    </row>
    <row r="162" spans="1:10" s="51" customFormat="1" ht="12">
      <c r="A162" s="62"/>
      <c r="B162" s="62" t="s">
        <v>160</v>
      </c>
      <c r="C162" s="61"/>
      <c r="D162" s="54"/>
      <c r="E162" s="66"/>
      <c r="F162" s="733"/>
      <c r="G162" s="696"/>
      <c r="I162" s="58"/>
      <c r="J162" s="59"/>
    </row>
    <row r="163" spans="1:10" s="51" customFormat="1" ht="48">
      <c r="A163" s="62"/>
      <c r="B163" s="63" t="s">
        <v>263</v>
      </c>
      <c r="C163" s="61" t="s">
        <v>264</v>
      </c>
      <c r="D163" s="54">
        <v>1</v>
      </c>
      <c r="E163" s="66" t="s">
        <v>167</v>
      </c>
      <c r="F163" s="713"/>
      <c r="G163" s="697">
        <f t="shared" si="0"/>
        <v>0</v>
      </c>
      <c r="I163" s="58"/>
      <c r="J163" s="59"/>
    </row>
    <row r="164" spans="1:10" s="51" customFormat="1" ht="12">
      <c r="A164" s="62"/>
      <c r="B164" s="62" t="s">
        <v>160</v>
      </c>
      <c r="C164" s="65"/>
      <c r="D164" s="54"/>
      <c r="E164" s="66"/>
      <c r="F164" s="733"/>
      <c r="G164" s="696"/>
      <c r="I164" s="58"/>
      <c r="J164" s="59"/>
    </row>
    <row r="165" spans="1:10" s="51" customFormat="1" ht="24">
      <c r="A165" s="62"/>
      <c r="B165" s="63" t="s">
        <v>265</v>
      </c>
      <c r="C165" s="61" t="s">
        <v>266</v>
      </c>
      <c r="D165" s="54"/>
      <c r="E165" s="66"/>
      <c r="F165" s="733"/>
      <c r="G165" s="696"/>
      <c r="I165" s="58"/>
      <c r="J165" s="59"/>
    </row>
    <row r="166" spans="1:10" s="51" customFormat="1" ht="12">
      <c r="A166" s="62"/>
      <c r="B166" s="62" t="s">
        <v>160</v>
      </c>
      <c r="C166" s="51" t="s">
        <v>515</v>
      </c>
      <c r="D166" s="54">
        <v>2</v>
      </c>
      <c r="E166" s="66" t="s">
        <v>167</v>
      </c>
      <c r="F166" s="713"/>
      <c r="G166" s="697">
        <f t="shared" ref="G166:G169" si="1">F166*D166</f>
        <v>0</v>
      </c>
      <c r="I166" s="58"/>
      <c r="J166" s="59"/>
    </row>
    <row r="167" spans="1:10" s="51" customFormat="1" ht="12">
      <c r="A167" s="62"/>
      <c r="B167" s="62"/>
      <c r="C167" s="51" t="s">
        <v>516</v>
      </c>
      <c r="D167" s="54">
        <v>1</v>
      </c>
      <c r="E167" s="66" t="s">
        <v>167</v>
      </c>
      <c r="F167" s="713"/>
      <c r="G167" s="697">
        <f t="shared" si="1"/>
        <v>0</v>
      </c>
      <c r="I167" s="58"/>
      <c r="J167" s="59"/>
    </row>
    <row r="168" spans="1:10" s="51" customFormat="1" ht="12">
      <c r="A168" s="62"/>
      <c r="B168" s="62"/>
      <c r="C168" s="51" t="s">
        <v>517</v>
      </c>
      <c r="D168" s="54">
        <v>1</v>
      </c>
      <c r="E168" s="66" t="s">
        <v>167</v>
      </c>
      <c r="F168" s="713"/>
      <c r="G168" s="697">
        <f t="shared" si="1"/>
        <v>0</v>
      </c>
      <c r="I168" s="58"/>
      <c r="J168" s="59"/>
    </row>
    <row r="169" spans="1:10" s="51" customFormat="1" ht="12">
      <c r="A169" s="62"/>
      <c r="B169" s="62"/>
      <c r="C169" s="51" t="s">
        <v>518</v>
      </c>
      <c r="D169" s="54">
        <v>1</v>
      </c>
      <c r="E169" s="66" t="s">
        <v>167</v>
      </c>
      <c r="F169" s="713"/>
      <c r="G169" s="697">
        <f t="shared" si="1"/>
        <v>0</v>
      </c>
      <c r="I169" s="58"/>
      <c r="J169" s="59"/>
    </row>
    <row r="170" spans="1:10" s="51" customFormat="1" ht="12">
      <c r="A170" s="62"/>
      <c r="B170" s="62" t="s">
        <v>160</v>
      </c>
      <c r="C170" s="65"/>
      <c r="D170" s="54"/>
      <c r="E170" s="66"/>
      <c r="F170" s="733"/>
      <c r="G170" s="696"/>
      <c r="H170" s="51" t="s">
        <v>267</v>
      </c>
      <c r="I170" s="58"/>
      <c r="J170" s="59"/>
    </row>
    <row r="171" spans="1:10" s="51" customFormat="1" ht="61">
      <c r="A171" s="62"/>
      <c r="B171" s="63" t="s">
        <v>268</v>
      </c>
      <c r="C171" s="61" t="s">
        <v>519</v>
      </c>
      <c r="D171" s="54"/>
      <c r="E171" s="66"/>
      <c r="F171" s="733"/>
      <c r="G171" s="696"/>
      <c r="I171" s="58"/>
      <c r="J171" s="59"/>
    </row>
    <row r="172" spans="1:10" s="51" customFormat="1" ht="12">
      <c r="A172" s="62"/>
      <c r="B172" s="63"/>
      <c r="C172" s="65" t="s">
        <v>269</v>
      </c>
      <c r="D172" s="54">
        <v>5</v>
      </c>
      <c r="E172" s="66" t="s">
        <v>167</v>
      </c>
      <c r="F172" s="713"/>
      <c r="G172" s="697">
        <f t="shared" ref="G172" si="2">F172*D172</f>
        <v>0</v>
      </c>
      <c r="I172" s="58"/>
      <c r="J172" s="59"/>
    </row>
    <row r="173" spans="1:10" s="51" customFormat="1" ht="12">
      <c r="A173" s="62"/>
      <c r="B173" s="63"/>
      <c r="C173" s="65"/>
      <c r="D173" s="54"/>
      <c r="E173" s="66"/>
      <c r="F173" s="733"/>
      <c r="G173" s="696"/>
      <c r="I173" s="58"/>
      <c r="J173" s="59"/>
    </row>
    <row r="174" spans="1:10" s="51" customFormat="1" ht="24">
      <c r="A174" s="62"/>
      <c r="B174" s="63" t="s">
        <v>270</v>
      </c>
      <c r="C174" s="87" t="s">
        <v>271</v>
      </c>
      <c r="D174" s="54">
        <v>5</v>
      </c>
      <c r="E174" s="66" t="s">
        <v>167</v>
      </c>
      <c r="F174" s="713"/>
      <c r="G174" s="697">
        <f t="shared" ref="G174" si="3">F174*D174</f>
        <v>0</v>
      </c>
      <c r="I174" s="58"/>
      <c r="J174" s="59"/>
    </row>
    <row r="175" spans="1:10" s="51" customFormat="1" ht="12">
      <c r="A175" s="62"/>
      <c r="B175" s="63"/>
      <c r="C175" s="87"/>
      <c r="D175" s="54"/>
      <c r="E175" s="66"/>
      <c r="F175" s="733"/>
      <c r="G175" s="696"/>
      <c r="I175" s="58"/>
      <c r="J175" s="59"/>
    </row>
    <row r="176" spans="1:10" s="51" customFormat="1" ht="12">
      <c r="A176" s="62"/>
      <c r="B176" s="63" t="s">
        <v>272</v>
      </c>
      <c r="C176" s="87" t="s">
        <v>273</v>
      </c>
      <c r="D176" s="54">
        <v>4</v>
      </c>
      <c r="E176" s="66" t="s">
        <v>167</v>
      </c>
      <c r="F176" s="713"/>
      <c r="G176" s="697">
        <f t="shared" ref="G176" si="4">F176*D176</f>
        <v>0</v>
      </c>
      <c r="I176" s="58"/>
      <c r="J176" s="59"/>
    </row>
    <row r="177" spans="1:10" s="51" customFormat="1" ht="12">
      <c r="A177" s="62"/>
      <c r="B177" s="62" t="s">
        <v>160</v>
      </c>
      <c r="C177" s="61"/>
      <c r="D177" s="54"/>
      <c r="E177" s="66"/>
      <c r="F177" s="733"/>
      <c r="G177" s="698"/>
      <c r="I177" s="58"/>
      <c r="J177" s="59"/>
    </row>
    <row r="178" spans="1:10" s="51" customFormat="1" ht="12">
      <c r="A178" s="62"/>
      <c r="B178" s="63" t="s">
        <v>274</v>
      </c>
      <c r="C178" s="61" t="s">
        <v>275</v>
      </c>
      <c r="D178" s="54">
        <v>129.9</v>
      </c>
      <c r="E178" s="66" t="s">
        <v>162</v>
      </c>
      <c r="F178" s="713"/>
      <c r="G178" s="697">
        <f t="shared" ref="G178:G182" si="5">F178*D178</f>
        <v>0</v>
      </c>
      <c r="I178" s="58"/>
      <c r="J178" s="59"/>
    </row>
    <row r="179" spans="1:10" s="51" customFormat="1" ht="12">
      <c r="A179" s="62"/>
      <c r="B179" s="62" t="s">
        <v>160</v>
      </c>
      <c r="C179" s="61"/>
      <c r="D179" s="54"/>
      <c r="E179" s="66"/>
      <c r="F179" s="733"/>
      <c r="G179" s="698"/>
      <c r="I179" s="58"/>
      <c r="J179" s="59"/>
    </row>
    <row r="180" spans="1:10" s="51" customFormat="1" ht="24">
      <c r="A180" s="62"/>
      <c r="B180" s="63" t="s">
        <v>276</v>
      </c>
      <c r="C180" s="61" t="s">
        <v>277</v>
      </c>
      <c r="D180" s="54">
        <v>129.9</v>
      </c>
      <c r="E180" s="66" t="s">
        <v>162</v>
      </c>
      <c r="F180" s="713"/>
      <c r="G180" s="697">
        <f t="shared" si="5"/>
        <v>0</v>
      </c>
      <c r="I180" s="58"/>
      <c r="J180" s="59"/>
    </row>
    <row r="181" spans="1:10" s="51" customFormat="1" ht="12">
      <c r="A181" s="62"/>
      <c r="B181" s="62" t="s">
        <v>160</v>
      </c>
      <c r="C181" s="61"/>
      <c r="D181" s="54"/>
      <c r="E181" s="66"/>
      <c r="F181" s="733"/>
      <c r="G181" s="698"/>
      <c r="I181" s="58"/>
      <c r="J181" s="59"/>
    </row>
    <row r="182" spans="1:10" s="51" customFormat="1" ht="12">
      <c r="A182" s="62"/>
      <c r="B182" s="63" t="s">
        <v>278</v>
      </c>
      <c r="C182" s="61" t="s">
        <v>279</v>
      </c>
      <c r="D182" s="54">
        <v>129.9</v>
      </c>
      <c r="E182" s="66" t="s">
        <v>162</v>
      </c>
      <c r="F182" s="713"/>
      <c r="G182" s="697">
        <f t="shared" si="5"/>
        <v>0</v>
      </c>
      <c r="I182" s="58"/>
      <c r="J182" s="59"/>
    </row>
    <row r="183" spans="1:10" s="51" customFormat="1" ht="12">
      <c r="A183" s="62"/>
      <c r="B183" s="62" t="s">
        <v>160</v>
      </c>
      <c r="C183" s="61"/>
      <c r="D183" s="54"/>
      <c r="E183" s="66"/>
      <c r="F183" s="732"/>
      <c r="G183" s="698"/>
      <c r="I183" s="58"/>
      <c r="J183" s="59"/>
    </row>
    <row r="184" spans="1:10" s="51" customFormat="1" ht="36">
      <c r="A184" s="62"/>
      <c r="B184" s="665" t="s">
        <v>280</v>
      </c>
      <c r="C184" s="87" t="s">
        <v>198</v>
      </c>
      <c r="D184" s="666">
        <v>10</v>
      </c>
      <c r="E184" s="80" t="s">
        <v>199</v>
      </c>
      <c r="F184" s="733"/>
      <c r="G184" s="731">
        <f>+SUM(G151:G183)*D184/100</f>
        <v>0</v>
      </c>
      <c r="I184" s="58"/>
      <c r="J184" s="59"/>
    </row>
    <row r="185" spans="1:10" s="51" customFormat="1" ht="13" thickBot="1">
      <c r="B185" s="70"/>
      <c r="C185" s="71"/>
      <c r="D185" s="72"/>
      <c r="E185" s="73"/>
      <c r="F185" s="717"/>
      <c r="G185" s="699"/>
      <c r="I185" s="78"/>
      <c r="J185" s="59"/>
    </row>
    <row r="186" spans="1:10" s="51" customFormat="1" ht="13" thickTop="1">
      <c r="B186" s="60"/>
      <c r="C186" s="61"/>
      <c r="D186" s="54"/>
      <c r="E186" s="55"/>
      <c r="F186" s="710"/>
      <c r="G186" s="698"/>
      <c r="I186" s="58"/>
      <c r="J186" s="59"/>
    </row>
    <row r="187" spans="1:10" s="51" customFormat="1" ht="12">
      <c r="B187" s="60"/>
      <c r="C187" s="871" t="str">
        <f>CONCATENATE("SKUPAJ ",C149)</f>
        <v>SKUPAJ MONTERSKA DELA - kanalizacija</v>
      </c>
      <c r="D187" s="872"/>
      <c r="E187" s="872"/>
      <c r="F187" s="872"/>
      <c r="G187" s="700">
        <f>SUM(G152:G184)</f>
        <v>0</v>
      </c>
      <c r="I187" s="58"/>
      <c r="J187" s="59"/>
    </row>
    <row r="188" spans="1:10" s="51" customFormat="1" ht="12">
      <c r="B188" s="60"/>
      <c r="C188" s="53"/>
      <c r="D188" s="90"/>
      <c r="E188" s="90"/>
      <c r="F188" s="55"/>
      <c r="G188" s="91"/>
      <c r="I188" s="58"/>
      <c r="J188" s="59"/>
    </row>
    <row r="189" spans="1:10" s="51" customFormat="1" ht="12">
      <c r="B189" s="60"/>
      <c r="C189" s="53"/>
      <c r="D189" s="90"/>
      <c r="E189" s="90"/>
      <c r="F189" s="55"/>
      <c r="G189" s="91"/>
      <c r="I189" s="58"/>
      <c r="J189" s="59"/>
    </row>
    <row r="190" spans="1:10" s="51" customFormat="1" ht="12">
      <c r="B190" s="92" t="s">
        <v>281</v>
      </c>
      <c r="C190" s="53" t="s">
        <v>153</v>
      </c>
      <c r="D190" s="93"/>
      <c r="E190" s="55"/>
      <c r="F190" s="710"/>
      <c r="G190" s="56"/>
      <c r="I190" s="58"/>
      <c r="J190" s="59"/>
    </row>
    <row r="191" spans="1:10" s="51" customFormat="1" ht="12">
      <c r="B191" s="734" t="s">
        <v>154</v>
      </c>
      <c r="C191" s="725" t="s">
        <v>7</v>
      </c>
      <c r="D191" s="735" t="s">
        <v>155</v>
      </c>
      <c r="E191" s="727" t="s">
        <v>156</v>
      </c>
      <c r="F191" s="728" t="s">
        <v>545</v>
      </c>
      <c r="G191" s="736" t="s">
        <v>157</v>
      </c>
      <c r="I191" s="58"/>
      <c r="J191" s="59"/>
    </row>
    <row r="192" spans="1:10" s="51" customFormat="1" ht="24">
      <c r="A192" s="62"/>
      <c r="B192" s="95" t="s">
        <v>282</v>
      </c>
      <c r="C192" s="61" t="s">
        <v>283</v>
      </c>
      <c r="D192" s="93">
        <v>246.5</v>
      </c>
      <c r="E192" s="66" t="s">
        <v>162</v>
      </c>
      <c r="F192" s="713"/>
      <c r="G192" s="697">
        <f>F192*D192</f>
        <v>0</v>
      </c>
      <c r="I192" s="58"/>
      <c r="J192" s="59"/>
    </row>
    <row r="193" spans="1:10" s="51" customFormat="1" ht="12">
      <c r="A193" s="62"/>
      <c r="B193" s="96" t="s">
        <v>160</v>
      </c>
      <c r="C193" s="61"/>
      <c r="D193" s="93"/>
      <c r="E193" s="69"/>
      <c r="F193" s="712"/>
      <c r="G193" s="696"/>
      <c r="I193" s="58"/>
      <c r="J193" s="59"/>
    </row>
    <row r="194" spans="1:10" s="51" customFormat="1" ht="24">
      <c r="A194" s="62"/>
      <c r="B194" s="95" t="s">
        <v>284</v>
      </c>
      <c r="C194" s="61" t="s">
        <v>285</v>
      </c>
      <c r="D194" s="93">
        <v>10</v>
      </c>
      <c r="E194" s="66" t="s">
        <v>23</v>
      </c>
      <c r="F194" s="713"/>
      <c r="G194" s="697">
        <f>F194*D194</f>
        <v>0</v>
      </c>
      <c r="I194" s="58"/>
      <c r="J194" s="59"/>
    </row>
    <row r="195" spans="1:10" s="51" customFormat="1" ht="12">
      <c r="A195" s="62"/>
      <c r="B195" s="96" t="s">
        <v>160</v>
      </c>
      <c r="C195" s="61"/>
      <c r="D195" s="93"/>
      <c r="E195" s="69"/>
      <c r="F195" s="712"/>
      <c r="G195" s="696"/>
      <c r="I195" s="58"/>
      <c r="J195" s="59"/>
    </row>
    <row r="196" spans="1:10" s="51" customFormat="1" ht="57" customHeight="1">
      <c r="A196" s="62"/>
      <c r="B196" s="95" t="s">
        <v>286</v>
      </c>
      <c r="C196" s="61" t="s">
        <v>287</v>
      </c>
      <c r="D196" s="93">
        <v>100</v>
      </c>
      <c r="E196" s="69" t="s">
        <v>512</v>
      </c>
      <c r="F196" s="713"/>
      <c r="G196" s="697">
        <f>F196*D196</f>
        <v>0</v>
      </c>
      <c r="I196" s="58"/>
      <c r="J196" s="59"/>
    </row>
    <row r="197" spans="1:10" s="51" customFormat="1" ht="12">
      <c r="A197" s="62"/>
      <c r="B197" s="96"/>
      <c r="C197" s="61"/>
      <c r="D197" s="93"/>
      <c r="E197" s="69"/>
      <c r="F197" s="712"/>
      <c r="G197" s="696"/>
      <c r="I197" s="58"/>
      <c r="J197" s="59"/>
    </row>
    <row r="198" spans="1:10" s="51" customFormat="1" ht="13">
      <c r="A198" s="62"/>
      <c r="B198" s="95" t="s">
        <v>288</v>
      </c>
      <c r="C198" s="61" t="s">
        <v>289</v>
      </c>
      <c r="D198" s="93">
        <v>75</v>
      </c>
      <c r="E198" s="69" t="s">
        <v>512</v>
      </c>
      <c r="F198" s="713"/>
      <c r="G198" s="697">
        <f>F198*D198</f>
        <v>0</v>
      </c>
      <c r="I198" s="58"/>
      <c r="J198" s="59"/>
    </row>
    <row r="199" spans="1:10" s="51" customFormat="1" ht="12">
      <c r="A199" s="62"/>
      <c r="B199" s="96" t="s">
        <v>160</v>
      </c>
      <c r="C199" s="61"/>
      <c r="D199" s="93"/>
      <c r="E199" s="69"/>
      <c r="F199" s="712"/>
      <c r="G199" s="696"/>
      <c r="I199" s="58"/>
      <c r="J199" s="59"/>
    </row>
    <row r="200" spans="1:10" s="51" customFormat="1" ht="24">
      <c r="A200" s="62"/>
      <c r="B200" s="95" t="s">
        <v>290</v>
      </c>
      <c r="C200" s="61" t="s">
        <v>291</v>
      </c>
      <c r="D200" s="93">
        <v>75</v>
      </c>
      <c r="E200" s="69" t="s">
        <v>512</v>
      </c>
      <c r="F200" s="713"/>
      <c r="G200" s="697">
        <f>F200*D200</f>
        <v>0</v>
      </c>
      <c r="I200" s="58"/>
      <c r="J200" s="59"/>
    </row>
    <row r="201" spans="1:10" s="51" customFormat="1" ht="12">
      <c r="A201" s="62"/>
      <c r="B201" s="96"/>
      <c r="C201" s="61"/>
      <c r="D201" s="93"/>
      <c r="E201" s="69"/>
      <c r="F201" s="712"/>
      <c r="G201" s="696"/>
      <c r="I201" s="58"/>
      <c r="J201" s="59"/>
    </row>
    <row r="202" spans="1:10" s="51" customFormat="1" ht="24">
      <c r="A202" s="62"/>
      <c r="B202" s="95" t="s">
        <v>292</v>
      </c>
      <c r="C202" s="61" t="s">
        <v>293</v>
      </c>
      <c r="D202" s="93">
        <v>79.5</v>
      </c>
      <c r="E202" s="69" t="s">
        <v>512</v>
      </c>
      <c r="F202" s="713"/>
      <c r="G202" s="697">
        <f>F202*D202</f>
        <v>0</v>
      </c>
      <c r="I202" s="58"/>
      <c r="J202" s="59"/>
    </row>
    <row r="203" spans="1:10" s="51" customFormat="1" ht="12">
      <c r="A203" s="62"/>
      <c r="B203" s="96" t="s">
        <v>160</v>
      </c>
      <c r="C203" s="61"/>
      <c r="D203" s="93"/>
      <c r="E203" s="69"/>
      <c r="F203" s="712"/>
      <c r="G203" s="696"/>
      <c r="I203" s="58"/>
      <c r="J203" s="59"/>
    </row>
    <row r="204" spans="1:10" s="51" customFormat="1" ht="36">
      <c r="A204" s="62"/>
      <c r="B204" s="95" t="s">
        <v>294</v>
      </c>
      <c r="C204" s="61" t="s">
        <v>295</v>
      </c>
      <c r="D204" s="93">
        <v>26.666666666666668</v>
      </c>
      <c r="E204" s="69" t="s">
        <v>520</v>
      </c>
      <c r="F204" s="713"/>
      <c r="G204" s="697">
        <f>F204*D204</f>
        <v>0</v>
      </c>
      <c r="I204" s="58"/>
      <c r="J204" s="59"/>
    </row>
    <row r="205" spans="1:10" s="51" customFormat="1" ht="12">
      <c r="A205" s="62"/>
      <c r="B205" s="96" t="s">
        <v>160</v>
      </c>
      <c r="C205" s="61"/>
      <c r="D205" s="93"/>
      <c r="E205" s="69"/>
      <c r="F205" s="712"/>
      <c r="G205" s="696"/>
      <c r="I205" s="58"/>
      <c r="J205" s="59"/>
    </row>
    <row r="206" spans="1:10" s="51" customFormat="1" ht="36">
      <c r="A206" s="62"/>
      <c r="B206" s="95" t="s">
        <v>296</v>
      </c>
      <c r="C206" s="61" t="s">
        <v>297</v>
      </c>
      <c r="D206" s="93">
        <v>13.333333333333334</v>
      </c>
      <c r="E206" s="69" t="s">
        <v>520</v>
      </c>
      <c r="F206" s="713"/>
      <c r="G206" s="697">
        <f>F206*D206</f>
        <v>0</v>
      </c>
      <c r="I206" s="58"/>
      <c r="J206" s="59"/>
    </row>
    <row r="207" spans="1:10" s="51" customFormat="1" ht="12">
      <c r="A207" s="62"/>
      <c r="B207" s="96" t="s">
        <v>160</v>
      </c>
      <c r="C207" s="61"/>
      <c r="D207" s="93"/>
      <c r="E207" s="66"/>
      <c r="F207" s="712"/>
      <c r="G207" s="698"/>
      <c r="I207" s="58"/>
      <c r="J207" s="59"/>
    </row>
    <row r="208" spans="1:10" s="51" customFormat="1" ht="12">
      <c r="A208" s="62"/>
      <c r="B208" s="95" t="s">
        <v>298</v>
      </c>
      <c r="C208" s="61" t="s">
        <v>299</v>
      </c>
      <c r="D208" s="93">
        <v>20</v>
      </c>
      <c r="E208" s="66" t="s">
        <v>23</v>
      </c>
      <c r="F208" s="713"/>
      <c r="G208" s="697">
        <f>F208*D208</f>
        <v>0</v>
      </c>
      <c r="I208" s="58"/>
      <c r="J208" s="59"/>
    </row>
    <row r="209" spans="1:10" s="51" customFormat="1" ht="12">
      <c r="A209" s="62"/>
      <c r="B209" s="96" t="s">
        <v>160</v>
      </c>
      <c r="C209" s="61"/>
      <c r="D209" s="93"/>
      <c r="E209" s="66"/>
      <c r="F209" s="712"/>
      <c r="G209" s="696"/>
      <c r="I209" s="58"/>
      <c r="J209" s="59"/>
    </row>
    <row r="210" spans="1:10" s="51" customFormat="1" ht="24">
      <c r="A210" s="62"/>
      <c r="B210" s="95" t="s">
        <v>300</v>
      </c>
      <c r="C210" s="61" t="s">
        <v>301</v>
      </c>
      <c r="D210" s="93">
        <v>1</v>
      </c>
      <c r="E210" s="69" t="s">
        <v>167</v>
      </c>
      <c r="F210" s="713"/>
      <c r="G210" s="697">
        <f>F210*D210</f>
        <v>0</v>
      </c>
      <c r="I210" s="58"/>
      <c r="J210" s="59"/>
    </row>
    <row r="211" spans="1:10" s="51" customFormat="1" ht="12">
      <c r="A211" s="62"/>
      <c r="B211" s="96" t="s">
        <v>160</v>
      </c>
      <c r="C211" s="61"/>
      <c r="D211" s="93"/>
      <c r="E211" s="69"/>
      <c r="F211" s="712"/>
      <c r="G211" s="696"/>
      <c r="I211" s="58"/>
      <c r="J211" s="59"/>
    </row>
    <row r="212" spans="1:10" s="51" customFormat="1" ht="36">
      <c r="A212" s="62"/>
      <c r="B212" s="95" t="s">
        <v>302</v>
      </c>
      <c r="C212" s="61" t="s">
        <v>303</v>
      </c>
      <c r="D212" s="93">
        <v>6</v>
      </c>
      <c r="E212" s="69" t="s">
        <v>167</v>
      </c>
      <c r="F212" s="713"/>
      <c r="G212" s="697">
        <f>F212*D212</f>
        <v>0</v>
      </c>
      <c r="I212" s="58"/>
      <c r="J212" s="59"/>
    </row>
    <row r="213" spans="1:10" s="51" customFormat="1" ht="12">
      <c r="A213" s="62"/>
      <c r="B213" s="96" t="s">
        <v>160</v>
      </c>
      <c r="C213" s="61"/>
      <c r="D213" s="93"/>
      <c r="E213" s="66"/>
      <c r="F213" s="714"/>
      <c r="G213" s="698" t="str">
        <f>IF(ISNUMBER(D213)=TRUE,F213*D213,"")</f>
        <v/>
      </c>
      <c r="I213" s="58"/>
      <c r="J213" s="59"/>
    </row>
    <row r="214" spans="1:10" s="51" customFormat="1" ht="36">
      <c r="A214" s="62"/>
      <c r="B214" s="95" t="s">
        <v>304</v>
      </c>
      <c r="C214" s="61" t="s">
        <v>198</v>
      </c>
      <c r="D214" s="97">
        <v>10</v>
      </c>
      <c r="E214" s="69" t="s">
        <v>199</v>
      </c>
      <c r="F214" s="712"/>
      <c r="G214" s="697">
        <f>+SUM(G192:G212)*D254/100</f>
        <v>0</v>
      </c>
      <c r="I214" s="58"/>
      <c r="J214" s="59"/>
    </row>
    <row r="215" spans="1:10" s="51" customFormat="1" ht="13" thickBot="1">
      <c r="B215" s="98"/>
      <c r="C215" s="71"/>
      <c r="D215" s="99"/>
      <c r="E215" s="73"/>
      <c r="F215" s="717"/>
      <c r="G215" s="74"/>
      <c r="I215" s="58"/>
      <c r="J215" s="59"/>
    </row>
    <row r="216" spans="1:10" s="51" customFormat="1" ht="13" thickTop="1">
      <c r="B216" s="94"/>
      <c r="C216" s="61"/>
      <c r="D216" s="93"/>
      <c r="E216" s="55"/>
      <c r="F216" s="710"/>
      <c r="G216" s="56"/>
      <c r="I216" s="58"/>
      <c r="J216" s="59"/>
    </row>
    <row r="217" spans="1:10" s="51" customFormat="1" ht="12">
      <c r="B217" s="92"/>
      <c r="C217" s="53" t="str">
        <f>CONCATENATE("SKUPAJ ",C190)</f>
        <v>SKUPAJ ZAKLJUČNA IN OSTALA DELA</v>
      </c>
      <c r="D217" s="100"/>
      <c r="E217" s="76"/>
      <c r="F217" s="709"/>
      <c r="G217" s="700">
        <f>SUM(G192:G214)</f>
        <v>0</v>
      </c>
      <c r="I217" s="58"/>
      <c r="J217" s="59"/>
    </row>
    <row r="218" spans="1:10" s="51" customFormat="1" ht="12">
      <c r="B218" s="60"/>
      <c r="C218" s="53"/>
      <c r="D218" s="90"/>
      <c r="E218" s="90"/>
      <c r="F218" s="55"/>
      <c r="G218" s="91"/>
      <c r="I218" s="58"/>
      <c r="J218" s="59"/>
    </row>
    <row r="219" spans="1:10" s="51" customFormat="1" ht="12">
      <c r="B219" s="60"/>
      <c r="C219" s="53"/>
      <c r="D219" s="90"/>
      <c r="E219" s="90"/>
      <c r="F219" s="55"/>
      <c r="G219" s="91"/>
      <c r="I219" s="58"/>
      <c r="J219" s="59"/>
    </row>
    <row r="220" spans="1:10" s="51" customFormat="1" ht="16">
      <c r="A220" s="860" t="s">
        <v>305</v>
      </c>
      <c r="B220" s="861"/>
      <c r="C220" s="861"/>
      <c r="D220" s="861"/>
      <c r="E220" s="861"/>
      <c r="F220" s="861"/>
      <c r="G220" s="861"/>
      <c r="I220" s="58"/>
      <c r="J220" s="59"/>
    </row>
    <row r="221" spans="1:10" s="51" customFormat="1" ht="16">
      <c r="A221" s="18"/>
      <c r="B221" s="19"/>
      <c r="C221" s="19"/>
      <c r="D221" s="19"/>
      <c r="E221" s="19"/>
      <c r="F221" s="549"/>
      <c r="G221" s="20"/>
      <c r="I221" s="58"/>
      <c r="J221" s="59"/>
    </row>
    <row r="222" spans="1:10" s="51" customFormat="1">
      <c r="A222" s="13"/>
      <c r="B222" s="30" t="s">
        <v>144</v>
      </c>
      <c r="C222" s="31" t="s">
        <v>306</v>
      </c>
      <c r="D222" s="32"/>
      <c r="E222" s="31"/>
      <c r="F222" s="707"/>
      <c r="G222" s="692">
        <f>G257</f>
        <v>0</v>
      </c>
      <c r="I222" s="58"/>
      <c r="J222" s="59"/>
    </row>
    <row r="223" spans="1:10" s="51" customFormat="1">
      <c r="A223" s="13"/>
      <c r="B223" s="30"/>
      <c r="C223" s="31"/>
      <c r="D223" s="32"/>
      <c r="E223" s="31"/>
      <c r="F223" s="707"/>
      <c r="G223" s="692"/>
      <c r="I223" s="58"/>
      <c r="J223" s="59"/>
    </row>
    <row r="224" spans="1:10" s="51" customFormat="1">
      <c r="A224" s="13"/>
      <c r="B224" s="30" t="s">
        <v>146</v>
      </c>
      <c r="C224" s="31" t="s">
        <v>307</v>
      </c>
      <c r="D224" s="32"/>
      <c r="E224" s="31"/>
      <c r="F224" s="707"/>
      <c r="G224" s="692">
        <f>G298</f>
        <v>0</v>
      </c>
      <c r="I224" s="58"/>
      <c r="J224" s="59"/>
    </row>
    <row r="225" spans="1:10" s="51" customFormat="1">
      <c r="A225" s="13"/>
      <c r="B225" s="30"/>
      <c r="C225" s="31"/>
      <c r="D225" s="32"/>
      <c r="E225" s="31"/>
      <c r="F225" s="707"/>
      <c r="G225" s="692"/>
      <c r="I225" s="58"/>
      <c r="J225" s="59"/>
    </row>
    <row r="226" spans="1:10" s="51" customFormat="1">
      <c r="A226" s="13"/>
      <c r="B226" s="30" t="s">
        <v>148</v>
      </c>
      <c r="C226" s="31" t="s">
        <v>308</v>
      </c>
      <c r="D226" s="32"/>
      <c r="E226" s="31"/>
      <c r="F226" s="707"/>
      <c r="G226" s="692">
        <f>G326</f>
        <v>0</v>
      </c>
      <c r="I226" s="58"/>
      <c r="J226" s="59"/>
    </row>
    <row r="227" spans="1:10" s="51" customFormat="1">
      <c r="A227" s="13"/>
      <c r="B227" s="30"/>
      <c r="C227" s="31"/>
      <c r="D227" s="32"/>
      <c r="E227" s="31"/>
      <c r="F227" s="707"/>
      <c r="G227" s="692"/>
      <c r="I227" s="58"/>
      <c r="J227" s="59"/>
    </row>
    <row r="228" spans="1:10" s="51" customFormat="1">
      <c r="A228" s="13"/>
      <c r="B228" s="36" t="s">
        <v>150</v>
      </c>
      <c r="C228" s="37" t="s">
        <v>309</v>
      </c>
      <c r="D228" s="38"/>
      <c r="E228" s="37"/>
      <c r="F228" s="706"/>
      <c r="G228" s="692">
        <f>G339</f>
        <v>0</v>
      </c>
      <c r="I228" s="58"/>
      <c r="J228" s="59"/>
    </row>
    <row r="229" spans="1:10" s="51" customFormat="1" ht="15" thickBot="1">
      <c r="A229" s="13"/>
      <c r="B229" s="36"/>
      <c r="C229" s="37"/>
      <c r="D229" s="38"/>
      <c r="E229" s="37"/>
      <c r="F229" s="706"/>
      <c r="G229" s="694"/>
      <c r="I229" s="58"/>
      <c r="J229" s="59"/>
    </row>
    <row r="230" spans="1:10" s="51" customFormat="1" ht="15" thickTop="1">
      <c r="A230" s="13"/>
      <c r="B230" s="39"/>
      <c r="C230" s="40"/>
      <c r="D230" s="41"/>
      <c r="E230" s="40"/>
      <c r="F230" s="708"/>
      <c r="G230" s="695"/>
      <c r="I230" s="58"/>
      <c r="J230" s="59"/>
    </row>
    <row r="231" spans="1:10" s="51" customFormat="1">
      <c r="A231" s="13"/>
      <c r="B231" s="869" t="s">
        <v>32</v>
      </c>
      <c r="C231" s="870"/>
      <c r="D231" s="870"/>
      <c r="E231" s="870"/>
      <c r="F231" s="861"/>
      <c r="G231" s="694">
        <f>SUM(G222:G228)</f>
        <v>0</v>
      </c>
      <c r="I231" s="58"/>
      <c r="J231" s="59"/>
    </row>
    <row r="232" spans="1:10" s="51" customFormat="1">
      <c r="A232" s="13"/>
      <c r="B232" s="21"/>
      <c r="C232" s="22"/>
      <c r="D232" s="21"/>
      <c r="E232" s="22"/>
      <c r="F232" s="706"/>
      <c r="G232" s="23"/>
      <c r="I232" s="58"/>
      <c r="J232" s="59"/>
    </row>
    <row r="233" spans="1:10" s="51" customFormat="1">
      <c r="A233" s="13"/>
      <c r="B233" s="865"/>
      <c r="C233" s="866"/>
      <c r="D233" s="866"/>
      <c r="E233" s="866"/>
      <c r="F233" s="861"/>
      <c r="G233" s="24"/>
      <c r="I233" s="58"/>
      <c r="J233" s="59"/>
    </row>
    <row r="234" spans="1:10" s="51" customFormat="1">
      <c r="A234" s="13"/>
      <c r="B234" s="25"/>
      <c r="C234" s="26"/>
      <c r="D234" s="27"/>
      <c r="E234" s="13"/>
      <c r="F234" s="718"/>
      <c r="G234" s="28"/>
      <c r="I234" s="58"/>
      <c r="J234" s="59"/>
    </row>
    <row r="235" spans="1:10" s="51" customFormat="1" ht="16">
      <c r="A235" s="13"/>
      <c r="B235" s="867"/>
      <c r="C235" s="866"/>
      <c r="D235" s="866"/>
      <c r="E235" s="866"/>
      <c r="F235" s="866"/>
      <c r="G235" s="29"/>
      <c r="I235" s="58"/>
      <c r="J235" s="59"/>
    </row>
    <row r="236" spans="1:10" s="51" customFormat="1" ht="12">
      <c r="B236" s="60"/>
      <c r="C236" s="53"/>
      <c r="D236" s="90"/>
      <c r="E236" s="90"/>
      <c r="F236" s="55"/>
      <c r="G236" s="91"/>
      <c r="I236" s="58"/>
      <c r="J236" s="59"/>
    </row>
    <row r="237" spans="1:10" s="51" customFormat="1" ht="28.5" customHeight="1">
      <c r="B237" s="868" t="s">
        <v>521</v>
      </c>
      <c r="C237" s="868"/>
      <c r="D237" s="868"/>
      <c r="E237" s="868"/>
      <c r="F237" s="868"/>
      <c r="G237" s="868"/>
      <c r="I237" s="58"/>
      <c r="J237" s="59"/>
    </row>
    <row r="238" spans="1:10" s="51" customFormat="1" ht="28.5" customHeight="1">
      <c r="B238" s="101"/>
      <c r="C238" s="101"/>
      <c r="D238" s="101"/>
      <c r="E238" s="101"/>
      <c r="F238" s="719"/>
      <c r="G238" s="101"/>
      <c r="I238" s="58"/>
      <c r="J238" s="59"/>
    </row>
    <row r="239" spans="1:10" s="51" customFormat="1">
      <c r="B239" s="101"/>
      <c r="C239" s="101"/>
      <c r="D239" s="101"/>
      <c r="E239" s="101"/>
      <c r="F239" s="719"/>
      <c r="G239" s="101"/>
      <c r="I239" s="58"/>
      <c r="J239" s="59"/>
    </row>
    <row r="240" spans="1:10" s="51" customFormat="1" ht="12">
      <c r="B240" s="102" t="s">
        <v>310</v>
      </c>
      <c r="C240" s="53" t="s">
        <v>311</v>
      </c>
      <c r="D240" s="93"/>
      <c r="E240" s="55"/>
      <c r="F240" s="710"/>
      <c r="G240" s="56"/>
      <c r="I240" s="58"/>
      <c r="J240" s="59"/>
    </row>
    <row r="241" spans="2:10" s="51" customFormat="1" ht="12">
      <c r="B241" s="737" t="s">
        <v>154</v>
      </c>
      <c r="C241" s="725" t="s">
        <v>7</v>
      </c>
      <c r="D241" s="735" t="s">
        <v>155</v>
      </c>
      <c r="E241" s="727" t="s">
        <v>156</v>
      </c>
      <c r="F241" s="728" t="s">
        <v>545</v>
      </c>
      <c r="G241" s="736" t="s">
        <v>157</v>
      </c>
      <c r="I241" s="58"/>
      <c r="J241" s="59"/>
    </row>
    <row r="242" spans="2:10" s="51" customFormat="1" ht="25">
      <c r="B242" s="95" t="s">
        <v>158</v>
      </c>
      <c r="C242" s="61" t="s">
        <v>522</v>
      </c>
      <c r="D242" s="93">
        <v>6</v>
      </c>
      <c r="E242" s="66" t="s">
        <v>167</v>
      </c>
      <c r="F242" s="713"/>
      <c r="G242" s="697">
        <f>F242*D242</f>
        <v>0</v>
      </c>
      <c r="I242" s="58"/>
      <c r="J242" s="59"/>
    </row>
    <row r="243" spans="2:10" s="51" customFormat="1" ht="12">
      <c r="B243" s="96" t="s">
        <v>160</v>
      </c>
      <c r="C243" s="61"/>
      <c r="D243" s="93"/>
      <c r="E243" s="66"/>
      <c r="F243" s="712"/>
      <c r="G243" s="696"/>
      <c r="I243" s="58"/>
      <c r="J243" s="59"/>
    </row>
    <row r="244" spans="2:10" s="51" customFormat="1" ht="36">
      <c r="B244" s="95" t="s">
        <v>165</v>
      </c>
      <c r="C244" s="61" t="s">
        <v>312</v>
      </c>
      <c r="D244" s="93">
        <v>6</v>
      </c>
      <c r="E244" s="66" t="s">
        <v>167</v>
      </c>
      <c r="F244" s="713"/>
      <c r="G244" s="697">
        <f>F244*D244</f>
        <v>0</v>
      </c>
      <c r="I244" s="58"/>
      <c r="J244" s="59"/>
    </row>
    <row r="245" spans="2:10" s="51" customFormat="1" ht="12">
      <c r="B245" s="96" t="s">
        <v>160</v>
      </c>
      <c r="C245" s="61"/>
      <c r="D245" s="93"/>
      <c r="E245" s="66"/>
      <c r="F245" s="712"/>
      <c r="G245" s="696"/>
      <c r="I245" s="58"/>
      <c r="J245" s="59"/>
    </row>
    <row r="246" spans="2:10" s="51" customFormat="1" ht="48">
      <c r="B246" s="95" t="s">
        <v>168</v>
      </c>
      <c r="C246" s="61" t="s">
        <v>313</v>
      </c>
      <c r="D246" s="93">
        <v>6</v>
      </c>
      <c r="E246" s="66" t="s">
        <v>167</v>
      </c>
      <c r="F246" s="713"/>
      <c r="G246" s="697">
        <f>F246*D246</f>
        <v>0</v>
      </c>
      <c r="I246" s="58"/>
      <c r="J246" s="59"/>
    </row>
    <row r="247" spans="2:10" s="51" customFormat="1" ht="12">
      <c r="B247" s="96" t="s">
        <v>160</v>
      </c>
      <c r="C247" s="61"/>
      <c r="D247" s="93"/>
      <c r="E247" s="66"/>
      <c r="F247" s="712"/>
      <c r="G247" s="696"/>
      <c r="I247" s="58"/>
      <c r="J247" s="59"/>
    </row>
    <row r="248" spans="2:10" s="51" customFormat="1" ht="12">
      <c r="B248" s="95" t="s">
        <v>170</v>
      </c>
      <c r="C248" s="61" t="s">
        <v>314</v>
      </c>
      <c r="D248" s="93">
        <v>4</v>
      </c>
      <c r="E248" s="66" t="s">
        <v>167</v>
      </c>
      <c r="F248" s="713"/>
      <c r="G248" s="697">
        <f>F248*D248</f>
        <v>0</v>
      </c>
      <c r="I248" s="58"/>
      <c r="J248" s="59"/>
    </row>
    <row r="249" spans="2:10" s="51" customFormat="1" ht="12">
      <c r="B249" s="96" t="s">
        <v>160</v>
      </c>
      <c r="C249" s="61"/>
      <c r="D249" s="93"/>
      <c r="E249" s="66"/>
      <c r="F249" s="712"/>
      <c r="G249" s="696"/>
      <c r="I249" s="58"/>
      <c r="J249" s="59"/>
    </row>
    <row r="250" spans="2:10" s="51" customFormat="1" ht="12">
      <c r="B250" s="95" t="s">
        <v>173</v>
      </c>
      <c r="C250" s="61" t="s">
        <v>315</v>
      </c>
      <c r="D250" s="93">
        <v>8</v>
      </c>
      <c r="E250" s="66" t="s">
        <v>167</v>
      </c>
      <c r="F250" s="713"/>
      <c r="G250" s="697">
        <f>F250*D250</f>
        <v>0</v>
      </c>
      <c r="I250" s="58"/>
      <c r="J250" s="59"/>
    </row>
    <row r="251" spans="2:10" s="51" customFormat="1" ht="12">
      <c r="B251" s="96" t="s">
        <v>160</v>
      </c>
      <c r="C251" s="61"/>
      <c r="D251" s="93"/>
      <c r="E251" s="66"/>
      <c r="F251" s="712"/>
      <c r="G251" s="696"/>
      <c r="I251" s="58"/>
      <c r="J251" s="59"/>
    </row>
    <row r="252" spans="2:10" s="51" customFormat="1" ht="12">
      <c r="B252" s="95" t="s">
        <v>175</v>
      </c>
      <c r="C252" s="61" t="s">
        <v>316</v>
      </c>
      <c r="D252" s="93">
        <v>2</v>
      </c>
      <c r="E252" s="66" t="s">
        <v>167</v>
      </c>
      <c r="F252" s="713"/>
      <c r="G252" s="697">
        <f>F252*D252</f>
        <v>0</v>
      </c>
      <c r="I252" s="58"/>
      <c r="J252" s="59"/>
    </row>
    <row r="253" spans="2:10" s="51" customFormat="1" ht="12">
      <c r="B253" s="96"/>
      <c r="C253" s="61"/>
      <c r="D253" s="93"/>
      <c r="E253" s="66"/>
      <c r="F253" s="712"/>
      <c r="G253" s="697"/>
      <c r="I253" s="58"/>
      <c r="J253" s="59"/>
    </row>
    <row r="254" spans="2:10" s="51" customFormat="1" ht="36">
      <c r="B254" s="95" t="s">
        <v>177</v>
      </c>
      <c r="C254" s="61" t="s">
        <v>198</v>
      </c>
      <c r="D254" s="97">
        <v>10</v>
      </c>
      <c r="E254" s="69" t="s">
        <v>199</v>
      </c>
      <c r="F254" s="712"/>
      <c r="G254" s="697">
        <f>+SUM(G242:G252)*D254/100</f>
        <v>0</v>
      </c>
      <c r="I254" s="58"/>
      <c r="J254" s="59"/>
    </row>
    <row r="255" spans="2:10" s="51" customFormat="1" ht="13" thickBot="1">
      <c r="B255" s="104"/>
      <c r="C255" s="105"/>
      <c r="D255" s="106"/>
      <c r="E255" s="107"/>
      <c r="F255" s="720"/>
      <c r="G255" s="108"/>
      <c r="I255" s="58"/>
      <c r="J255" s="59"/>
    </row>
    <row r="256" spans="2:10" s="51" customFormat="1" ht="13" thickTop="1">
      <c r="B256" s="103"/>
      <c r="C256" s="61"/>
      <c r="D256" s="93"/>
      <c r="E256" s="55"/>
      <c r="F256" s="710"/>
      <c r="G256" s="56"/>
      <c r="I256" s="58"/>
      <c r="J256" s="59"/>
    </row>
    <row r="257" spans="1:10" s="51" customFormat="1" ht="12">
      <c r="B257" s="103"/>
      <c r="C257" s="53" t="str">
        <f>CONCATENATE("SKUPAJ ",C240)</f>
        <v>SKUPAJ GRADBENA DELA - vodovod</v>
      </c>
      <c r="D257" s="100"/>
      <c r="E257" s="76"/>
      <c r="F257" s="709"/>
      <c r="G257" s="738">
        <f>SUM(G242:G254)</f>
        <v>0</v>
      </c>
      <c r="I257" s="58"/>
      <c r="J257" s="59"/>
    </row>
    <row r="258" spans="1:10" s="51" customFormat="1" ht="12">
      <c r="B258" s="103"/>
      <c r="C258" s="53"/>
      <c r="D258" s="100"/>
      <c r="E258" s="76"/>
      <c r="F258" s="709"/>
      <c r="G258" s="109"/>
      <c r="I258" s="58"/>
      <c r="J258" s="59"/>
    </row>
    <row r="259" spans="1:10" s="51" customFormat="1" ht="12">
      <c r="B259" s="103"/>
      <c r="C259" s="53"/>
      <c r="D259" s="100"/>
      <c r="E259" s="76"/>
      <c r="F259" s="709"/>
      <c r="G259" s="109"/>
      <c r="I259" s="58"/>
      <c r="J259" s="59"/>
    </row>
    <row r="260" spans="1:10" s="51" customFormat="1" ht="12">
      <c r="B260" s="102" t="s">
        <v>317</v>
      </c>
      <c r="C260" s="53" t="s">
        <v>318</v>
      </c>
      <c r="D260" s="93"/>
      <c r="E260" s="90"/>
      <c r="F260" s="710"/>
      <c r="G260" s="110"/>
      <c r="H260" s="90"/>
      <c r="I260" s="58"/>
      <c r="J260" s="59"/>
    </row>
    <row r="261" spans="1:10" s="51" customFormat="1" ht="12">
      <c r="A261" s="874" t="s">
        <v>319</v>
      </c>
      <c r="B261" s="875"/>
      <c r="C261" s="875"/>
      <c r="D261" s="875"/>
      <c r="E261" s="875"/>
      <c r="F261" s="875"/>
      <c r="G261" s="875"/>
      <c r="I261" s="58"/>
      <c r="J261" s="59"/>
    </row>
    <row r="262" spans="1:10" s="51" customFormat="1" ht="12">
      <c r="A262" s="873" t="s">
        <v>320</v>
      </c>
      <c r="B262" s="873"/>
      <c r="C262" s="873"/>
      <c r="D262" s="875"/>
      <c r="E262" s="875"/>
      <c r="F262" s="875"/>
      <c r="G262" s="875"/>
      <c r="I262" s="58"/>
      <c r="J262" s="59"/>
    </row>
    <row r="263" spans="1:10" s="51" customFormat="1" ht="12">
      <c r="A263" s="876" t="s">
        <v>523</v>
      </c>
      <c r="B263" s="875"/>
      <c r="C263" s="875"/>
      <c r="D263" s="875"/>
      <c r="E263" s="875"/>
      <c r="F263" s="876"/>
      <c r="G263" s="875"/>
      <c r="I263" s="58"/>
      <c r="J263" s="59"/>
    </row>
    <row r="264" spans="1:10" s="51" customFormat="1" ht="12">
      <c r="A264" s="873" t="s">
        <v>321</v>
      </c>
      <c r="B264" s="873"/>
      <c r="C264" s="873"/>
      <c r="D264" s="875"/>
      <c r="E264" s="875"/>
      <c r="F264" s="875"/>
      <c r="G264" s="875"/>
      <c r="I264" s="58"/>
      <c r="J264" s="59"/>
    </row>
    <row r="265" spans="1:10" s="51" customFormat="1" ht="12">
      <c r="A265" s="876" t="s">
        <v>322</v>
      </c>
      <c r="B265" s="875"/>
      <c r="C265" s="875"/>
      <c r="D265" s="875"/>
      <c r="E265" s="875"/>
      <c r="F265" s="876"/>
      <c r="G265" s="875"/>
      <c r="I265" s="58"/>
      <c r="J265" s="59"/>
    </row>
    <row r="266" spans="1:10" s="51" customFormat="1" ht="12">
      <c r="A266" s="873" t="s">
        <v>323</v>
      </c>
      <c r="B266" s="873"/>
      <c r="C266" s="873"/>
      <c r="D266" s="875"/>
      <c r="E266" s="875"/>
      <c r="F266" s="875"/>
      <c r="G266" s="875"/>
      <c r="I266" s="58"/>
      <c r="J266" s="59"/>
    </row>
    <row r="267" spans="1:10" s="51" customFormat="1" ht="12">
      <c r="A267" s="876" t="s">
        <v>324</v>
      </c>
      <c r="B267" s="875"/>
      <c r="C267" s="875"/>
      <c r="D267" s="875"/>
      <c r="E267" s="875"/>
      <c r="F267" s="876"/>
      <c r="G267" s="875"/>
      <c r="I267" s="58"/>
      <c r="J267" s="59"/>
    </row>
    <row r="268" spans="1:10" s="51" customFormat="1" ht="12">
      <c r="A268" s="876" t="s">
        <v>325</v>
      </c>
      <c r="B268" s="875"/>
      <c r="C268" s="875"/>
      <c r="D268" s="875"/>
      <c r="E268" s="875"/>
      <c r="F268" s="876"/>
      <c r="G268" s="875"/>
      <c r="I268" s="58"/>
      <c r="J268" s="59"/>
    </row>
    <row r="269" spans="1:10" s="51" customFormat="1" ht="12">
      <c r="A269" s="873" t="s">
        <v>326</v>
      </c>
      <c r="B269" s="873"/>
      <c r="C269" s="873"/>
      <c r="D269" s="871"/>
      <c r="E269" s="871"/>
      <c r="F269" s="871"/>
      <c r="G269" s="871"/>
      <c r="I269" s="58"/>
      <c r="J269" s="59"/>
    </row>
    <row r="270" spans="1:10" s="51" customFormat="1" ht="12">
      <c r="A270" s="876" t="s">
        <v>327</v>
      </c>
      <c r="B270" s="875"/>
      <c r="C270" s="875"/>
      <c r="D270" s="875"/>
      <c r="E270" s="875"/>
      <c r="F270" s="876"/>
      <c r="G270" s="875"/>
      <c r="I270" s="58"/>
      <c r="J270" s="59"/>
    </row>
    <row r="271" spans="1:10" s="51" customFormat="1" ht="12">
      <c r="B271" s="111"/>
      <c r="C271" s="53"/>
      <c r="D271" s="93"/>
      <c r="E271" s="90"/>
      <c r="F271" s="710"/>
      <c r="G271" s="110"/>
      <c r="H271" s="44"/>
      <c r="I271" s="58"/>
      <c r="J271" s="59"/>
    </row>
    <row r="272" spans="1:10" s="51" customFormat="1" ht="12">
      <c r="B272" s="737" t="s">
        <v>154</v>
      </c>
      <c r="C272" s="725" t="s">
        <v>7</v>
      </c>
      <c r="D272" s="735" t="s">
        <v>155</v>
      </c>
      <c r="E272" s="727" t="s">
        <v>156</v>
      </c>
      <c r="F272" s="728" t="s">
        <v>545</v>
      </c>
      <c r="G272" s="736" t="s">
        <v>157</v>
      </c>
      <c r="H272" s="44"/>
      <c r="I272" s="58"/>
      <c r="J272" s="59"/>
    </row>
    <row r="273" spans="2:10" s="51" customFormat="1" ht="36">
      <c r="B273" s="95" t="s">
        <v>200</v>
      </c>
      <c r="C273" s="61" t="s">
        <v>328</v>
      </c>
      <c r="F273" s="714"/>
      <c r="G273" s="739"/>
      <c r="H273" s="44"/>
      <c r="I273" s="58"/>
      <c r="J273" s="59"/>
    </row>
    <row r="274" spans="2:10" s="51" customFormat="1" ht="12">
      <c r="B274" s="96" t="s">
        <v>160</v>
      </c>
      <c r="C274" s="61" t="s">
        <v>329</v>
      </c>
      <c r="D274" s="112">
        <v>65.03</v>
      </c>
      <c r="E274" s="66" t="s">
        <v>162</v>
      </c>
      <c r="F274" s="713"/>
      <c r="G274" s="697">
        <f>F274*D274</f>
        <v>0</v>
      </c>
      <c r="H274" s="44"/>
      <c r="I274" s="58"/>
      <c r="J274" s="59"/>
    </row>
    <row r="275" spans="2:10" s="51" customFormat="1" ht="12">
      <c r="B275" s="96" t="s">
        <v>160</v>
      </c>
      <c r="C275" s="61"/>
      <c r="D275" s="112"/>
      <c r="E275" s="69"/>
      <c r="F275" s="712"/>
      <c r="G275" s="696"/>
      <c r="H275" s="44"/>
      <c r="I275" s="58"/>
      <c r="J275" s="59"/>
    </row>
    <row r="276" spans="2:10" s="51" customFormat="1" ht="36">
      <c r="B276" s="95" t="s">
        <v>202</v>
      </c>
      <c r="C276" s="61" t="s">
        <v>330</v>
      </c>
      <c r="D276" s="113"/>
      <c r="E276" s="114"/>
      <c r="F276" s="740"/>
      <c r="G276" s="741"/>
      <c r="H276" s="44"/>
      <c r="I276" s="58"/>
      <c r="J276" s="59"/>
    </row>
    <row r="277" spans="2:10" s="51" customFormat="1" ht="12">
      <c r="B277" s="95"/>
      <c r="C277" s="65" t="s">
        <v>331</v>
      </c>
      <c r="D277" s="112">
        <v>1</v>
      </c>
      <c r="E277" s="66" t="s">
        <v>167</v>
      </c>
      <c r="F277" s="713"/>
      <c r="G277" s="697">
        <f t="shared" ref="G277" si="6">F277*D277</f>
        <v>0</v>
      </c>
      <c r="H277" s="44"/>
      <c r="I277" s="58"/>
      <c r="J277" s="59"/>
    </row>
    <row r="278" spans="2:10" s="51" customFormat="1" ht="12">
      <c r="B278" s="96" t="s">
        <v>160</v>
      </c>
      <c r="C278" s="61"/>
      <c r="D278" s="112"/>
      <c r="E278" s="69"/>
      <c r="F278" s="712"/>
      <c r="G278" s="696"/>
      <c r="H278" s="44"/>
      <c r="I278" s="58"/>
      <c r="J278" s="59"/>
    </row>
    <row r="279" spans="2:10" s="51" customFormat="1" ht="84">
      <c r="B279" s="95" t="s">
        <v>204</v>
      </c>
      <c r="C279" s="61" t="s">
        <v>332</v>
      </c>
      <c r="D279" s="112"/>
      <c r="E279" s="69"/>
      <c r="F279" s="712"/>
      <c r="G279" s="696"/>
      <c r="H279" s="44"/>
      <c r="I279" s="58"/>
      <c r="J279" s="59"/>
    </row>
    <row r="280" spans="2:10" s="51" customFormat="1" ht="12">
      <c r="B280" s="96" t="s">
        <v>160</v>
      </c>
      <c r="C280" s="61" t="s">
        <v>333</v>
      </c>
      <c r="D280" s="112">
        <v>65</v>
      </c>
      <c r="E280" s="69" t="s">
        <v>162</v>
      </c>
      <c r="F280" s="713"/>
      <c r="G280" s="697">
        <f t="shared" ref="G280" si="7">F280*D280</f>
        <v>0</v>
      </c>
      <c r="H280" s="44"/>
      <c r="I280" s="58"/>
      <c r="J280" s="59"/>
    </row>
    <row r="281" spans="2:10" s="51" customFormat="1" ht="12">
      <c r="B281" s="96" t="s">
        <v>160</v>
      </c>
      <c r="C281" s="61"/>
      <c r="D281" s="112"/>
      <c r="E281" s="69"/>
      <c r="F281" s="712"/>
      <c r="G281" s="697"/>
      <c r="H281" s="44"/>
      <c r="I281" s="58"/>
      <c r="J281" s="59"/>
    </row>
    <row r="282" spans="2:10" s="51" customFormat="1" ht="24">
      <c r="B282" s="95" t="s">
        <v>206</v>
      </c>
      <c r="C282" s="61" t="s">
        <v>334</v>
      </c>
      <c r="D282" s="112">
        <v>10</v>
      </c>
      <c r="E282" s="69" t="s">
        <v>167</v>
      </c>
      <c r="F282" s="713"/>
      <c r="G282" s="697">
        <f t="shared" ref="G282:G293" si="8">F282*D282</f>
        <v>0</v>
      </c>
      <c r="H282" s="44"/>
      <c r="I282" s="58"/>
      <c r="J282" s="59"/>
    </row>
    <row r="283" spans="2:10" s="51" customFormat="1" ht="12">
      <c r="B283" s="96" t="s">
        <v>160</v>
      </c>
      <c r="C283" s="61"/>
      <c r="D283" s="112"/>
      <c r="E283" s="66"/>
      <c r="F283" s="712"/>
      <c r="G283" s="698"/>
      <c r="H283" s="44"/>
      <c r="I283" s="58"/>
      <c r="J283" s="59"/>
    </row>
    <row r="284" spans="2:10" s="51" customFormat="1" ht="24">
      <c r="B284" s="95" t="s">
        <v>208</v>
      </c>
      <c r="C284" s="61" t="s">
        <v>335</v>
      </c>
      <c r="D284" s="112">
        <v>1</v>
      </c>
      <c r="E284" s="66" t="s">
        <v>167</v>
      </c>
      <c r="F284" s="713"/>
      <c r="G284" s="697">
        <f t="shared" si="8"/>
        <v>0</v>
      </c>
      <c r="H284" s="44"/>
      <c r="I284" s="58"/>
      <c r="J284" s="59"/>
    </row>
    <row r="285" spans="2:10" s="51" customFormat="1" ht="12">
      <c r="B285" s="96" t="s">
        <v>160</v>
      </c>
      <c r="C285" s="61"/>
      <c r="D285" s="112"/>
      <c r="E285" s="66"/>
      <c r="F285" s="712"/>
      <c r="G285" s="696"/>
      <c r="H285" s="44"/>
      <c r="I285" s="58"/>
      <c r="J285" s="59"/>
    </row>
    <row r="286" spans="2:10" s="51" customFormat="1" ht="36">
      <c r="B286" s="95" t="s">
        <v>210</v>
      </c>
      <c r="C286" s="61" t="s">
        <v>336</v>
      </c>
      <c r="D286" s="112"/>
      <c r="E286" s="66"/>
      <c r="F286" s="712"/>
      <c r="G286" s="696"/>
      <c r="H286" s="44"/>
      <c r="I286" s="58"/>
      <c r="J286" s="59"/>
    </row>
    <row r="287" spans="2:10" s="51" customFormat="1" ht="12">
      <c r="B287" s="96"/>
      <c r="C287" s="61" t="s">
        <v>329</v>
      </c>
      <c r="D287" s="112">
        <v>1</v>
      </c>
      <c r="E287" s="66" t="s">
        <v>167</v>
      </c>
      <c r="F287" s="713"/>
      <c r="G287" s="697">
        <f t="shared" ref="G287" si="9">F287*D287</f>
        <v>0</v>
      </c>
      <c r="H287" s="44"/>
      <c r="I287" s="58"/>
      <c r="J287" s="59"/>
    </row>
    <row r="288" spans="2:10" s="51" customFormat="1" ht="12">
      <c r="B288" s="96" t="s">
        <v>160</v>
      </c>
      <c r="C288" s="61"/>
      <c r="D288" s="112"/>
      <c r="E288" s="66"/>
      <c r="F288" s="712"/>
      <c r="G288" s="698"/>
      <c r="H288" s="44"/>
      <c r="I288" s="58"/>
      <c r="J288" s="59"/>
    </row>
    <row r="289" spans="2:10" s="51" customFormat="1" ht="36">
      <c r="B289" s="95" t="s">
        <v>212</v>
      </c>
      <c r="C289" s="61" t="s">
        <v>337</v>
      </c>
      <c r="D289" s="112">
        <v>65.03</v>
      </c>
      <c r="E289" s="66" t="s">
        <v>162</v>
      </c>
      <c r="F289" s="713"/>
      <c r="G289" s="697">
        <f t="shared" si="8"/>
        <v>0</v>
      </c>
      <c r="H289" s="44"/>
      <c r="I289" s="58"/>
      <c r="J289" s="59"/>
    </row>
    <row r="290" spans="2:10" s="51" customFormat="1" ht="12">
      <c r="B290" s="96" t="s">
        <v>160</v>
      </c>
      <c r="C290" s="61"/>
      <c r="D290" s="112"/>
      <c r="E290" s="66"/>
      <c r="F290" s="712"/>
      <c r="G290" s="698"/>
      <c r="H290" s="44"/>
      <c r="I290" s="58"/>
      <c r="J290" s="59"/>
    </row>
    <row r="291" spans="2:10" s="51" customFormat="1" ht="24">
      <c r="B291" s="95" t="s">
        <v>214</v>
      </c>
      <c r="C291" s="61" t="s">
        <v>338</v>
      </c>
      <c r="D291" s="112">
        <v>65.03</v>
      </c>
      <c r="E291" s="66" t="s">
        <v>162</v>
      </c>
      <c r="F291" s="713"/>
      <c r="G291" s="697">
        <f t="shared" si="8"/>
        <v>0</v>
      </c>
      <c r="H291" s="44"/>
      <c r="I291" s="58"/>
      <c r="J291" s="59"/>
    </row>
    <row r="292" spans="2:10" s="51" customFormat="1" ht="12">
      <c r="B292" s="96" t="s">
        <v>160</v>
      </c>
      <c r="C292" s="61"/>
      <c r="D292" s="112"/>
      <c r="E292" s="66"/>
      <c r="F292" s="712"/>
      <c r="G292" s="698"/>
      <c r="H292" s="44"/>
      <c r="I292" s="58"/>
      <c r="J292" s="59"/>
    </row>
    <row r="293" spans="2:10" s="51" customFormat="1" ht="24">
      <c r="B293" s="95" t="s">
        <v>216</v>
      </c>
      <c r="C293" s="61" t="s">
        <v>339</v>
      </c>
      <c r="D293" s="112">
        <v>65.03</v>
      </c>
      <c r="E293" s="66" t="s">
        <v>162</v>
      </c>
      <c r="F293" s="713"/>
      <c r="G293" s="697">
        <f t="shared" si="8"/>
        <v>0</v>
      </c>
      <c r="H293" s="44"/>
      <c r="I293" s="58"/>
      <c r="J293" s="59"/>
    </row>
    <row r="294" spans="2:10" s="51" customFormat="1" ht="12">
      <c r="B294" s="96" t="s">
        <v>160</v>
      </c>
      <c r="C294" s="61"/>
      <c r="D294" s="112"/>
      <c r="E294" s="66"/>
      <c r="F294" s="714"/>
      <c r="G294" s="698"/>
      <c r="H294" s="44"/>
      <c r="I294" s="58"/>
      <c r="J294" s="59"/>
    </row>
    <row r="295" spans="2:10" s="51" customFormat="1" ht="36">
      <c r="B295" s="95" t="s">
        <v>218</v>
      </c>
      <c r="C295" s="61" t="s">
        <v>198</v>
      </c>
      <c r="D295" s="115">
        <v>10</v>
      </c>
      <c r="E295" s="69" t="s">
        <v>199</v>
      </c>
      <c r="F295" s="712"/>
      <c r="G295" s="697">
        <f>+SUM(G274:G293)*D295/100</f>
        <v>0</v>
      </c>
      <c r="H295" s="44"/>
      <c r="I295" s="58"/>
      <c r="J295" s="59"/>
    </row>
    <row r="296" spans="2:10" s="51" customFormat="1" ht="13" thickBot="1">
      <c r="B296" s="116"/>
      <c r="C296" s="71"/>
      <c r="D296" s="99"/>
      <c r="E296" s="73"/>
      <c r="F296" s="717"/>
      <c r="G296" s="74"/>
      <c r="H296" s="44"/>
      <c r="I296" s="58"/>
      <c r="J296" s="59"/>
    </row>
    <row r="297" spans="2:10" s="51" customFormat="1" ht="13" thickTop="1">
      <c r="B297" s="103"/>
      <c r="C297" s="61"/>
      <c r="D297" s="93"/>
      <c r="E297" s="55"/>
      <c r="F297" s="710"/>
      <c r="G297" s="56"/>
      <c r="H297" s="44"/>
      <c r="I297" s="58"/>
      <c r="J297" s="59"/>
    </row>
    <row r="298" spans="2:10" s="51" customFormat="1" ht="12">
      <c r="B298" s="103"/>
      <c r="C298" s="871" t="str">
        <f>CONCATENATE("SKUPAJ ",C260)</f>
        <v>SKUPAJ MONTERSKA DELA - vodovod</v>
      </c>
      <c r="D298" s="872"/>
      <c r="E298" s="872"/>
      <c r="F298" s="872"/>
      <c r="G298" s="738">
        <f>SUM(G274:G295)</f>
        <v>0</v>
      </c>
      <c r="H298" s="44"/>
      <c r="I298" s="58"/>
      <c r="J298" s="59"/>
    </row>
    <row r="299" spans="2:10" s="51" customFormat="1" ht="12">
      <c r="B299" s="103"/>
      <c r="C299" s="53"/>
      <c r="D299" s="100"/>
      <c r="E299" s="76"/>
      <c r="F299" s="709"/>
      <c r="G299" s="109"/>
      <c r="I299" s="58"/>
      <c r="J299" s="59"/>
    </row>
    <row r="300" spans="2:10" s="51" customFormat="1" ht="12">
      <c r="B300" s="103"/>
      <c r="C300" s="53"/>
      <c r="D300" s="100"/>
      <c r="E300" s="76"/>
      <c r="F300" s="709"/>
      <c r="G300" s="109"/>
      <c r="I300" s="58"/>
      <c r="J300" s="59"/>
    </row>
    <row r="301" spans="2:10" s="51" customFormat="1" ht="12">
      <c r="B301" s="52" t="s">
        <v>148</v>
      </c>
      <c r="C301" s="871" t="s">
        <v>340</v>
      </c>
      <c r="D301" s="872"/>
      <c r="E301" s="872"/>
      <c r="F301" s="872"/>
      <c r="G301" s="872"/>
      <c r="I301" s="58"/>
      <c r="J301" s="59"/>
    </row>
    <row r="302" spans="2:10" s="51" customFormat="1" ht="12">
      <c r="B302" s="737" t="s">
        <v>154</v>
      </c>
      <c r="C302" s="725" t="s">
        <v>7</v>
      </c>
      <c r="D302" s="735" t="s">
        <v>155</v>
      </c>
      <c r="E302" s="727" t="s">
        <v>156</v>
      </c>
      <c r="F302" s="728" t="s">
        <v>545</v>
      </c>
      <c r="G302" s="736" t="s">
        <v>157</v>
      </c>
      <c r="I302" s="58"/>
      <c r="J302" s="59"/>
    </row>
    <row r="303" spans="2:10" s="51" customFormat="1" ht="96">
      <c r="B303" s="63" t="s">
        <v>229</v>
      </c>
      <c r="C303" s="61" t="s">
        <v>341</v>
      </c>
      <c r="D303" s="54">
        <v>51.61</v>
      </c>
      <c r="E303" s="66" t="s">
        <v>162</v>
      </c>
      <c r="F303" s="713"/>
      <c r="G303" s="697">
        <f t="shared" ref="G303" si="10">F303*D303</f>
        <v>0</v>
      </c>
      <c r="I303" s="58"/>
      <c r="J303" s="59"/>
    </row>
    <row r="304" spans="2:10" s="51" customFormat="1" ht="12">
      <c r="B304" s="63"/>
      <c r="C304" s="61"/>
      <c r="D304" s="54"/>
      <c r="E304" s="66"/>
      <c r="F304" s="733"/>
      <c r="G304" s="696"/>
      <c r="I304" s="58"/>
      <c r="J304" s="59"/>
    </row>
    <row r="305" spans="2:10" s="51" customFormat="1" ht="48">
      <c r="B305" s="63" t="s">
        <v>232</v>
      </c>
      <c r="C305" s="61" t="s">
        <v>342</v>
      </c>
      <c r="D305" s="54">
        <v>6</v>
      </c>
      <c r="E305" s="54" t="s">
        <v>167</v>
      </c>
      <c r="F305" s="713"/>
      <c r="G305" s="697">
        <f t="shared" ref="G305" si="11">F305*D305</f>
        <v>0</v>
      </c>
      <c r="I305" s="58"/>
      <c r="J305" s="59"/>
    </row>
    <row r="306" spans="2:10" s="51" customFormat="1" ht="12">
      <c r="B306" s="63"/>
      <c r="C306" s="61" t="s">
        <v>343</v>
      </c>
      <c r="D306" s="54"/>
      <c r="E306" s="54"/>
      <c r="F306" s="733"/>
      <c r="G306" s="748"/>
      <c r="I306" s="58"/>
      <c r="J306" s="59"/>
    </row>
    <row r="307" spans="2:10" s="51" customFormat="1" ht="12">
      <c r="B307" s="63"/>
      <c r="C307" s="61" t="s">
        <v>344</v>
      </c>
      <c r="D307" s="54"/>
      <c r="E307" s="54"/>
      <c r="F307" s="733"/>
      <c r="G307" s="696"/>
      <c r="I307" s="58"/>
      <c r="J307" s="59"/>
    </row>
    <row r="308" spans="2:10" s="51" customFormat="1" ht="12">
      <c r="B308" s="63"/>
      <c r="C308" s="61" t="s">
        <v>345</v>
      </c>
      <c r="D308" s="54"/>
      <c r="E308" s="54"/>
      <c r="F308" s="733"/>
      <c r="G308" s="696"/>
      <c r="I308" s="58"/>
      <c r="J308" s="59"/>
    </row>
    <row r="309" spans="2:10" s="51" customFormat="1" ht="12">
      <c r="B309" s="63"/>
      <c r="C309" s="61" t="s">
        <v>346</v>
      </c>
      <c r="D309" s="54"/>
      <c r="E309" s="54"/>
      <c r="F309" s="733"/>
      <c r="G309" s="696"/>
      <c r="I309" s="58"/>
      <c r="J309" s="59"/>
    </row>
    <row r="310" spans="2:10" s="51" customFormat="1" ht="12">
      <c r="B310" s="63"/>
      <c r="C310" s="61" t="s">
        <v>347</v>
      </c>
      <c r="D310" s="54"/>
      <c r="E310" s="54"/>
      <c r="F310" s="733"/>
      <c r="G310" s="696"/>
      <c r="I310" s="58"/>
      <c r="J310" s="59"/>
    </row>
    <row r="311" spans="2:10" s="51" customFormat="1" ht="12">
      <c r="B311" s="63"/>
      <c r="C311" s="61" t="s">
        <v>348</v>
      </c>
      <c r="D311" s="54"/>
      <c r="E311" s="54"/>
      <c r="F311" s="733"/>
      <c r="G311" s="696"/>
      <c r="I311" s="58"/>
      <c r="J311" s="59"/>
    </row>
    <row r="312" spans="2:10" s="51" customFormat="1" ht="12">
      <c r="B312" s="63"/>
      <c r="C312" s="61"/>
      <c r="D312" s="54"/>
      <c r="E312" s="54"/>
      <c r="F312" s="733"/>
      <c r="G312" s="696"/>
      <c r="I312" s="58"/>
      <c r="J312" s="59"/>
    </row>
    <row r="313" spans="2:10" s="51" customFormat="1" ht="36">
      <c r="B313" s="63" t="s">
        <v>234</v>
      </c>
      <c r="C313" s="61" t="s">
        <v>349</v>
      </c>
      <c r="D313" s="54">
        <v>6</v>
      </c>
      <c r="E313" s="54" t="s">
        <v>167</v>
      </c>
      <c r="F313" s="713"/>
      <c r="G313" s="697">
        <f>F313*D313</f>
        <v>0</v>
      </c>
      <c r="I313" s="58"/>
      <c r="J313" s="59"/>
    </row>
    <row r="314" spans="2:10" s="51" customFormat="1" ht="12">
      <c r="B314" s="61"/>
      <c r="C314" s="61"/>
      <c r="D314" s="114"/>
      <c r="E314" s="114"/>
      <c r="F314" s="740"/>
      <c r="G314" s="741"/>
      <c r="I314" s="58"/>
      <c r="J314" s="59"/>
    </row>
    <row r="315" spans="2:10" s="51" customFormat="1" ht="24">
      <c r="B315" s="63" t="s">
        <v>236</v>
      </c>
      <c r="C315" s="61" t="s">
        <v>104</v>
      </c>
      <c r="D315" s="54">
        <v>6</v>
      </c>
      <c r="E315" s="66" t="s">
        <v>167</v>
      </c>
      <c r="F315" s="713"/>
      <c r="G315" s="697">
        <f t="shared" ref="G315" si="12">F315*D315</f>
        <v>0</v>
      </c>
      <c r="I315" s="58"/>
      <c r="J315" s="59"/>
    </row>
    <row r="316" spans="2:10" s="51" customFormat="1" ht="12">
      <c r="B316" s="61"/>
      <c r="C316" s="61"/>
      <c r="D316" s="114"/>
      <c r="E316" s="114"/>
      <c r="F316" s="740"/>
      <c r="G316" s="741"/>
      <c r="I316" s="58"/>
      <c r="J316" s="59"/>
    </row>
    <row r="317" spans="2:10" s="51" customFormat="1" ht="36">
      <c r="B317" s="63" t="s">
        <v>238</v>
      </c>
      <c r="C317" s="61" t="s">
        <v>337</v>
      </c>
      <c r="D317" s="54">
        <v>60</v>
      </c>
      <c r="E317" s="66" t="s">
        <v>162</v>
      </c>
      <c r="F317" s="713"/>
      <c r="G317" s="697">
        <f>F317*D317</f>
        <v>0</v>
      </c>
      <c r="I317" s="58"/>
      <c r="J317" s="59"/>
    </row>
    <row r="318" spans="2:10" s="51" customFormat="1" ht="12">
      <c r="B318" s="61"/>
      <c r="C318" s="61"/>
      <c r="D318" s="54"/>
      <c r="E318" s="66"/>
      <c r="F318" s="712"/>
      <c r="G318" s="698"/>
      <c r="I318" s="58"/>
      <c r="J318" s="59"/>
    </row>
    <row r="319" spans="2:10" s="51" customFormat="1" ht="24">
      <c r="B319" s="63" t="s">
        <v>240</v>
      </c>
      <c r="C319" s="61" t="s">
        <v>338</v>
      </c>
      <c r="D319" s="54">
        <v>60</v>
      </c>
      <c r="E319" s="66" t="s">
        <v>162</v>
      </c>
      <c r="F319" s="713"/>
      <c r="G319" s="697">
        <f>F319*D319</f>
        <v>0</v>
      </c>
      <c r="I319" s="58"/>
      <c r="J319" s="59"/>
    </row>
    <row r="320" spans="2:10" s="51" customFormat="1" ht="12">
      <c r="B320" s="61"/>
      <c r="C320" s="61"/>
      <c r="D320" s="54"/>
      <c r="E320" s="66"/>
      <c r="F320" s="712"/>
      <c r="G320" s="698"/>
      <c r="I320" s="58"/>
      <c r="J320" s="59"/>
    </row>
    <row r="321" spans="1:10" s="51" customFormat="1" ht="24">
      <c r="B321" s="63" t="s">
        <v>242</v>
      </c>
      <c r="C321" s="61" t="s">
        <v>350</v>
      </c>
      <c r="D321" s="54">
        <v>60</v>
      </c>
      <c r="E321" s="66" t="s">
        <v>162</v>
      </c>
      <c r="F321" s="713"/>
      <c r="G321" s="697">
        <f>F321*D321</f>
        <v>0</v>
      </c>
      <c r="I321" s="58"/>
      <c r="J321" s="59"/>
    </row>
    <row r="322" spans="1:10" s="51" customFormat="1" ht="12">
      <c r="B322" s="60"/>
      <c r="C322" s="61"/>
      <c r="D322" s="54"/>
      <c r="E322" s="66"/>
      <c r="F322" s="714"/>
      <c r="G322" s="698" t="str">
        <f>IF(ISNUMBER(D322)=TRUE,F322*D322,"")</f>
        <v/>
      </c>
      <c r="I322" s="58"/>
      <c r="J322" s="59"/>
    </row>
    <row r="323" spans="1:10" s="51" customFormat="1" ht="36">
      <c r="B323" s="63" t="s">
        <v>244</v>
      </c>
      <c r="C323" s="61" t="s">
        <v>198</v>
      </c>
      <c r="D323" s="84">
        <v>10</v>
      </c>
      <c r="E323" s="69" t="s">
        <v>199</v>
      </c>
      <c r="F323" s="712"/>
      <c r="G323" s="697">
        <f>+SUM(G303:G321)*D323/100</f>
        <v>0</v>
      </c>
      <c r="I323" s="58"/>
      <c r="J323" s="59"/>
    </row>
    <row r="324" spans="1:10" s="51" customFormat="1" ht="13" thickBot="1">
      <c r="B324" s="70"/>
      <c r="C324" s="71"/>
      <c r="D324" s="72"/>
      <c r="E324" s="73"/>
      <c r="F324" s="717"/>
      <c r="G324" s="75"/>
      <c r="I324" s="58"/>
      <c r="J324" s="59"/>
    </row>
    <row r="325" spans="1:10" s="51" customFormat="1" ht="13" thickTop="1">
      <c r="B325" s="60"/>
      <c r="C325" s="61"/>
      <c r="D325" s="54"/>
      <c r="E325" s="55"/>
      <c r="F325" s="710"/>
      <c r="G325" s="57"/>
      <c r="I325" s="58"/>
      <c r="J325" s="59"/>
    </row>
    <row r="326" spans="1:10" s="51" customFormat="1" ht="12">
      <c r="B326" s="60"/>
      <c r="C326" s="871" t="str">
        <f>CONCATENATE("SKUPAJ ",C301)</f>
        <v>SKUPAJ MONTERSKA DELA - vodovodni priključki</v>
      </c>
      <c r="D326" s="872"/>
      <c r="E326" s="872"/>
      <c r="F326" s="872"/>
      <c r="G326" s="700">
        <f>SUM(G303:G323)</f>
        <v>0</v>
      </c>
      <c r="I326" s="58"/>
      <c r="J326" s="59"/>
    </row>
    <row r="327" spans="1:10" s="51" customFormat="1" ht="12">
      <c r="B327" s="60"/>
      <c r="C327" s="61"/>
      <c r="D327" s="54"/>
      <c r="E327" s="55"/>
      <c r="F327" s="710"/>
      <c r="G327" s="57"/>
      <c r="I327" s="58"/>
      <c r="J327" s="59"/>
    </row>
    <row r="328" spans="1:10" s="51" customFormat="1" ht="12">
      <c r="B328" s="60"/>
      <c r="C328" s="61"/>
      <c r="D328" s="54"/>
      <c r="E328" s="55"/>
      <c r="F328" s="710"/>
      <c r="G328" s="57"/>
      <c r="I328" s="58"/>
      <c r="J328" s="59"/>
    </row>
    <row r="329" spans="1:10" s="51" customFormat="1" ht="12">
      <c r="B329" s="52" t="s">
        <v>150</v>
      </c>
      <c r="C329" s="53" t="s">
        <v>309</v>
      </c>
      <c r="D329" s="54"/>
      <c r="E329" s="55"/>
      <c r="F329" s="710"/>
      <c r="G329" s="57"/>
      <c r="I329" s="58"/>
      <c r="J329" s="59"/>
    </row>
    <row r="330" spans="1:10" s="51" customFormat="1" ht="12">
      <c r="B330" s="737" t="s">
        <v>154</v>
      </c>
      <c r="C330" s="725" t="s">
        <v>7</v>
      </c>
      <c r="D330" s="735" t="s">
        <v>155</v>
      </c>
      <c r="E330" s="727" t="s">
        <v>156</v>
      </c>
      <c r="F330" s="728" t="s">
        <v>545</v>
      </c>
      <c r="G330" s="736" t="s">
        <v>157</v>
      </c>
      <c r="I330" s="58"/>
      <c r="J330" s="59"/>
    </row>
    <row r="331" spans="1:10" s="51" customFormat="1" ht="12">
      <c r="B331" s="742"/>
      <c r="C331" s="743"/>
      <c r="D331" s="744"/>
      <c r="E331" s="745"/>
      <c r="F331" s="746"/>
      <c r="G331" s="747"/>
      <c r="I331" s="58"/>
      <c r="J331" s="59"/>
    </row>
    <row r="332" spans="1:10" s="51" customFormat="1" ht="12">
      <c r="A332" s="62"/>
      <c r="B332" s="63" t="s">
        <v>252</v>
      </c>
      <c r="C332" s="61" t="s">
        <v>299</v>
      </c>
      <c r="D332" s="54">
        <v>20</v>
      </c>
      <c r="E332" s="66" t="s">
        <v>23</v>
      </c>
      <c r="F332" s="713"/>
      <c r="G332" s="697">
        <f>F332*D332</f>
        <v>0</v>
      </c>
      <c r="I332" s="58"/>
      <c r="J332" s="59"/>
    </row>
    <row r="333" spans="1:10" s="51" customFormat="1" ht="12">
      <c r="A333" s="62"/>
      <c r="B333" s="62" t="s">
        <v>160</v>
      </c>
      <c r="C333" s="61"/>
      <c r="D333" s="54"/>
      <c r="E333" s="66"/>
      <c r="F333" s="712"/>
      <c r="G333" s="698"/>
      <c r="I333" s="58"/>
      <c r="J333" s="59"/>
    </row>
    <row r="334" spans="1:10" s="51" customFormat="1" ht="36">
      <c r="A334" s="62"/>
      <c r="B334" s="63" t="s">
        <v>257</v>
      </c>
      <c r="C334" s="61" t="s">
        <v>303</v>
      </c>
      <c r="D334" s="54">
        <v>6</v>
      </c>
      <c r="E334" s="66" t="s">
        <v>167</v>
      </c>
      <c r="F334" s="713"/>
      <c r="G334" s="697">
        <f>F334*D334</f>
        <v>0</v>
      </c>
      <c r="I334" s="58"/>
      <c r="J334" s="59"/>
    </row>
    <row r="335" spans="1:10" s="51" customFormat="1" ht="12">
      <c r="A335" s="62"/>
      <c r="B335" s="62" t="s">
        <v>160</v>
      </c>
      <c r="C335" s="61"/>
      <c r="D335" s="54"/>
      <c r="E335" s="66"/>
      <c r="F335" s="714"/>
      <c r="G335" s="698" t="str">
        <f>IF(ISNUMBER(D335)=TRUE,F335*D335,"")</f>
        <v/>
      </c>
      <c r="I335" s="58"/>
      <c r="J335" s="59"/>
    </row>
    <row r="336" spans="1:10" s="51" customFormat="1" ht="36">
      <c r="A336" s="62"/>
      <c r="B336" s="63" t="s">
        <v>258</v>
      </c>
      <c r="C336" s="61" t="s">
        <v>198</v>
      </c>
      <c r="D336" s="84">
        <v>10</v>
      </c>
      <c r="E336" s="69" t="s">
        <v>199</v>
      </c>
      <c r="F336" s="712"/>
      <c r="G336" s="697">
        <f>+SUM(G332:G334)*D336/100</f>
        <v>0</v>
      </c>
      <c r="I336" s="58"/>
      <c r="J336" s="59"/>
    </row>
    <row r="337" spans="2:10" s="51" customFormat="1" ht="13" thickBot="1">
      <c r="B337" s="70"/>
      <c r="C337" s="71"/>
      <c r="D337" s="72"/>
      <c r="E337" s="73"/>
      <c r="F337" s="717"/>
      <c r="G337" s="75"/>
      <c r="I337" s="58"/>
      <c r="J337" s="59"/>
    </row>
    <row r="338" spans="2:10" s="51" customFormat="1" ht="13" thickTop="1">
      <c r="B338" s="60"/>
      <c r="C338" s="61"/>
      <c r="D338" s="54"/>
      <c r="E338" s="55"/>
      <c r="F338" s="710"/>
      <c r="G338" s="57"/>
      <c r="I338" s="58"/>
      <c r="J338" s="59"/>
    </row>
    <row r="339" spans="2:10" s="51" customFormat="1" ht="12">
      <c r="B339" s="52"/>
      <c r="C339" s="53" t="str">
        <f>CONCATENATE("SKUPAJ ",C329)</f>
        <v>SKUPAJ OSTALA DELA - vodovod</v>
      </c>
      <c r="D339" s="47"/>
      <c r="E339" s="76"/>
      <c r="F339" s="709"/>
      <c r="G339" s="700">
        <f>SUM(G332:G336)</f>
        <v>0</v>
      </c>
      <c r="I339" s="58"/>
      <c r="J339" s="59"/>
    </row>
    <row r="340" spans="2:10" s="51" customFormat="1" ht="12">
      <c r="B340" s="103"/>
      <c r="C340" s="61"/>
      <c r="D340" s="54"/>
      <c r="E340" s="55"/>
      <c r="F340" s="710"/>
      <c r="G340" s="57"/>
      <c r="I340" s="58"/>
      <c r="J340" s="59"/>
    </row>
  </sheetData>
  <mergeCells count="36">
    <mergeCell ref="A270:E270"/>
    <mergeCell ref="F270:G270"/>
    <mergeCell ref="C298:F298"/>
    <mergeCell ref="C301:G301"/>
    <mergeCell ref="C326:F326"/>
    <mergeCell ref="A269:G269"/>
    <mergeCell ref="A261:G261"/>
    <mergeCell ref="A262:G262"/>
    <mergeCell ref="A263:E263"/>
    <mergeCell ref="F263:G263"/>
    <mergeCell ref="A264:G264"/>
    <mergeCell ref="A265:E265"/>
    <mergeCell ref="F265:G265"/>
    <mergeCell ref="A266:G266"/>
    <mergeCell ref="A267:E267"/>
    <mergeCell ref="F267:G267"/>
    <mergeCell ref="A268:E268"/>
    <mergeCell ref="F268:G268"/>
    <mergeCell ref="B237:G237"/>
    <mergeCell ref="B33:F33"/>
    <mergeCell ref="B35:F35"/>
    <mergeCell ref="B37:F37"/>
    <mergeCell ref="B39:G39"/>
    <mergeCell ref="C146:F146"/>
    <mergeCell ref="C149:G149"/>
    <mergeCell ref="C187:F187"/>
    <mergeCell ref="A220:G220"/>
    <mergeCell ref="B231:F231"/>
    <mergeCell ref="B233:F233"/>
    <mergeCell ref="B235:F235"/>
    <mergeCell ref="A20:G20"/>
    <mergeCell ref="A1:G1"/>
    <mergeCell ref="A2:G2"/>
    <mergeCell ref="B11:F11"/>
    <mergeCell ref="B13:F13"/>
    <mergeCell ref="B15:F15"/>
  </mergeCells>
  <pageMargins left="0.7" right="0.7" top="0.75" bottom="0.75" header="0.3" footer="0.3"/>
  <pageSetup paperSize="9" scale="76" fitToHeight="7"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L276"/>
  <sheetViews>
    <sheetView topLeftCell="A243" workbookViewId="0">
      <selection activeCell="N250" sqref="N250"/>
    </sheetView>
  </sheetViews>
  <sheetFormatPr baseColWidth="10" defaultColWidth="9.1640625" defaultRowHeight="14"/>
  <cols>
    <col min="1" max="1" width="6.5" style="31" customWidth="1"/>
    <col min="2" max="2" width="40.5" style="31" customWidth="1"/>
    <col min="3" max="3" width="8.33203125" style="31" customWidth="1"/>
    <col min="4" max="4" width="7.83203125" style="31" customWidth="1"/>
    <col min="5" max="5" width="10.83203125" style="31" customWidth="1"/>
    <col min="6" max="6" width="17" style="31" customWidth="1"/>
    <col min="7" max="16384" width="9.1640625" style="31"/>
  </cols>
  <sheetData>
    <row r="1" spans="1:12" ht="14" customHeight="1">
      <c r="A1" s="201"/>
      <c r="B1" s="201"/>
      <c r="C1" s="201"/>
      <c r="D1" s="201"/>
      <c r="E1" s="201"/>
      <c r="F1" s="201"/>
      <c r="G1" s="201"/>
      <c r="H1" s="201"/>
      <c r="I1" s="201"/>
      <c r="J1" s="201"/>
      <c r="K1" s="201"/>
      <c r="L1" s="201"/>
    </row>
    <row r="2" spans="1:12" ht="14" customHeight="1">
      <c r="A2" s="201"/>
      <c r="B2" s="202" t="s">
        <v>507</v>
      </c>
      <c r="C2" s="201"/>
      <c r="D2" s="201"/>
      <c r="E2" s="201"/>
      <c r="F2" s="201"/>
      <c r="G2" s="201"/>
      <c r="H2" s="201"/>
      <c r="I2" s="201"/>
      <c r="J2" s="201"/>
      <c r="K2" s="201"/>
      <c r="L2" s="201"/>
    </row>
    <row r="3" spans="1:12" ht="14" customHeight="1">
      <c r="A3" s="201"/>
      <c r="B3" s="856" t="s">
        <v>508</v>
      </c>
      <c r="C3" s="862"/>
      <c r="D3" s="862"/>
      <c r="E3" s="862"/>
      <c r="F3" s="862"/>
      <c r="G3" s="862"/>
      <c r="H3" s="862"/>
      <c r="I3" s="201"/>
      <c r="J3" s="201"/>
      <c r="K3" s="201"/>
      <c r="L3" s="201"/>
    </row>
    <row r="4" spans="1:12" ht="16">
      <c r="A4" s="203"/>
      <c r="B4" s="204"/>
      <c r="C4" s="205"/>
      <c r="D4" s="205"/>
      <c r="E4" s="206"/>
      <c r="F4" s="207"/>
      <c r="G4" s="201"/>
      <c r="H4" s="201"/>
      <c r="I4" s="201"/>
      <c r="J4" s="201"/>
      <c r="K4" s="201"/>
      <c r="L4" s="201"/>
    </row>
    <row r="5" spans="1:12" ht="16">
      <c r="A5" s="203"/>
      <c r="B5" s="208" t="s">
        <v>414</v>
      </c>
      <c r="C5" s="209"/>
      <c r="D5" s="209"/>
      <c r="E5" s="210"/>
      <c r="F5" s="749">
        <f>F18</f>
        <v>0</v>
      </c>
      <c r="G5" s="201"/>
      <c r="H5" s="201"/>
      <c r="I5" s="201"/>
      <c r="J5" s="201"/>
      <c r="K5" s="201"/>
      <c r="L5" s="201"/>
    </row>
    <row r="6" spans="1:12" ht="16">
      <c r="A6" s="203"/>
      <c r="B6" s="211" t="s">
        <v>509</v>
      </c>
      <c r="C6" s="212"/>
      <c r="D6" s="212"/>
      <c r="E6" s="213"/>
      <c r="F6" s="750">
        <f>F154</f>
        <v>0</v>
      </c>
      <c r="G6" s="201"/>
      <c r="H6" s="201"/>
      <c r="I6" s="201"/>
      <c r="J6" s="201"/>
      <c r="K6" s="201"/>
      <c r="L6" s="201"/>
    </row>
    <row r="7" spans="1:12" ht="16">
      <c r="A7" s="203"/>
      <c r="B7" s="208" t="s">
        <v>32</v>
      </c>
      <c r="C7" s="209"/>
      <c r="D7" s="209"/>
      <c r="E7" s="210"/>
      <c r="F7" s="749">
        <f>F5+F6</f>
        <v>0</v>
      </c>
      <c r="G7" s="201"/>
      <c r="H7" s="201"/>
      <c r="I7" s="201"/>
      <c r="J7" s="201"/>
      <c r="K7" s="201"/>
      <c r="L7" s="201"/>
    </row>
    <row r="8" spans="1:12">
      <c r="A8" s="203"/>
      <c r="B8" s="214"/>
      <c r="C8" s="205"/>
      <c r="D8" s="215"/>
      <c r="E8" s="216"/>
      <c r="F8" s="217"/>
      <c r="G8" s="201"/>
      <c r="H8" s="201"/>
      <c r="I8" s="201"/>
      <c r="J8" s="201"/>
      <c r="K8" s="201"/>
      <c r="L8" s="201"/>
    </row>
    <row r="9" spans="1:12">
      <c r="A9" s="203"/>
      <c r="B9" s="214"/>
      <c r="C9" s="205"/>
      <c r="D9" s="215"/>
      <c r="E9" s="218"/>
      <c r="F9" s="217"/>
      <c r="G9" s="201"/>
      <c r="H9" s="201"/>
      <c r="I9" s="201"/>
      <c r="J9" s="201"/>
      <c r="K9" s="201"/>
      <c r="L9" s="201"/>
    </row>
    <row r="10" spans="1:12" ht="16">
      <c r="A10" s="219"/>
      <c r="B10" s="220" t="s">
        <v>414</v>
      </c>
      <c r="C10" s="221"/>
      <c r="D10" s="222"/>
      <c r="E10" s="223"/>
      <c r="F10" s="224"/>
      <c r="G10" s="201"/>
      <c r="H10" s="201"/>
      <c r="I10" s="201"/>
      <c r="J10" s="201"/>
      <c r="K10" s="201"/>
      <c r="L10" s="201"/>
    </row>
    <row r="11" spans="1:12">
      <c r="A11" s="203"/>
      <c r="C11" s="205"/>
      <c r="D11" s="205"/>
      <c r="E11" s="206"/>
      <c r="F11" s="207"/>
      <c r="G11" s="201"/>
      <c r="H11" s="201"/>
      <c r="I11" s="201"/>
      <c r="J11" s="201"/>
      <c r="K11" s="201"/>
      <c r="L11" s="201"/>
    </row>
    <row r="12" spans="1:12" ht="15" thickBot="1">
      <c r="A12" s="203"/>
      <c r="B12" s="225"/>
      <c r="C12" s="205"/>
      <c r="D12" s="205"/>
      <c r="E12" s="206"/>
      <c r="F12" s="226"/>
      <c r="G12" s="201"/>
      <c r="H12" s="201"/>
      <c r="I12" s="201"/>
      <c r="J12" s="201"/>
      <c r="K12" s="201"/>
      <c r="L12" s="201"/>
    </row>
    <row r="13" spans="1:12">
      <c r="A13" s="227" t="s">
        <v>364</v>
      </c>
      <c r="B13" s="228" t="s">
        <v>145</v>
      </c>
      <c r="C13" s="229"/>
      <c r="D13" s="229"/>
      <c r="E13" s="230"/>
      <c r="F13" s="751">
        <f>+F41</f>
        <v>0</v>
      </c>
      <c r="G13" s="201"/>
      <c r="H13" s="201"/>
      <c r="I13" s="201"/>
      <c r="J13" s="201"/>
      <c r="K13" s="201"/>
      <c r="L13" s="201"/>
    </row>
    <row r="14" spans="1:12">
      <c r="A14" s="231" t="s">
        <v>366</v>
      </c>
      <c r="B14" s="232" t="s">
        <v>147</v>
      </c>
      <c r="C14" s="215"/>
      <c r="D14" s="215"/>
      <c r="E14" s="233"/>
      <c r="F14" s="752">
        <f>+F76</f>
        <v>0</v>
      </c>
      <c r="G14" s="201"/>
      <c r="H14" s="201"/>
      <c r="I14" s="201"/>
      <c r="J14" s="201"/>
      <c r="K14" s="201"/>
      <c r="L14" s="201"/>
    </row>
    <row r="15" spans="1:12">
      <c r="A15" s="231" t="s">
        <v>367</v>
      </c>
      <c r="B15" s="234" t="s">
        <v>415</v>
      </c>
      <c r="C15" s="235"/>
      <c r="D15" s="236"/>
      <c r="E15" s="237"/>
      <c r="F15" s="752">
        <f>+F112</f>
        <v>0</v>
      </c>
      <c r="G15" s="201"/>
      <c r="H15" s="201"/>
      <c r="I15" s="201"/>
      <c r="J15" s="201"/>
      <c r="K15" s="201"/>
      <c r="L15" s="201"/>
    </row>
    <row r="16" spans="1:12">
      <c r="A16" s="238" t="s">
        <v>368</v>
      </c>
      <c r="B16" s="239" t="s">
        <v>416</v>
      </c>
      <c r="C16" s="240"/>
      <c r="D16" s="240"/>
      <c r="E16" s="241"/>
      <c r="F16" s="753">
        <f>+F143</f>
        <v>0</v>
      </c>
      <c r="G16" s="201"/>
      <c r="H16" s="201"/>
      <c r="I16" s="201"/>
      <c r="J16" s="201"/>
      <c r="K16" s="201"/>
      <c r="L16" s="201"/>
    </row>
    <row r="17" spans="1:12" ht="15" thickBot="1">
      <c r="A17" s="242"/>
      <c r="B17" s="243" t="s">
        <v>417</v>
      </c>
      <c r="C17" s="244"/>
      <c r="D17" s="244"/>
      <c r="E17" s="245">
        <v>0.1</v>
      </c>
      <c r="F17" s="754">
        <f>SUM(F13:F16)*E17</f>
        <v>0</v>
      </c>
      <c r="G17" s="201"/>
      <c r="H17" s="201"/>
      <c r="I17" s="201"/>
      <c r="J17" s="201"/>
      <c r="K17" s="201"/>
      <c r="L17" s="201"/>
    </row>
    <row r="18" spans="1:12" ht="15" thickTop="1">
      <c r="A18" s="246"/>
      <c r="B18" s="247" t="s">
        <v>359</v>
      </c>
      <c r="C18" s="248"/>
      <c r="D18" s="248"/>
      <c r="E18" s="249"/>
      <c r="F18" s="755">
        <f>SUM(F13:F17)</f>
        <v>0</v>
      </c>
      <c r="G18" s="201"/>
      <c r="H18" s="201"/>
      <c r="I18" s="201"/>
      <c r="J18" s="201"/>
      <c r="K18" s="201"/>
      <c r="L18" s="201"/>
    </row>
    <row r="19" spans="1:12">
      <c r="A19" s="203"/>
      <c r="B19" s="250"/>
      <c r="C19" s="251"/>
      <c r="D19" s="251"/>
      <c r="E19" s="206"/>
      <c r="F19" s="207"/>
      <c r="G19" s="201"/>
      <c r="H19" s="201"/>
      <c r="I19" s="201"/>
      <c r="J19" s="201"/>
      <c r="K19" s="201"/>
      <c r="L19" s="201"/>
    </row>
    <row r="20" spans="1:12">
      <c r="A20" s="203"/>
      <c r="B20" s="250"/>
      <c r="C20" s="251"/>
      <c r="D20" s="251"/>
      <c r="E20" s="206"/>
      <c r="F20" s="207"/>
      <c r="G20" s="201"/>
      <c r="H20" s="201"/>
      <c r="I20" s="201"/>
      <c r="J20" s="252"/>
      <c r="K20" s="201"/>
      <c r="L20" s="201"/>
    </row>
    <row r="21" spans="1:12">
      <c r="A21" s="203"/>
      <c r="B21" s="250"/>
      <c r="C21" s="251"/>
      <c r="D21" s="251"/>
      <c r="E21" s="206"/>
      <c r="F21" s="207"/>
      <c r="G21" s="201"/>
      <c r="H21" s="201"/>
      <c r="I21" s="201"/>
      <c r="J21" s="201"/>
      <c r="K21" s="201"/>
      <c r="L21" s="201"/>
    </row>
    <row r="22" spans="1:12">
      <c r="A22" s="203"/>
      <c r="B22" s="250"/>
      <c r="C22" s="251"/>
      <c r="D22" s="251"/>
      <c r="E22" s="206"/>
      <c r="F22" s="207"/>
      <c r="G22" s="201"/>
      <c r="H22" s="201"/>
      <c r="I22" s="201"/>
      <c r="J22" s="201"/>
      <c r="K22" s="201"/>
      <c r="L22" s="201"/>
    </row>
    <row r="23" spans="1:12">
      <c r="A23" s="253" t="s">
        <v>364</v>
      </c>
      <c r="B23" s="254" t="s">
        <v>145</v>
      </c>
      <c r="C23" s="255"/>
      <c r="D23" s="236"/>
      <c r="E23" s="256"/>
      <c r="F23" s="257"/>
      <c r="G23" s="201"/>
      <c r="H23" s="201"/>
      <c r="I23" s="201"/>
      <c r="J23" s="201"/>
      <c r="K23" s="201"/>
      <c r="L23" s="201"/>
    </row>
    <row r="24" spans="1:12" ht="15" thickBot="1">
      <c r="A24" s="203"/>
      <c r="B24" s="214"/>
      <c r="C24" s="205"/>
      <c r="D24" s="205"/>
      <c r="E24" s="206"/>
      <c r="F24" s="207"/>
      <c r="G24" s="201"/>
      <c r="H24" s="201"/>
      <c r="I24" s="201"/>
      <c r="J24" s="201"/>
      <c r="K24" s="201"/>
      <c r="L24" s="201"/>
    </row>
    <row r="25" spans="1:12">
      <c r="A25" s="258" t="s">
        <v>6</v>
      </c>
      <c r="B25" s="259" t="s">
        <v>7</v>
      </c>
      <c r="C25" s="260" t="s">
        <v>21</v>
      </c>
      <c r="D25" s="261" t="s">
        <v>9</v>
      </c>
      <c r="E25" s="262" t="s">
        <v>10</v>
      </c>
      <c r="F25" s="263" t="s">
        <v>11</v>
      </c>
      <c r="G25" s="201"/>
      <c r="H25" s="201"/>
      <c r="I25" s="201"/>
      <c r="J25" s="201"/>
      <c r="K25" s="201"/>
      <c r="L25" s="201"/>
    </row>
    <row r="26" spans="1:12">
      <c r="A26" s="203"/>
      <c r="B26" s="214"/>
      <c r="C26" s="205"/>
      <c r="D26" s="205"/>
      <c r="E26" s="206"/>
      <c r="F26" s="207"/>
      <c r="G26" s="201"/>
      <c r="H26" s="201"/>
      <c r="I26" s="201"/>
      <c r="J26" s="201"/>
      <c r="K26" s="201"/>
      <c r="L26" s="201"/>
    </row>
    <row r="27" spans="1:12">
      <c r="A27" s="203" t="s">
        <v>158</v>
      </c>
      <c r="B27" s="214" t="s">
        <v>418</v>
      </c>
      <c r="C27" s="205">
        <v>89.6</v>
      </c>
      <c r="D27" s="207" t="s">
        <v>162</v>
      </c>
      <c r="E27" s="794"/>
      <c r="F27" s="757">
        <f>C27*E27</f>
        <v>0</v>
      </c>
      <c r="G27" s="201"/>
      <c r="H27" s="201"/>
      <c r="I27" s="201"/>
      <c r="J27" s="201"/>
      <c r="K27" s="201"/>
      <c r="L27" s="201"/>
    </row>
    <row r="28" spans="1:12">
      <c r="A28" s="203"/>
      <c r="B28" s="214"/>
      <c r="C28" s="205"/>
      <c r="D28" s="207"/>
      <c r="E28" s="756"/>
      <c r="F28" s="758"/>
      <c r="G28" s="201"/>
      <c r="H28" s="201"/>
      <c r="I28" s="201"/>
      <c r="J28" s="201"/>
      <c r="K28" s="201"/>
      <c r="L28" s="201"/>
    </row>
    <row r="29" spans="1:12">
      <c r="A29" s="203" t="s">
        <v>165</v>
      </c>
      <c r="B29" s="214" t="s">
        <v>419</v>
      </c>
      <c r="C29" s="205">
        <v>24.7</v>
      </c>
      <c r="D29" s="207" t="s">
        <v>162</v>
      </c>
      <c r="E29" s="794"/>
      <c r="F29" s="757">
        <f>C29*E29</f>
        <v>0</v>
      </c>
      <c r="G29" s="201"/>
      <c r="H29" s="201"/>
      <c r="I29" s="201"/>
      <c r="J29" s="201"/>
      <c r="K29" s="201"/>
      <c r="L29" s="201"/>
    </row>
    <row r="30" spans="1:12">
      <c r="A30" s="203"/>
      <c r="B30" s="214"/>
      <c r="C30" s="205"/>
      <c r="D30" s="207"/>
      <c r="E30" s="756"/>
      <c r="F30" s="758"/>
      <c r="G30" s="201"/>
      <c r="H30" s="201"/>
      <c r="I30" s="201"/>
      <c r="J30" s="201"/>
      <c r="K30" s="201"/>
      <c r="L30" s="201"/>
    </row>
    <row r="31" spans="1:12" ht="28">
      <c r="A31" s="203" t="s">
        <v>168</v>
      </c>
      <c r="B31" s="264" t="s">
        <v>420</v>
      </c>
      <c r="C31" s="205">
        <v>4</v>
      </c>
      <c r="D31" s="207" t="s">
        <v>167</v>
      </c>
      <c r="E31" s="794"/>
      <c r="F31" s="757">
        <f>C31*E31</f>
        <v>0</v>
      </c>
      <c r="G31" s="201"/>
      <c r="H31" s="201"/>
      <c r="I31" s="201"/>
      <c r="J31" s="201"/>
      <c r="K31" s="201"/>
      <c r="L31" s="201"/>
    </row>
    <row r="32" spans="1:12">
      <c r="A32" s="203"/>
      <c r="B32" s="214"/>
      <c r="C32" s="205"/>
      <c r="D32" s="207"/>
      <c r="E32" s="756"/>
      <c r="F32" s="758"/>
      <c r="G32" s="201"/>
      <c r="H32" s="201"/>
      <c r="I32" s="201"/>
      <c r="J32" s="201"/>
      <c r="K32" s="201"/>
      <c r="L32" s="201"/>
    </row>
    <row r="33" spans="1:12" ht="28">
      <c r="A33" s="203" t="s">
        <v>170</v>
      </c>
      <c r="B33" s="214" t="s">
        <v>421</v>
      </c>
      <c r="C33" s="205">
        <v>6</v>
      </c>
      <c r="D33" s="207" t="s">
        <v>167</v>
      </c>
      <c r="E33" s="795"/>
      <c r="F33" s="757">
        <f>C33*E33</f>
        <v>0</v>
      </c>
      <c r="G33" s="201"/>
      <c r="H33" s="201"/>
      <c r="I33" s="201"/>
      <c r="J33" s="201"/>
      <c r="K33" s="201"/>
      <c r="L33" s="201"/>
    </row>
    <row r="34" spans="1:12">
      <c r="A34" s="203"/>
      <c r="B34" s="214"/>
      <c r="C34" s="205"/>
      <c r="D34" s="207"/>
      <c r="E34" s="758"/>
      <c r="F34" s="757"/>
      <c r="G34" s="201"/>
      <c r="H34" s="201"/>
      <c r="I34" s="201"/>
      <c r="J34" s="201"/>
      <c r="K34" s="201"/>
      <c r="L34" s="201"/>
    </row>
    <row r="35" spans="1:12" ht="28">
      <c r="A35" s="203" t="s">
        <v>173</v>
      </c>
      <c r="B35" s="265" t="s">
        <v>422</v>
      </c>
      <c r="C35" s="205">
        <v>158</v>
      </c>
      <c r="D35" s="207" t="s">
        <v>526</v>
      </c>
      <c r="E35" s="795"/>
      <c r="F35" s="757">
        <f>C35*E35</f>
        <v>0</v>
      </c>
      <c r="G35" s="201"/>
      <c r="H35" s="201"/>
      <c r="I35" s="201"/>
      <c r="J35" s="201"/>
      <c r="K35" s="201"/>
      <c r="L35" s="201"/>
    </row>
    <row r="36" spans="1:12">
      <c r="A36" s="203"/>
      <c r="B36" s="214"/>
      <c r="C36" s="205"/>
      <c r="D36" s="207"/>
      <c r="E36" s="758"/>
      <c r="F36" s="757"/>
      <c r="G36" s="201"/>
      <c r="H36" s="201"/>
      <c r="I36" s="201"/>
      <c r="J36" s="201"/>
      <c r="K36" s="201"/>
      <c r="L36" s="201"/>
    </row>
    <row r="37" spans="1:12" ht="28">
      <c r="A37" s="203" t="s">
        <v>175</v>
      </c>
      <c r="B37" s="214" t="s">
        <v>423</v>
      </c>
      <c r="C37" s="205">
        <v>7</v>
      </c>
      <c r="D37" s="207" t="s">
        <v>167</v>
      </c>
      <c r="E37" s="795"/>
      <c r="F37" s="757">
        <f>C37*E37</f>
        <v>0</v>
      </c>
      <c r="G37" s="201"/>
      <c r="H37" s="201"/>
      <c r="I37" s="201"/>
      <c r="J37" s="201"/>
      <c r="K37" s="201"/>
      <c r="L37" s="201"/>
    </row>
    <row r="38" spans="1:12">
      <c r="A38" s="203"/>
      <c r="B38" s="214"/>
      <c r="C38" s="205"/>
      <c r="D38" s="207"/>
      <c r="E38" s="758"/>
      <c r="F38" s="757"/>
      <c r="G38" s="201"/>
      <c r="H38" s="201"/>
      <c r="I38" s="201"/>
      <c r="J38" s="201"/>
      <c r="K38" s="201"/>
      <c r="L38" s="201"/>
    </row>
    <row r="39" spans="1:12" ht="70">
      <c r="A39" s="203" t="s">
        <v>177</v>
      </c>
      <c r="B39" s="214" t="s">
        <v>424</v>
      </c>
      <c r="C39" s="266">
        <v>1</v>
      </c>
      <c r="D39" s="267" t="s">
        <v>167</v>
      </c>
      <c r="E39" s="795"/>
      <c r="F39" s="757">
        <f>C39*E39</f>
        <v>0</v>
      </c>
      <c r="G39" s="201"/>
      <c r="H39" s="201"/>
      <c r="I39" s="201"/>
      <c r="J39" s="201"/>
      <c r="K39" s="201"/>
      <c r="L39" s="201"/>
    </row>
    <row r="40" spans="1:12">
      <c r="A40" s="203"/>
      <c r="B40" s="214"/>
      <c r="C40" s="205"/>
      <c r="D40" s="207"/>
      <c r="E40" s="758"/>
      <c r="F40" s="757"/>
      <c r="G40" s="201"/>
      <c r="H40" s="201"/>
      <c r="I40" s="201"/>
      <c r="J40" s="201"/>
      <c r="K40" s="201"/>
      <c r="L40" s="201"/>
    </row>
    <row r="41" spans="1:12" ht="15" thickBot="1">
      <c r="A41" s="268"/>
      <c r="B41" s="269" t="s">
        <v>425</v>
      </c>
      <c r="C41" s="270"/>
      <c r="D41" s="270"/>
      <c r="E41" s="759"/>
      <c r="F41" s="760">
        <f>SUM(F26:F40)</f>
        <v>0</v>
      </c>
      <c r="G41" s="201"/>
      <c r="H41" s="201"/>
      <c r="I41" s="201"/>
      <c r="J41" s="201"/>
      <c r="K41" s="201"/>
      <c r="L41" s="201"/>
    </row>
    <row r="42" spans="1:12">
      <c r="A42" s="271"/>
      <c r="B42" s="272"/>
      <c r="C42" s="215"/>
      <c r="D42" s="215"/>
      <c r="E42" s="761"/>
      <c r="F42" s="762"/>
      <c r="G42" s="201"/>
      <c r="H42" s="201"/>
      <c r="I42" s="201"/>
      <c r="J42" s="201"/>
      <c r="K42" s="201"/>
      <c r="L42" s="201"/>
    </row>
    <row r="43" spans="1:12">
      <c r="A43" s="271"/>
      <c r="B43" s="272"/>
      <c r="C43" s="215"/>
      <c r="D43" s="215"/>
      <c r="E43" s="761"/>
      <c r="F43" s="762"/>
      <c r="G43" s="201"/>
      <c r="H43" s="201"/>
      <c r="I43" s="201"/>
      <c r="J43" s="201"/>
      <c r="K43" s="201"/>
      <c r="L43" s="201"/>
    </row>
    <row r="44" spans="1:12">
      <c r="A44" s="253" t="s">
        <v>366</v>
      </c>
      <c r="B44" s="254" t="s">
        <v>147</v>
      </c>
      <c r="C44" s="236"/>
      <c r="D44" s="236"/>
      <c r="E44" s="763"/>
      <c r="F44" s="764"/>
      <c r="G44" s="201"/>
      <c r="H44" s="201"/>
      <c r="I44" s="201"/>
      <c r="J44" s="201"/>
      <c r="K44" s="201"/>
      <c r="L44" s="201"/>
    </row>
    <row r="45" spans="1:12" ht="15" thickBot="1">
      <c r="A45" s="268"/>
      <c r="B45" s="273"/>
      <c r="C45" s="270"/>
      <c r="D45" s="270"/>
      <c r="E45" s="759"/>
      <c r="F45" s="765"/>
      <c r="G45" s="201"/>
      <c r="H45" s="201"/>
      <c r="I45" s="201"/>
      <c r="J45" s="201"/>
      <c r="K45" s="201"/>
      <c r="L45" s="201"/>
    </row>
    <row r="46" spans="1:12">
      <c r="A46" s="258" t="s">
        <v>6</v>
      </c>
      <c r="B46" s="259" t="s">
        <v>7</v>
      </c>
      <c r="C46" s="260" t="s">
        <v>21</v>
      </c>
      <c r="D46" s="261" t="s">
        <v>9</v>
      </c>
      <c r="E46" s="766" t="s">
        <v>10</v>
      </c>
      <c r="F46" s="767" t="s">
        <v>11</v>
      </c>
      <c r="G46" s="201"/>
      <c r="H46" s="201"/>
      <c r="I46" s="201"/>
      <c r="J46" s="201"/>
      <c r="K46" s="201"/>
      <c r="L46" s="201"/>
    </row>
    <row r="47" spans="1:12">
      <c r="A47" s="203"/>
      <c r="B47" s="274"/>
      <c r="C47" s="205"/>
      <c r="D47" s="205"/>
      <c r="E47" s="758"/>
      <c r="F47" s="768"/>
      <c r="G47" s="201"/>
      <c r="H47" s="275"/>
      <c r="I47" s="201"/>
      <c r="J47" s="201"/>
      <c r="K47" s="201"/>
      <c r="L47" s="201"/>
    </row>
    <row r="48" spans="1:12" ht="38.25" customHeight="1">
      <c r="A48" s="203" t="s">
        <v>200</v>
      </c>
      <c r="B48" s="276" t="s">
        <v>426</v>
      </c>
      <c r="C48" s="205">
        <v>8</v>
      </c>
      <c r="D48" s="207" t="s">
        <v>527</v>
      </c>
      <c r="E48" s="795"/>
      <c r="F48" s="757">
        <f>C48*E48</f>
        <v>0</v>
      </c>
      <c r="G48" s="201"/>
      <c r="H48" s="275"/>
      <c r="I48" s="201"/>
      <c r="J48" s="201"/>
      <c r="K48" s="201"/>
      <c r="L48" s="201"/>
    </row>
    <row r="49" spans="1:12">
      <c r="A49" s="203"/>
      <c r="B49" s="274"/>
      <c r="C49" s="205"/>
      <c r="D49" s="205"/>
      <c r="E49" s="758"/>
      <c r="F49" s="768"/>
      <c r="G49" s="201"/>
      <c r="H49" s="275"/>
      <c r="I49" s="201"/>
      <c r="J49" s="201"/>
      <c r="K49" s="201"/>
      <c r="L49" s="201"/>
    </row>
    <row r="50" spans="1:12" ht="42">
      <c r="A50" s="203" t="s">
        <v>202</v>
      </c>
      <c r="B50" s="276" t="s">
        <v>427</v>
      </c>
      <c r="C50" s="205">
        <v>166.1</v>
      </c>
      <c r="D50" s="207" t="s">
        <v>527</v>
      </c>
      <c r="E50" s="795"/>
      <c r="F50" s="757">
        <f>C50*E50</f>
        <v>0</v>
      </c>
      <c r="G50" s="205"/>
      <c r="H50" s="201"/>
      <c r="I50" s="201"/>
      <c r="J50" s="201"/>
      <c r="K50" s="201"/>
      <c r="L50" s="201"/>
    </row>
    <row r="51" spans="1:12">
      <c r="A51" s="203"/>
      <c r="B51" s="277"/>
      <c r="C51" s="205"/>
      <c r="D51" s="278"/>
      <c r="E51" s="769"/>
      <c r="F51" s="758"/>
      <c r="G51" s="205"/>
      <c r="H51" s="201"/>
      <c r="I51" s="201"/>
      <c r="J51" s="201"/>
      <c r="K51" s="201"/>
      <c r="L51" s="201"/>
    </row>
    <row r="52" spans="1:12" ht="39.75" customHeight="1">
      <c r="A52" s="203" t="s">
        <v>204</v>
      </c>
      <c r="B52" s="276" t="s">
        <v>428</v>
      </c>
      <c r="C52" s="205">
        <v>40.1</v>
      </c>
      <c r="D52" s="207" t="s">
        <v>527</v>
      </c>
      <c r="E52" s="795"/>
      <c r="F52" s="757">
        <f>C52*E52</f>
        <v>0</v>
      </c>
      <c r="G52" s="205"/>
      <c r="H52" s="201"/>
      <c r="I52" s="201"/>
      <c r="J52" s="201"/>
      <c r="K52" s="201"/>
      <c r="L52" s="201"/>
    </row>
    <row r="53" spans="1:12">
      <c r="A53" s="203"/>
      <c r="B53" s="277"/>
      <c r="C53" s="205"/>
      <c r="D53" s="278"/>
      <c r="E53" s="769"/>
      <c r="F53" s="758"/>
      <c r="G53" s="205"/>
      <c r="H53" s="201"/>
      <c r="I53" s="201"/>
      <c r="J53" s="201"/>
      <c r="K53" s="201"/>
      <c r="L53" s="201"/>
    </row>
    <row r="54" spans="1:12" ht="42">
      <c r="A54" s="203" t="s">
        <v>206</v>
      </c>
      <c r="B54" s="214" t="s">
        <v>429</v>
      </c>
      <c r="C54" s="205">
        <v>24</v>
      </c>
      <c r="D54" s="207" t="s">
        <v>527</v>
      </c>
      <c r="E54" s="795"/>
      <c r="F54" s="757">
        <f>C54*E54</f>
        <v>0</v>
      </c>
      <c r="G54" s="201"/>
      <c r="H54" s="201"/>
      <c r="I54" s="201"/>
      <c r="J54" s="279"/>
      <c r="K54" s="201"/>
      <c r="L54" s="201"/>
    </row>
    <row r="55" spans="1:12">
      <c r="A55" s="203"/>
      <c r="B55" s="214"/>
      <c r="C55" s="205"/>
      <c r="D55" s="207"/>
      <c r="E55" s="758"/>
      <c r="F55" s="758"/>
      <c r="G55" s="201"/>
      <c r="H55" s="201"/>
      <c r="I55" s="201"/>
      <c r="J55" s="201"/>
      <c r="K55" s="201"/>
      <c r="L55" s="201"/>
    </row>
    <row r="56" spans="1:12" ht="28">
      <c r="A56" s="203" t="s">
        <v>208</v>
      </c>
      <c r="B56" s="214" t="s">
        <v>430</v>
      </c>
      <c r="C56" s="205">
        <v>3</v>
      </c>
      <c r="D56" s="207" t="s">
        <v>527</v>
      </c>
      <c r="E56" s="795"/>
      <c r="F56" s="757">
        <f>C56*E56</f>
        <v>0</v>
      </c>
      <c r="G56" s="201"/>
      <c r="H56" s="201"/>
      <c r="I56" s="201"/>
      <c r="J56" s="201"/>
      <c r="K56" s="201"/>
      <c r="L56" s="201"/>
    </row>
    <row r="57" spans="1:12">
      <c r="A57" s="203"/>
      <c r="B57" s="214"/>
      <c r="C57" s="205"/>
      <c r="D57" s="207"/>
      <c r="E57" s="758"/>
      <c r="F57" s="758"/>
      <c r="G57" s="201"/>
      <c r="H57" s="201"/>
      <c r="I57" s="201"/>
      <c r="J57" s="201"/>
      <c r="K57" s="201"/>
      <c r="L57" s="201"/>
    </row>
    <row r="58" spans="1:12" ht="28">
      <c r="A58" s="203" t="s">
        <v>210</v>
      </c>
      <c r="B58" s="280" t="s">
        <v>431</v>
      </c>
      <c r="C58" s="215">
        <v>89.6</v>
      </c>
      <c r="D58" s="207" t="s">
        <v>526</v>
      </c>
      <c r="E58" s="796"/>
      <c r="F58" s="757">
        <f>C58*E58</f>
        <v>0</v>
      </c>
      <c r="G58" s="201"/>
      <c r="H58" s="201"/>
      <c r="I58" s="279"/>
      <c r="J58" s="201"/>
      <c r="K58" s="279"/>
      <c r="L58" s="201"/>
    </row>
    <row r="59" spans="1:12">
      <c r="A59" s="203"/>
      <c r="B59" s="280"/>
      <c r="C59" s="215"/>
      <c r="D59" s="207"/>
      <c r="E59" s="761"/>
      <c r="F59" s="758"/>
      <c r="G59" s="201"/>
      <c r="H59" s="201"/>
      <c r="I59" s="201"/>
      <c r="J59" s="201"/>
      <c r="K59" s="201"/>
      <c r="L59" s="201"/>
    </row>
    <row r="60" spans="1:12" ht="16">
      <c r="A60" s="203" t="s">
        <v>212</v>
      </c>
      <c r="B60" s="280" t="s">
        <v>432</v>
      </c>
      <c r="C60" s="215">
        <v>19.8</v>
      </c>
      <c r="D60" s="207" t="s">
        <v>526</v>
      </c>
      <c r="E60" s="796"/>
      <c r="F60" s="757">
        <f>C60*E60</f>
        <v>0</v>
      </c>
      <c r="G60" s="201"/>
      <c r="H60" s="201"/>
      <c r="I60" s="201"/>
      <c r="J60" s="201"/>
      <c r="K60" s="201"/>
      <c r="L60" s="201"/>
    </row>
    <row r="61" spans="1:12">
      <c r="A61" s="203"/>
      <c r="B61" s="280"/>
      <c r="C61" s="215"/>
      <c r="D61" s="207"/>
      <c r="E61" s="761"/>
      <c r="F61" s="758"/>
      <c r="G61" s="201"/>
      <c r="H61" s="201"/>
      <c r="I61" s="201"/>
      <c r="J61" s="201"/>
      <c r="K61" s="201"/>
      <c r="L61" s="201"/>
    </row>
    <row r="62" spans="1:12" ht="42">
      <c r="A62" s="203" t="s">
        <v>214</v>
      </c>
      <c r="B62" s="280" t="s">
        <v>433</v>
      </c>
      <c r="C62" s="215">
        <v>59.7</v>
      </c>
      <c r="D62" s="207" t="s">
        <v>527</v>
      </c>
      <c r="E62" s="796"/>
      <c r="F62" s="757">
        <f>C62*E62</f>
        <v>0</v>
      </c>
      <c r="G62" s="201"/>
      <c r="H62" s="201"/>
      <c r="I62" s="201"/>
      <c r="J62" s="201"/>
      <c r="K62" s="201"/>
      <c r="L62" s="201"/>
    </row>
    <row r="63" spans="1:12">
      <c r="A63" s="203"/>
      <c r="B63" s="280"/>
      <c r="C63" s="215"/>
      <c r="D63" s="207"/>
      <c r="E63" s="761"/>
      <c r="F63" s="758"/>
      <c r="G63" s="201"/>
      <c r="H63" s="201"/>
      <c r="I63" s="201"/>
      <c r="J63" s="201"/>
      <c r="K63" s="201"/>
      <c r="L63" s="201"/>
    </row>
    <row r="64" spans="1:12" ht="42">
      <c r="A64" s="203" t="s">
        <v>216</v>
      </c>
      <c r="B64" s="280" t="s">
        <v>434</v>
      </c>
      <c r="C64" s="215">
        <v>17.8</v>
      </c>
      <c r="D64" s="207" t="s">
        <v>527</v>
      </c>
      <c r="E64" s="796"/>
      <c r="F64" s="757">
        <f>C64*E64</f>
        <v>0</v>
      </c>
      <c r="G64" s="201"/>
      <c r="H64" s="201"/>
      <c r="I64" s="201"/>
      <c r="J64" s="201"/>
      <c r="K64" s="201"/>
      <c r="L64" s="201"/>
    </row>
    <row r="65" spans="1:12">
      <c r="A65" s="203"/>
      <c r="B65" s="280"/>
      <c r="C65" s="215"/>
      <c r="D65" s="207"/>
      <c r="E65" s="761"/>
      <c r="F65" s="758"/>
      <c r="G65" s="201"/>
      <c r="H65" s="201"/>
      <c r="I65" s="201"/>
      <c r="J65" s="201"/>
      <c r="K65" s="201"/>
      <c r="L65" s="201"/>
    </row>
    <row r="66" spans="1:12" ht="42">
      <c r="A66" s="203" t="s">
        <v>218</v>
      </c>
      <c r="B66" s="232" t="s">
        <v>435</v>
      </c>
      <c r="C66" s="215">
        <v>84</v>
      </c>
      <c r="D66" s="207" t="s">
        <v>527</v>
      </c>
      <c r="E66" s="796"/>
      <c r="F66" s="770">
        <f>C66*E66</f>
        <v>0</v>
      </c>
      <c r="G66" s="201"/>
      <c r="H66" s="201"/>
      <c r="I66" s="201"/>
      <c r="J66" s="201"/>
      <c r="K66" s="201"/>
      <c r="L66" s="201"/>
    </row>
    <row r="67" spans="1:12">
      <c r="A67" s="203"/>
      <c r="B67" s="232"/>
      <c r="C67" s="215"/>
      <c r="D67" s="207"/>
      <c r="E67" s="761"/>
      <c r="F67" s="770"/>
      <c r="G67" s="201"/>
      <c r="H67" s="201"/>
      <c r="I67" s="201"/>
      <c r="J67" s="201"/>
      <c r="K67" s="201"/>
      <c r="L67" s="201"/>
    </row>
    <row r="68" spans="1:12" ht="28">
      <c r="A68" s="203" t="s">
        <v>220</v>
      </c>
      <c r="B68" s="232" t="s">
        <v>436</v>
      </c>
      <c r="C68" s="215">
        <v>22.3</v>
      </c>
      <c r="D68" s="207" t="s">
        <v>527</v>
      </c>
      <c r="E68" s="796"/>
      <c r="F68" s="770">
        <f>C68*E68</f>
        <v>0</v>
      </c>
      <c r="G68" s="201"/>
      <c r="H68" s="201"/>
      <c r="I68" s="201"/>
      <c r="J68" s="201"/>
      <c r="K68" s="201"/>
      <c r="L68" s="201"/>
    </row>
    <row r="69" spans="1:12">
      <c r="A69" s="203"/>
      <c r="B69" s="232"/>
      <c r="C69" s="215"/>
      <c r="D69" s="207"/>
      <c r="E69" s="761"/>
      <c r="F69" s="770"/>
      <c r="G69" s="201"/>
      <c r="H69" s="201"/>
      <c r="I69" s="201"/>
      <c r="J69" s="201"/>
      <c r="K69" s="201"/>
      <c r="L69" s="201"/>
    </row>
    <row r="70" spans="1:12" ht="112">
      <c r="A70" s="203" t="s">
        <v>222</v>
      </c>
      <c r="B70" s="281" t="s">
        <v>437</v>
      </c>
      <c r="C70" s="215">
        <v>39.5</v>
      </c>
      <c r="D70" s="207" t="s">
        <v>527</v>
      </c>
      <c r="E70" s="796"/>
      <c r="F70" s="757">
        <f>C70*E70</f>
        <v>0</v>
      </c>
      <c r="G70" s="201"/>
      <c r="H70" s="201"/>
      <c r="I70" s="201"/>
      <c r="J70" s="201"/>
      <c r="K70" s="201"/>
      <c r="L70" s="201"/>
    </row>
    <row r="71" spans="1:12">
      <c r="A71" s="203"/>
      <c r="B71" s="281"/>
      <c r="C71" s="215"/>
      <c r="D71" s="207"/>
      <c r="E71" s="761"/>
      <c r="F71" s="757"/>
      <c r="G71" s="201"/>
      <c r="H71" s="201"/>
      <c r="I71" s="201"/>
      <c r="J71" s="201"/>
      <c r="K71" s="201"/>
      <c r="L71" s="201"/>
    </row>
    <row r="72" spans="1:12" ht="16">
      <c r="A72" s="203" t="s">
        <v>224</v>
      </c>
      <c r="B72" s="281" t="s">
        <v>438</v>
      </c>
      <c r="C72" s="215">
        <v>8</v>
      </c>
      <c r="D72" s="207" t="s">
        <v>535</v>
      </c>
      <c r="E72" s="796"/>
      <c r="F72" s="757">
        <f>C72*E72</f>
        <v>0</v>
      </c>
      <c r="G72" s="201"/>
      <c r="H72" s="201"/>
      <c r="I72" s="201"/>
      <c r="J72" s="201"/>
      <c r="K72" s="201"/>
      <c r="L72" s="201"/>
    </row>
    <row r="73" spans="1:12">
      <c r="A73" s="203"/>
      <c r="B73" s="281"/>
      <c r="C73" s="215"/>
      <c r="D73" s="207"/>
      <c r="E73" s="761"/>
      <c r="F73" s="757"/>
      <c r="G73" s="201"/>
      <c r="H73" s="201"/>
      <c r="I73" s="201"/>
      <c r="J73" s="201"/>
      <c r="K73" s="201"/>
      <c r="L73" s="201"/>
    </row>
    <row r="74" spans="1:12" ht="28">
      <c r="A74" s="203" t="s">
        <v>226</v>
      </c>
      <c r="B74" s="281" t="s">
        <v>439</v>
      </c>
      <c r="C74" s="215">
        <v>40</v>
      </c>
      <c r="D74" s="207" t="s">
        <v>536</v>
      </c>
      <c r="E74" s="796"/>
      <c r="F74" s="757">
        <f>C74*E74</f>
        <v>0</v>
      </c>
      <c r="G74" s="201"/>
      <c r="H74" s="201"/>
      <c r="I74" s="201"/>
      <c r="J74" s="201"/>
      <c r="K74" s="201"/>
      <c r="L74" s="201"/>
    </row>
    <row r="75" spans="1:12">
      <c r="A75" s="203"/>
      <c r="B75" s="281"/>
      <c r="C75" s="215"/>
      <c r="D75" s="207"/>
      <c r="E75" s="761"/>
      <c r="F75" s="757"/>
      <c r="G75" s="201"/>
      <c r="H75" s="201"/>
      <c r="I75" s="201"/>
      <c r="J75" s="201"/>
      <c r="K75" s="201"/>
      <c r="L75" s="201"/>
    </row>
    <row r="76" spans="1:12" ht="15" thickBot="1">
      <c r="A76" s="268"/>
      <c r="B76" s="269" t="s">
        <v>440</v>
      </c>
      <c r="C76" s="282"/>
      <c r="D76" s="283"/>
      <c r="E76" s="765"/>
      <c r="F76" s="760">
        <f>SUM(F47:F75)</f>
        <v>0</v>
      </c>
      <c r="G76" s="284"/>
      <c r="H76" s="201"/>
      <c r="I76" s="201"/>
      <c r="J76" s="201"/>
      <c r="K76" s="201"/>
      <c r="L76" s="201"/>
    </row>
    <row r="77" spans="1:12">
      <c r="A77" s="271"/>
      <c r="B77" s="272"/>
      <c r="C77" s="285"/>
      <c r="D77" s="286"/>
      <c r="E77" s="771"/>
      <c r="F77" s="762"/>
      <c r="G77" s="284"/>
      <c r="H77" s="201"/>
      <c r="I77" s="201"/>
      <c r="J77" s="201"/>
      <c r="K77" s="201"/>
      <c r="L77" s="201"/>
    </row>
    <row r="78" spans="1:12">
      <c r="A78" s="271"/>
      <c r="B78" s="272"/>
      <c r="C78" s="285"/>
      <c r="D78" s="286"/>
      <c r="E78" s="771"/>
      <c r="F78" s="762"/>
      <c r="G78" s="284"/>
      <c r="H78" s="201"/>
      <c r="I78" s="201"/>
      <c r="J78" s="201"/>
      <c r="K78" s="201"/>
      <c r="L78" s="201"/>
    </row>
    <row r="79" spans="1:12">
      <c r="A79" s="253" t="s">
        <v>367</v>
      </c>
      <c r="B79" s="254" t="s">
        <v>415</v>
      </c>
      <c r="C79" s="236"/>
      <c r="D79" s="236"/>
      <c r="E79" s="763"/>
      <c r="F79" s="764"/>
      <c r="G79" s="284"/>
      <c r="H79" s="201"/>
      <c r="I79" s="201"/>
      <c r="J79" s="201"/>
      <c r="K79" s="201"/>
      <c r="L79" s="201"/>
    </row>
    <row r="80" spans="1:12" ht="15" thickBot="1">
      <c r="A80" s="203"/>
      <c r="B80" s="214"/>
      <c r="C80" s="205"/>
      <c r="D80" s="205"/>
      <c r="E80" s="758"/>
      <c r="F80" s="768"/>
      <c r="G80" s="201"/>
      <c r="H80" s="201"/>
      <c r="I80" s="201"/>
      <c r="J80" s="201"/>
      <c r="K80" s="201"/>
      <c r="L80" s="201"/>
    </row>
    <row r="81" spans="1:12">
      <c r="A81" s="258" t="s">
        <v>6</v>
      </c>
      <c r="B81" s="259" t="s">
        <v>7</v>
      </c>
      <c r="C81" s="260" t="s">
        <v>21</v>
      </c>
      <c r="D81" s="261" t="s">
        <v>9</v>
      </c>
      <c r="E81" s="766" t="s">
        <v>10</v>
      </c>
      <c r="F81" s="767" t="s">
        <v>11</v>
      </c>
      <c r="G81" s="201"/>
      <c r="H81" s="201"/>
      <c r="I81" s="201"/>
      <c r="J81" s="201"/>
      <c r="K81" s="201"/>
      <c r="L81" s="201"/>
    </row>
    <row r="82" spans="1:12">
      <c r="A82" s="203"/>
      <c r="B82" s="214"/>
      <c r="C82" s="205"/>
      <c r="D82" s="205"/>
      <c r="E82" s="758"/>
      <c r="F82" s="768"/>
      <c r="G82" s="201"/>
      <c r="H82" s="201"/>
      <c r="I82" s="201"/>
      <c r="J82" s="201"/>
      <c r="K82" s="201"/>
      <c r="L82" s="201"/>
    </row>
    <row r="83" spans="1:12" ht="48">
      <c r="A83" s="203" t="s">
        <v>229</v>
      </c>
      <c r="B83" s="287" t="s">
        <v>537</v>
      </c>
      <c r="C83" s="205">
        <v>24.7</v>
      </c>
      <c r="D83" s="207" t="s">
        <v>162</v>
      </c>
      <c r="E83" s="795"/>
      <c r="F83" s="757">
        <f>C83*E83</f>
        <v>0</v>
      </c>
      <c r="G83" s="201"/>
      <c r="H83" s="201"/>
      <c r="I83" s="201"/>
      <c r="J83" s="201"/>
      <c r="K83" s="201"/>
      <c r="L83" s="201"/>
    </row>
    <row r="84" spans="1:12">
      <c r="A84" s="203"/>
      <c r="B84" s="214"/>
      <c r="C84" s="205"/>
      <c r="D84" s="207"/>
      <c r="E84" s="758"/>
      <c r="F84" s="758"/>
      <c r="G84" s="201"/>
      <c r="H84" s="201"/>
      <c r="I84" s="201"/>
      <c r="J84" s="201"/>
      <c r="K84" s="201"/>
      <c r="L84" s="201"/>
    </row>
    <row r="85" spans="1:12" ht="56">
      <c r="A85" s="203" t="s">
        <v>232</v>
      </c>
      <c r="B85" s="288" t="s">
        <v>538</v>
      </c>
      <c r="C85" s="205">
        <v>15.1</v>
      </c>
      <c r="D85" s="207" t="s">
        <v>162</v>
      </c>
      <c r="E85" s="795"/>
      <c r="F85" s="757">
        <f>C85*E85</f>
        <v>0</v>
      </c>
      <c r="G85" s="201"/>
      <c r="H85" s="201"/>
      <c r="I85" s="201"/>
      <c r="J85" s="201"/>
      <c r="K85" s="201"/>
      <c r="L85" s="201"/>
    </row>
    <row r="86" spans="1:12">
      <c r="A86" s="203"/>
      <c r="B86" s="214"/>
      <c r="C86" s="205"/>
      <c r="D86" s="207"/>
      <c r="E86" s="758"/>
      <c r="F86" s="758"/>
      <c r="G86" s="201"/>
      <c r="H86" s="201"/>
      <c r="I86" s="201"/>
      <c r="J86" s="201"/>
      <c r="K86" s="201"/>
      <c r="L86" s="201"/>
    </row>
    <row r="87" spans="1:12" ht="56">
      <c r="A87" s="203" t="s">
        <v>234</v>
      </c>
      <c r="B87" s="288" t="s">
        <v>539</v>
      </c>
      <c r="C87" s="205">
        <v>74.5</v>
      </c>
      <c r="D87" s="207" t="s">
        <v>162</v>
      </c>
      <c r="E87" s="795"/>
      <c r="F87" s="757">
        <f>C87*E87</f>
        <v>0</v>
      </c>
      <c r="G87" s="201"/>
      <c r="H87" s="201"/>
      <c r="I87" s="201"/>
      <c r="J87" s="201"/>
      <c r="K87" s="201"/>
      <c r="L87" s="201"/>
    </row>
    <row r="88" spans="1:12">
      <c r="A88" s="203"/>
      <c r="B88" s="214"/>
      <c r="C88" s="205"/>
      <c r="D88" s="207"/>
      <c r="E88" s="758"/>
      <c r="F88" s="758"/>
      <c r="G88" s="201"/>
      <c r="H88" s="201"/>
      <c r="I88" s="201"/>
      <c r="J88" s="201"/>
      <c r="K88" s="201"/>
      <c r="L88" s="201"/>
    </row>
    <row r="89" spans="1:12" ht="56">
      <c r="A89" s="203" t="s">
        <v>236</v>
      </c>
      <c r="B89" s="288" t="s">
        <v>441</v>
      </c>
      <c r="C89" s="205"/>
      <c r="D89" s="207"/>
      <c r="E89" s="758"/>
      <c r="F89" s="758"/>
      <c r="G89" s="201"/>
      <c r="H89" s="201"/>
      <c r="I89" s="201"/>
      <c r="J89" s="201"/>
      <c r="K89" s="201"/>
      <c r="L89" s="201"/>
    </row>
    <row r="90" spans="1:12">
      <c r="A90" s="203"/>
      <c r="B90" s="289" t="s">
        <v>442</v>
      </c>
      <c r="C90" s="266">
        <v>1</v>
      </c>
      <c r="D90" s="267" t="s">
        <v>167</v>
      </c>
      <c r="E90" s="797"/>
      <c r="F90" s="757">
        <f t="shared" ref="F90:F92" si="0">C90*E90</f>
        <v>0</v>
      </c>
      <c r="G90" s="201"/>
      <c r="H90" s="201"/>
      <c r="I90" s="201"/>
      <c r="J90" s="201"/>
      <c r="K90" s="201"/>
      <c r="L90" s="201"/>
    </row>
    <row r="91" spans="1:12">
      <c r="A91" s="203"/>
      <c r="B91" s="289" t="s">
        <v>443</v>
      </c>
      <c r="C91" s="266">
        <v>6</v>
      </c>
      <c r="D91" s="267" t="s">
        <v>167</v>
      </c>
      <c r="E91" s="797"/>
      <c r="F91" s="757">
        <f t="shared" si="0"/>
        <v>0</v>
      </c>
      <c r="G91" s="201"/>
      <c r="H91" s="201"/>
      <c r="I91" s="201"/>
      <c r="J91" s="201"/>
      <c r="K91" s="201"/>
      <c r="L91" s="201"/>
    </row>
    <row r="92" spans="1:12">
      <c r="A92" s="203"/>
      <c r="B92" s="214" t="s">
        <v>444</v>
      </c>
      <c r="C92" s="266">
        <v>7</v>
      </c>
      <c r="D92" s="267" t="s">
        <v>167</v>
      </c>
      <c r="E92" s="797"/>
      <c r="F92" s="757">
        <f t="shared" si="0"/>
        <v>0</v>
      </c>
      <c r="G92" s="201"/>
      <c r="H92" s="201"/>
      <c r="I92" s="201"/>
      <c r="J92" s="201"/>
      <c r="K92" s="201"/>
      <c r="L92" s="201"/>
    </row>
    <row r="93" spans="1:12">
      <c r="A93" s="203"/>
      <c r="B93" s="214"/>
      <c r="C93" s="205"/>
      <c r="D93" s="207"/>
      <c r="E93" s="758"/>
      <c r="F93" s="758"/>
      <c r="G93" s="201"/>
      <c r="H93" s="201"/>
      <c r="I93" s="201"/>
      <c r="J93" s="201"/>
      <c r="K93" s="201"/>
      <c r="L93" s="201"/>
    </row>
    <row r="94" spans="1:12" ht="168">
      <c r="A94" s="203" t="s">
        <v>238</v>
      </c>
      <c r="B94" s="290" t="s">
        <v>445</v>
      </c>
      <c r="C94" s="266"/>
      <c r="D94" s="267"/>
      <c r="E94" s="772"/>
      <c r="F94" s="758"/>
      <c r="G94" s="201"/>
      <c r="H94" s="201"/>
      <c r="I94" s="201"/>
      <c r="J94" s="201"/>
      <c r="K94" s="201"/>
      <c r="L94" s="201"/>
    </row>
    <row r="95" spans="1:12">
      <c r="A95" s="203"/>
      <c r="B95" s="291" t="s">
        <v>446</v>
      </c>
      <c r="C95" s="205">
        <v>1</v>
      </c>
      <c r="D95" s="267" t="s">
        <v>167</v>
      </c>
      <c r="E95" s="797"/>
      <c r="F95" s="757">
        <f t="shared" ref="F95:F98" si="1">C95*E95</f>
        <v>0</v>
      </c>
      <c r="G95" s="201"/>
      <c r="H95" s="201"/>
      <c r="I95" s="201"/>
      <c r="J95" s="201"/>
      <c r="K95" s="201"/>
      <c r="L95" s="201"/>
    </row>
    <row r="96" spans="1:12">
      <c r="A96" s="203"/>
      <c r="B96" s="291" t="s">
        <v>447</v>
      </c>
      <c r="C96" s="205">
        <v>5</v>
      </c>
      <c r="D96" s="267" t="s">
        <v>167</v>
      </c>
      <c r="E96" s="797"/>
      <c r="F96" s="757">
        <f t="shared" si="1"/>
        <v>0</v>
      </c>
      <c r="G96" s="201"/>
      <c r="H96" s="201"/>
      <c r="I96" s="201"/>
      <c r="J96" s="201"/>
      <c r="K96" s="201"/>
      <c r="L96" s="201"/>
    </row>
    <row r="97" spans="1:12">
      <c r="A97" s="203"/>
      <c r="B97" s="214"/>
      <c r="C97" s="266"/>
      <c r="D97" s="267"/>
      <c r="E97" s="772"/>
      <c r="F97" s="757"/>
      <c r="G97" s="201"/>
      <c r="H97" s="201"/>
      <c r="I97" s="201"/>
      <c r="J97" s="201"/>
      <c r="K97" s="201"/>
      <c r="L97" s="201"/>
    </row>
    <row r="98" spans="1:12">
      <c r="A98" s="203" t="s">
        <v>240</v>
      </c>
      <c r="B98" s="292" t="s">
        <v>448</v>
      </c>
      <c r="C98" s="293">
        <v>2</v>
      </c>
      <c r="D98" s="294" t="s">
        <v>167</v>
      </c>
      <c r="E98" s="798"/>
      <c r="F98" s="757">
        <f t="shared" si="1"/>
        <v>0</v>
      </c>
      <c r="G98" s="201"/>
      <c r="H98" s="201"/>
      <c r="I98" s="201"/>
      <c r="J98" s="201"/>
      <c r="K98" s="201"/>
      <c r="L98" s="201"/>
    </row>
    <row r="99" spans="1:12">
      <c r="A99" s="203"/>
      <c r="B99" s="292"/>
      <c r="C99" s="293"/>
      <c r="D99" s="294"/>
      <c r="E99" s="773"/>
      <c r="F99" s="757"/>
      <c r="G99" s="201"/>
      <c r="H99" s="201"/>
      <c r="I99" s="201"/>
      <c r="J99" s="201"/>
      <c r="K99" s="201"/>
      <c r="L99" s="201"/>
    </row>
    <row r="100" spans="1:12">
      <c r="A100" s="203" t="s">
        <v>242</v>
      </c>
      <c r="B100" s="292" t="s">
        <v>449</v>
      </c>
      <c r="C100" s="293">
        <v>8</v>
      </c>
      <c r="D100" s="294" t="s">
        <v>167</v>
      </c>
      <c r="E100" s="798"/>
      <c r="F100" s="757">
        <f t="shared" ref="F100" si="2">C100*E100</f>
        <v>0</v>
      </c>
      <c r="G100" s="201"/>
      <c r="H100" s="201"/>
      <c r="I100" s="201"/>
      <c r="J100" s="201"/>
      <c r="K100" s="201"/>
      <c r="L100" s="201"/>
    </row>
    <row r="101" spans="1:12">
      <c r="A101" s="203"/>
      <c r="B101" s="292"/>
      <c r="C101" s="293"/>
      <c r="D101" s="294"/>
      <c r="E101" s="773"/>
      <c r="F101" s="757"/>
      <c r="G101" s="201"/>
      <c r="H101" s="201"/>
      <c r="I101" s="201"/>
      <c r="J101" s="201"/>
      <c r="K101" s="201"/>
      <c r="L101" s="201"/>
    </row>
    <row r="102" spans="1:12">
      <c r="A102" s="203" t="s">
        <v>244</v>
      </c>
      <c r="B102" s="292" t="s">
        <v>450</v>
      </c>
      <c r="C102" s="293">
        <v>4</v>
      </c>
      <c r="D102" s="294" t="s">
        <v>167</v>
      </c>
      <c r="E102" s="798"/>
      <c r="F102" s="757">
        <f t="shared" ref="F102" si="3">C102*E102</f>
        <v>0</v>
      </c>
      <c r="G102" s="201"/>
      <c r="H102" s="201"/>
      <c r="I102" s="201"/>
      <c r="J102" s="201"/>
      <c r="K102" s="201"/>
      <c r="L102" s="201"/>
    </row>
    <row r="103" spans="1:12">
      <c r="A103" s="203"/>
      <c r="B103" s="292"/>
      <c r="C103" s="293"/>
      <c r="D103" s="294"/>
      <c r="E103" s="773"/>
      <c r="F103" s="757"/>
      <c r="G103" s="201"/>
      <c r="H103" s="201"/>
      <c r="I103" s="201"/>
      <c r="J103" s="201"/>
      <c r="K103" s="201"/>
      <c r="L103" s="201"/>
    </row>
    <row r="104" spans="1:12" ht="70">
      <c r="A104" s="203" t="s">
        <v>246</v>
      </c>
      <c r="B104" s="290" t="s">
        <v>451</v>
      </c>
      <c r="C104" s="266">
        <v>6</v>
      </c>
      <c r="D104" s="267" t="s">
        <v>167</v>
      </c>
      <c r="E104" s="797"/>
      <c r="F104" s="757">
        <f>C104*E104</f>
        <v>0</v>
      </c>
      <c r="G104" s="201"/>
      <c r="H104" s="201"/>
      <c r="I104" s="201"/>
      <c r="J104" s="201"/>
      <c r="K104" s="201"/>
      <c r="L104" s="201"/>
    </row>
    <row r="105" spans="1:12">
      <c r="A105" s="203"/>
      <c r="C105" s="266"/>
      <c r="D105" s="267"/>
      <c r="E105" s="772"/>
      <c r="F105" s="757"/>
      <c r="G105" s="201"/>
      <c r="H105" s="201"/>
      <c r="I105" s="201"/>
      <c r="J105" s="201"/>
      <c r="K105" s="201"/>
      <c r="L105" s="201"/>
    </row>
    <row r="106" spans="1:12" ht="42">
      <c r="A106" s="203" t="s">
        <v>248</v>
      </c>
      <c r="B106" s="295" t="s">
        <v>452</v>
      </c>
      <c r="C106" s="266">
        <v>8</v>
      </c>
      <c r="D106" s="267" t="s">
        <v>167</v>
      </c>
      <c r="E106" s="797"/>
      <c r="F106" s="757">
        <f>C106*E106</f>
        <v>0</v>
      </c>
      <c r="G106" s="201"/>
      <c r="H106" s="201"/>
      <c r="I106" s="201"/>
      <c r="J106" s="201"/>
      <c r="K106" s="201"/>
      <c r="L106" s="201"/>
    </row>
    <row r="107" spans="1:12">
      <c r="A107" s="203"/>
      <c r="B107" s="295"/>
      <c r="C107" s="266"/>
      <c r="D107" s="267"/>
      <c r="E107" s="772"/>
      <c r="F107" s="758"/>
      <c r="G107" s="201"/>
      <c r="H107" s="201"/>
      <c r="I107" s="201"/>
      <c r="J107" s="201"/>
      <c r="K107" s="201"/>
      <c r="L107" s="201"/>
    </row>
    <row r="108" spans="1:12" ht="28">
      <c r="A108" s="203" t="s">
        <v>250</v>
      </c>
      <c r="B108" s="295" t="s">
        <v>453</v>
      </c>
      <c r="C108" s="266">
        <v>8</v>
      </c>
      <c r="D108" s="267" t="s">
        <v>167</v>
      </c>
      <c r="E108" s="797"/>
      <c r="F108" s="757">
        <f>C108*E108</f>
        <v>0</v>
      </c>
      <c r="G108" s="201"/>
      <c r="H108" s="201"/>
      <c r="I108" s="201"/>
      <c r="J108" s="201"/>
      <c r="K108" s="201"/>
      <c r="L108" s="201"/>
    </row>
    <row r="109" spans="1:12">
      <c r="A109" s="203"/>
      <c r="B109" s="295"/>
      <c r="C109" s="266"/>
      <c r="D109" s="267"/>
      <c r="E109" s="772"/>
      <c r="F109" s="757"/>
      <c r="G109" s="201"/>
      <c r="H109" s="201"/>
      <c r="I109" s="201"/>
      <c r="J109" s="201"/>
      <c r="K109" s="201"/>
      <c r="L109" s="201"/>
    </row>
    <row r="110" spans="1:12" ht="42">
      <c r="A110" s="203" t="s">
        <v>454</v>
      </c>
      <c r="B110" s="296" t="s">
        <v>455</v>
      </c>
      <c r="C110" s="266">
        <v>2</v>
      </c>
      <c r="D110" s="267" t="s">
        <v>167</v>
      </c>
      <c r="E110" s="797"/>
      <c r="F110" s="757">
        <f>C110*E110</f>
        <v>0</v>
      </c>
      <c r="G110" s="201"/>
      <c r="H110" s="201"/>
      <c r="I110" s="201"/>
      <c r="J110" s="201"/>
      <c r="K110" s="201"/>
      <c r="L110" s="201"/>
    </row>
    <row r="111" spans="1:12">
      <c r="A111" s="203"/>
      <c r="C111" s="205"/>
      <c r="D111" s="267"/>
      <c r="E111" s="772"/>
      <c r="F111" s="758"/>
      <c r="G111" s="201"/>
      <c r="H111" s="201"/>
      <c r="I111" s="201"/>
      <c r="J111" s="201"/>
      <c r="K111" s="201"/>
      <c r="L111" s="201"/>
    </row>
    <row r="112" spans="1:12" ht="15" thickBot="1">
      <c r="A112" s="268"/>
      <c r="B112" s="269" t="s">
        <v>456</v>
      </c>
      <c r="C112" s="270"/>
      <c r="D112" s="270"/>
      <c r="E112" s="759"/>
      <c r="F112" s="760">
        <f>SUM(F82:F111)</f>
        <v>0</v>
      </c>
      <c r="G112" s="201"/>
      <c r="H112" s="201"/>
      <c r="I112" s="201"/>
      <c r="J112" s="201"/>
      <c r="K112" s="201"/>
      <c r="L112" s="201"/>
    </row>
    <row r="113" spans="1:12">
      <c r="A113" s="271"/>
      <c r="B113" s="272"/>
      <c r="C113" s="215"/>
      <c r="D113" s="215"/>
      <c r="E113" s="761"/>
      <c r="F113" s="762"/>
      <c r="G113" s="201"/>
      <c r="H113" s="201"/>
      <c r="I113" s="201"/>
      <c r="J113" s="201"/>
      <c r="K113" s="201"/>
      <c r="L113" s="201"/>
    </row>
    <row r="114" spans="1:12">
      <c r="A114" s="271"/>
      <c r="B114" s="272"/>
      <c r="C114" s="215"/>
      <c r="D114" s="215"/>
      <c r="E114" s="761"/>
      <c r="F114" s="762"/>
      <c r="G114" s="201"/>
      <c r="H114" s="201"/>
      <c r="I114" s="201"/>
      <c r="J114" s="201"/>
      <c r="K114" s="201"/>
      <c r="L114" s="201"/>
    </row>
    <row r="115" spans="1:12">
      <c r="A115" s="253" t="s">
        <v>368</v>
      </c>
      <c r="B115" s="254" t="s">
        <v>416</v>
      </c>
      <c r="C115" s="236"/>
      <c r="D115" s="236"/>
      <c r="E115" s="763"/>
      <c r="F115" s="764"/>
      <c r="G115" s="201"/>
      <c r="H115" s="201"/>
      <c r="I115" s="201"/>
      <c r="J115" s="201"/>
      <c r="K115" s="201"/>
      <c r="L115" s="201"/>
    </row>
    <row r="116" spans="1:12" ht="15" thickBot="1">
      <c r="A116" s="271"/>
      <c r="B116" s="225"/>
      <c r="C116" s="215"/>
      <c r="D116" s="215"/>
      <c r="E116" s="761"/>
      <c r="F116" s="771"/>
      <c r="G116" s="201"/>
      <c r="H116" s="201"/>
      <c r="I116" s="201"/>
      <c r="J116" s="201"/>
      <c r="K116" s="201"/>
      <c r="L116" s="201"/>
    </row>
    <row r="117" spans="1:12">
      <c r="A117" s="258" t="s">
        <v>6</v>
      </c>
      <c r="B117" s="259" t="s">
        <v>7</v>
      </c>
      <c r="C117" s="260" t="s">
        <v>21</v>
      </c>
      <c r="D117" s="261" t="s">
        <v>9</v>
      </c>
      <c r="E117" s="766" t="s">
        <v>10</v>
      </c>
      <c r="F117" s="767" t="s">
        <v>11</v>
      </c>
      <c r="G117" s="201"/>
      <c r="H117" s="201"/>
      <c r="I117" s="201"/>
      <c r="J117" s="201"/>
      <c r="K117" s="201"/>
      <c r="L117" s="201"/>
    </row>
    <row r="118" spans="1:12">
      <c r="A118" s="297"/>
      <c r="B118" s="298"/>
      <c r="C118" s="299"/>
      <c r="D118" s="207"/>
      <c r="E118" s="774"/>
      <c r="F118" s="758"/>
      <c r="G118" s="201"/>
      <c r="H118" s="201"/>
      <c r="I118" s="201"/>
      <c r="J118" s="201"/>
      <c r="K118" s="201"/>
      <c r="L118" s="201"/>
    </row>
    <row r="119" spans="1:12" ht="28">
      <c r="A119" s="300" t="s">
        <v>252</v>
      </c>
      <c r="B119" s="298" t="s">
        <v>457</v>
      </c>
      <c r="C119" s="205">
        <v>158</v>
      </c>
      <c r="D119" s="301" t="s">
        <v>526</v>
      </c>
      <c r="E119" s="799"/>
      <c r="F119" s="757">
        <f>C119*E119</f>
        <v>0</v>
      </c>
      <c r="G119" s="201"/>
      <c r="H119" s="201"/>
      <c r="I119" s="201"/>
      <c r="J119" s="201"/>
      <c r="K119" s="201"/>
      <c r="L119" s="201"/>
    </row>
    <row r="120" spans="1:12">
      <c r="A120" s="300"/>
      <c r="B120" s="298"/>
      <c r="C120" s="302"/>
      <c r="D120" s="301"/>
      <c r="E120" s="774"/>
      <c r="F120" s="757"/>
      <c r="G120" s="201"/>
      <c r="H120" s="201"/>
      <c r="I120" s="201"/>
      <c r="J120" s="201"/>
      <c r="K120" s="201"/>
      <c r="L120" s="201"/>
    </row>
    <row r="121" spans="1:12" ht="28">
      <c r="A121" s="300" t="s">
        <v>257</v>
      </c>
      <c r="B121" s="298" t="s">
        <v>458</v>
      </c>
      <c r="C121" s="205">
        <v>158</v>
      </c>
      <c r="D121" s="301" t="s">
        <v>526</v>
      </c>
      <c r="E121" s="799"/>
      <c r="F121" s="757">
        <f>C121*E121</f>
        <v>0</v>
      </c>
      <c r="G121" s="201"/>
      <c r="H121" s="201"/>
      <c r="I121" s="201"/>
      <c r="J121" s="201"/>
      <c r="K121" s="201"/>
      <c r="L121" s="201"/>
    </row>
    <row r="122" spans="1:12">
      <c r="A122" s="300"/>
      <c r="B122" s="303"/>
      <c r="C122" s="302"/>
      <c r="D122" s="301"/>
      <c r="E122" s="774"/>
      <c r="F122" s="757"/>
      <c r="G122" s="201"/>
      <c r="H122" s="201"/>
      <c r="I122" s="201"/>
      <c r="J122" s="201"/>
      <c r="K122" s="201"/>
      <c r="L122" s="201"/>
    </row>
    <row r="123" spans="1:12" ht="28">
      <c r="A123" s="300" t="s">
        <v>258</v>
      </c>
      <c r="B123" s="277" t="s">
        <v>459</v>
      </c>
      <c r="C123" s="299">
        <v>11</v>
      </c>
      <c r="D123" s="278" t="s">
        <v>167</v>
      </c>
      <c r="E123" s="800"/>
      <c r="F123" s="757">
        <f>C123*E123</f>
        <v>0</v>
      </c>
      <c r="G123" s="201"/>
      <c r="H123" s="201"/>
      <c r="I123" s="201"/>
      <c r="J123" s="201"/>
      <c r="K123" s="201"/>
      <c r="L123" s="201"/>
    </row>
    <row r="124" spans="1:12">
      <c r="A124" s="300"/>
      <c r="B124" s="303"/>
      <c r="C124" s="302"/>
      <c r="D124" s="301"/>
      <c r="E124" s="774"/>
      <c r="F124" s="757"/>
      <c r="G124" s="201"/>
      <c r="H124" s="201"/>
      <c r="I124" s="201"/>
      <c r="J124" s="201"/>
      <c r="K124" s="201"/>
      <c r="L124" s="201"/>
    </row>
    <row r="125" spans="1:12">
      <c r="A125" s="300" t="s">
        <v>263</v>
      </c>
      <c r="B125" s="298" t="s">
        <v>460</v>
      </c>
      <c r="C125" s="205">
        <v>89.6</v>
      </c>
      <c r="D125" s="207" t="s">
        <v>162</v>
      </c>
      <c r="E125" s="795"/>
      <c r="F125" s="757">
        <f>C125*E125</f>
        <v>0</v>
      </c>
      <c r="G125" s="201"/>
      <c r="H125" s="201"/>
      <c r="I125" s="201"/>
      <c r="J125" s="201"/>
      <c r="K125" s="201"/>
      <c r="L125" s="201"/>
    </row>
    <row r="126" spans="1:12">
      <c r="A126" s="300"/>
      <c r="B126" s="298"/>
      <c r="C126" s="205"/>
      <c r="D126" s="207"/>
      <c r="E126" s="758"/>
      <c r="F126" s="757"/>
      <c r="G126" s="201"/>
      <c r="H126" s="201"/>
      <c r="I126" s="201"/>
      <c r="J126" s="201"/>
      <c r="K126" s="201"/>
      <c r="L126" s="201"/>
    </row>
    <row r="127" spans="1:12" ht="28">
      <c r="A127" s="300" t="s">
        <v>265</v>
      </c>
      <c r="B127" s="277" t="s">
        <v>277</v>
      </c>
      <c r="C127" s="205">
        <v>89.6</v>
      </c>
      <c r="D127" s="278" t="s">
        <v>162</v>
      </c>
      <c r="E127" s="800"/>
      <c r="F127" s="757">
        <f>C127*E127</f>
        <v>0</v>
      </c>
      <c r="G127" s="201"/>
      <c r="H127" s="201"/>
      <c r="I127" s="201"/>
      <c r="J127" s="201"/>
      <c r="K127" s="201"/>
      <c r="L127" s="201"/>
    </row>
    <row r="128" spans="1:12">
      <c r="A128" s="300"/>
      <c r="B128" s="277"/>
      <c r="C128" s="299"/>
      <c r="D128" s="278"/>
      <c r="E128" s="775"/>
      <c r="F128" s="775"/>
      <c r="G128" s="201"/>
      <c r="H128" s="201"/>
      <c r="I128" s="201"/>
      <c r="J128" s="201"/>
      <c r="K128" s="201"/>
      <c r="L128" s="201"/>
    </row>
    <row r="129" spans="1:12">
      <c r="A129" s="300" t="s">
        <v>268</v>
      </c>
      <c r="B129" s="277" t="s">
        <v>461</v>
      </c>
      <c r="C129" s="299">
        <v>89.6</v>
      </c>
      <c r="D129" s="278" t="s">
        <v>162</v>
      </c>
      <c r="E129" s="800"/>
      <c r="F129" s="757">
        <f>C129*E129</f>
        <v>0</v>
      </c>
      <c r="G129" s="201"/>
      <c r="H129" s="201"/>
      <c r="I129" s="201"/>
      <c r="J129" s="201"/>
      <c r="K129" s="201"/>
      <c r="L129" s="201"/>
    </row>
    <row r="130" spans="1:12">
      <c r="A130" s="300"/>
      <c r="B130" s="277"/>
      <c r="C130" s="299"/>
      <c r="D130" s="304"/>
      <c r="E130" s="775"/>
      <c r="F130" s="775"/>
      <c r="G130" s="201"/>
      <c r="H130" s="201"/>
      <c r="I130" s="201"/>
      <c r="J130" s="201"/>
      <c r="K130" s="201"/>
      <c r="L130" s="201"/>
    </row>
    <row r="131" spans="1:12" ht="66" customHeight="1">
      <c r="A131" s="300" t="s">
        <v>270</v>
      </c>
      <c r="B131" s="277" t="s">
        <v>462</v>
      </c>
      <c r="C131" s="299">
        <v>114.3</v>
      </c>
      <c r="D131" s="278" t="s">
        <v>162</v>
      </c>
      <c r="E131" s="800"/>
      <c r="F131" s="757">
        <f>C131*E131</f>
        <v>0</v>
      </c>
      <c r="G131" s="201"/>
      <c r="H131" s="201"/>
      <c r="I131" s="201"/>
      <c r="J131" s="201"/>
      <c r="K131" s="201"/>
      <c r="L131" s="201"/>
    </row>
    <row r="132" spans="1:12">
      <c r="A132" s="300"/>
      <c r="B132" s="277"/>
      <c r="C132" s="299"/>
      <c r="D132" s="278"/>
      <c r="E132" s="775"/>
      <c r="F132" s="775"/>
      <c r="G132" s="201"/>
      <c r="H132" s="201"/>
      <c r="I132" s="201"/>
      <c r="J132" s="201"/>
      <c r="K132" s="201"/>
      <c r="L132" s="201"/>
    </row>
    <row r="133" spans="1:12">
      <c r="A133" s="300" t="s">
        <v>272</v>
      </c>
      <c r="B133" s="214" t="s">
        <v>299</v>
      </c>
      <c r="C133" s="205">
        <v>16</v>
      </c>
      <c r="D133" s="207" t="s">
        <v>23</v>
      </c>
      <c r="E133" s="795"/>
      <c r="F133" s="757">
        <f>C133*E133</f>
        <v>0</v>
      </c>
      <c r="G133" s="201"/>
      <c r="H133" s="201"/>
      <c r="I133" s="201"/>
      <c r="J133" s="201"/>
      <c r="K133" s="201"/>
      <c r="L133" s="201"/>
    </row>
    <row r="134" spans="1:12">
      <c r="A134" s="300"/>
      <c r="B134" s="214"/>
      <c r="C134" s="205"/>
      <c r="D134" s="207"/>
      <c r="E134" s="758"/>
      <c r="F134" s="757"/>
      <c r="G134" s="201"/>
      <c r="H134" s="201"/>
      <c r="I134" s="201"/>
      <c r="J134" s="201"/>
      <c r="K134" s="201"/>
      <c r="L134" s="201"/>
    </row>
    <row r="135" spans="1:12">
      <c r="A135" s="300" t="s">
        <v>274</v>
      </c>
      <c r="B135" s="214" t="s">
        <v>463</v>
      </c>
      <c r="C135" s="305">
        <v>16</v>
      </c>
      <c r="D135" s="306" t="s">
        <v>23</v>
      </c>
      <c r="E135" s="795"/>
      <c r="F135" s="757">
        <f>C135*E135</f>
        <v>0</v>
      </c>
      <c r="G135" s="201"/>
      <c r="H135" s="201"/>
      <c r="I135" s="201"/>
      <c r="J135" s="201"/>
      <c r="K135" s="201"/>
      <c r="L135" s="201"/>
    </row>
    <row r="136" spans="1:12">
      <c r="A136" s="300"/>
      <c r="B136" s="214"/>
      <c r="C136" s="305"/>
      <c r="D136" s="306"/>
      <c r="E136" s="758"/>
      <c r="F136" s="757"/>
      <c r="G136" s="201"/>
      <c r="H136" s="201"/>
      <c r="I136" s="201"/>
      <c r="J136" s="201"/>
      <c r="K136" s="201"/>
      <c r="L136" s="201"/>
    </row>
    <row r="137" spans="1:12" ht="28">
      <c r="A137" s="300" t="s">
        <v>276</v>
      </c>
      <c r="B137" s="307" t="s">
        <v>464</v>
      </c>
      <c r="C137" s="205">
        <v>8</v>
      </c>
      <c r="D137" s="207" t="s">
        <v>23</v>
      </c>
      <c r="E137" s="795"/>
      <c r="F137" s="757">
        <f>C137*E137</f>
        <v>0</v>
      </c>
      <c r="G137" s="201"/>
      <c r="H137" s="201"/>
      <c r="I137" s="201"/>
      <c r="J137" s="201"/>
      <c r="K137" s="201"/>
      <c r="L137" s="201"/>
    </row>
    <row r="138" spans="1:12">
      <c r="A138" s="300"/>
      <c r="B138" s="214"/>
      <c r="C138" s="205"/>
      <c r="D138" s="207"/>
      <c r="E138" s="758"/>
      <c r="F138" s="757"/>
      <c r="G138" s="201"/>
      <c r="H138" s="201"/>
      <c r="I138" s="201"/>
      <c r="J138" s="201"/>
      <c r="K138" s="201"/>
      <c r="L138" s="201"/>
    </row>
    <row r="139" spans="1:12">
      <c r="A139" s="300" t="s">
        <v>278</v>
      </c>
      <c r="B139" s="214" t="s">
        <v>465</v>
      </c>
      <c r="C139" s="205">
        <v>1</v>
      </c>
      <c r="D139" s="207" t="s">
        <v>167</v>
      </c>
      <c r="E139" s="795"/>
      <c r="F139" s="757">
        <f>C139*E139</f>
        <v>0</v>
      </c>
      <c r="G139" s="201"/>
      <c r="H139" s="201"/>
      <c r="I139" s="201"/>
      <c r="J139" s="201"/>
      <c r="K139" s="201"/>
      <c r="L139" s="201"/>
    </row>
    <row r="140" spans="1:12">
      <c r="A140" s="300"/>
      <c r="B140" s="214"/>
      <c r="C140" s="205"/>
      <c r="D140" s="308"/>
      <c r="E140" s="758"/>
      <c r="F140" s="768"/>
      <c r="G140" s="201"/>
      <c r="H140" s="201"/>
      <c r="I140" s="201"/>
      <c r="J140" s="201"/>
      <c r="K140" s="201"/>
      <c r="L140" s="201"/>
    </row>
    <row r="141" spans="1:12">
      <c r="A141" s="300" t="s">
        <v>280</v>
      </c>
      <c r="B141" s="214" t="s">
        <v>466</v>
      </c>
      <c r="C141" s="205">
        <v>1</v>
      </c>
      <c r="D141" s="207" t="s">
        <v>167</v>
      </c>
      <c r="E141" s="795"/>
      <c r="F141" s="757">
        <f>C141*E141</f>
        <v>0</v>
      </c>
      <c r="G141" s="201"/>
      <c r="H141" s="201"/>
      <c r="I141" s="201"/>
      <c r="J141" s="201"/>
      <c r="K141" s="201"/>
      <c r="L141" s="201"/>
    </row>
    <row r="142" spans="1:12">
      <c r="A142" s="300"/>
      <c r="B142" s="298"/>
      <c r="C142" s="299"/>
      <c r="D142" s="207"/>
      <c r="E142" s="774"/>
      <c r="F142" s="758"/>
      <c r="G142" s="201"/>
      <c r="H142" s="201"/>
      <c r="I142" s="201"/>
      <c r="J142" s="201"/>
      <c r="K142" s="201"/>
      <c r="L142" s="201"/>
    </row>
    <row r="143" spans="1:12" ht="15" thickBot="1">
      <c r="A143" s="268"/>
      <c r="B143" s="269" t="s">
        <v>467</v>
      </c>
      <c r="C143" s="270"/>
      <c r="D143" s="270"/>
      <c r="E143" s="759"/>
      <c r="F143" s="760">
        <f>SUM(F118:F142)</f>
        <v>0</v>
      </c>
      <c r="G143" s="201"/>
      <c r="H143" s="201"/>
      <c r="I143" s="201"/>
      <c r="J143" s="201"/>
      <c r="K143" s="201"/>
      <c r="L143" s="201"/>
    </row>
    <row r="144" spans="1:12">
      <c r="A144" s="203"/>
      <c r="B144" s="214"/>
      <c r="C144" s="205"/>
      <c r="D144" s="205"/>
      <c r="E144" s="758"/>
      <c r="F144" s="768"/>
      <c r="G144" s="201"/>
      <c r="H144" s="201"/>
      <c r="I144" s="201"/>
      <c r="J144" s="201"/>
      <c r="K144" s="201"/>
      <c r="L144" s="201"/>
    </row>
    <row r="145" spans="1:6">
      <c r="E145" s="671"/>
      <c r="F145" s="671"/>
    </row>
    <row r="146" spans="1:6" ht="16">
      <c r="A146" s="117"/>
      <c r="B146" s="309" t="s">
        <v>468</v>
      </c>
      <c r="C146" s="310"/>
      <c r="D146" s="311"/>
      <c r="E146" s="776"/>
      <c r="F146" s="776"/>
    </row>
    <row r="147" spans="1:6">
      <c r="A147" s="312"/>
      <c r="B147" s="312"/>
      <c r="C147" s="310"/>
      <c r="D147" s="311"/>
      <c r="E147" s="776"/>
      <c r="F147" s="776"/>
    </row>
    <row r="148" spans="1:6" ht="15" thickBot="1">
      <c r="A148" s="312"/>
      <c r="B148" s="312"/>
      <c r="C148" s="310"/>
      <c r="D148" s="311"/>
      <c r="E148" s="776"/>
      <c r="F148" s="777"/>
    </row>
    <row r="149" spans="1:6">
      <c r="A149" s="313" t="s">
        <v>364</v>
      </c>
      <c r="B149" s="314" t="s">
        <v>145</v>
      </c>
      <c r="C149" s="315"/>
      <c r="D149" s="315"/>
      <c r="E149" s="778"/>
      <c r="F149" s="751">
        <f>+F177</f>
        <v>0</v>
      </c>
    </row>
    <row r="150" spans="1:6">
      <c r="A150" s="316" t="s">
        <v>366</v>
      </c>
      <c r="B150" s="317" t="s">
        <v>147</v>
      </c>
      <c r="C150" s="305"/>
      <c r="D150" s="318"/>
      <c r="E150" s="779"/>
      <c r="F150" s="752">
        <f>+F202</f>
        <v>0</v>
      </c>
    </row>
    <row r="151" spans="1:6">
      <c r="A151" s="319" t="s">
        <v>367</v>
      </c>
      <c r="B151" s="320" t="s">
        <v>469</v>
      </c>
      <c r="C151" s="321"/>
      <c r="D151" s="318"/>
      <c r="E151" s="779"/>
      <c r="F151" s="752">
        <f>+F232</f>
        <v>0</v>
      </c>
    </row>
    <row r="152" spans="1:6">
      <c r="A152" s="319" t="s">
        <v>368</v>
      </c>
      <c r="B152" s="320" t="s">
        <v>470</v>
      </c>
      <c r="C152" s="321"/>
      <c r="D152" s="318"/>
      <c r="E152" s="779"/>
      <c r="F152" s="752">
        <f>+F255</f>
        <v>0</v>
      </c>
    </row>
    <row r="153" spans="1:6" ht="15" thickBot="1">
      <c r="A153" s="322"/>
      <c r="B153" s="323" t="s">
        <v>471</v>
      </c>
      <c r="C153" s="324"/>
      <c r="D153" s="325"/>
      <c r="E153" s="780"/>
      <c r="F153" s="754">
        <f>SUM(F149:F152)*0.05</f>
        <v>0</v>
      </c>
    </row>
    <row r="154" spans="1:6" ht="15" thickTop="1">
      <c r="A154" s="326"/>
      <c r="B154" s="327" t="s">
        <v>359</v>
      </c>
      <c r="C154" s="328"/>
      <c r="D154" s="328"/>
      <c r="E154" s="781"/>
      <c r="F154" s="755">
        <f>SUM(F149:F153)</f>
        <v>0</v>
      </c>
    </row>
    <row r="155" spans="1:6">
      <c r="A155" s="117"/>
      <c r="B155" s="329"/>
      <c r="C155" s="310"/>
      <c r="D155" s="330"/>
      <c r="E155" s="776"/>
      <c r="F155" s="776"/>
    </row>
    <row r="156" spans="1:6">
      <c r="A156" s="124"/>
      <c r="B156" s="331"/>
      <c r="C156" s="310"/>
      <c r="D156" s="330"/>
      <c r="E156" s="770"/>
      <c r="F156" s="770"/>
    </row>
    <row r="157" spans="1:6">
      <c r="A157" s="332"/>
      <c r="B157" s="332" t="s">
        <v>472</v>
      </c>
      <c r="C157" s="333"/>
      <c r="D157" s="333"/>
      <c r="E157" s="782"/>
      <c r="F157" s="782"/>
    </row>
    <row r="158" spans="1:6" ht="15" thickBot="1">
      <c r="A158" s="124"/>
      <c r="B158" s="334"/>
      <c r="C158" s="310"/>
      <c r="D158" s="310"/>
      <c r="E158" s="783"/>
      <c r="F158" s="770"/>
    </row>
    <row r="159" spans="1:6">
      <c r="A159" s="336" t="s">
        <v>6</v>
      </c>
      <c r="B159" s="337" t="s">
        <v>7</v>
      </c>
      <c r="C159" s="338" t="s">
        <v>21</v>
      </c>
      <c r="D159" s="338" t="s">
        <v>9</v>
      </c>
      <c r="E159" s="784" t="s">
        <v>10</v>
      </c>
      <c r="F159" s="785" t="s">
        <v>11</v>
      </c>
    </row>
    <row r="160" spans="1:6">
      <c r="A160" s="339"/>
      <c r="B160" s="340"/>
      <c r="C160" s="305"/>
      <c r="D160" s="306"/>
      <c r="E160" s="770"/>
      <c r="F160" s="770"/>
    </row>
    <row r="161" spans="1:6">
      <c r="A161" s="341" t="s">
        <v>158</v>
      </c>
      <c r="B161" s="317" t="s">
        <v>473</v>
      </c>
      <c r="C161" s="305">
        <v>79.900000000000006</v>
      </c>
      <c r="D161" s="306" t="s">
        <v>162</v>
      </c>
      <c r="E161" s="801"/>
      <c r="F161" s="770">
        <f>C161*E161</f>
        <v>0</v>
      </c>
    </row>
    <row r="162" spans="1:6">
      <c r="A162" s="341"/>
      <c r="B162" s="317"/>
      <c r="C162" s="305"/>
      <c r="D162" s="306"/>
      <c r="E162" s="770"/>
      <c r="F162" s="770"/>
    </row>
    <row r="163" spans="1:6">
      <c r="A163" s="341" t="s">
        <v>165</v>
      </c>
      <c r="B163" s="317" t="s">
        <v>474</v>
      </c>
      <c r="C163" s="305">
        <v>21.3</v>
      </c>
      <c r="D163" s="306" t="s">
        <v>162</v>
      </c>
      <c r="E163" s="801"/>
      <c r="F163" s="770">
        <f>C163*E163</f>
        <v>0</v>
      </c>
    </row>
    <row r="164" spans="1:6">
      <c r="A164" s="341"/>
      <c r="B164" s="317"/>
      <c r="C164" s="305"/>
      <c r="D164" s="306"/>
      <c r="E164" s="770"/>
      <c r="F164" s="770"/>
    </row>
    <row r="165" spans="1:6" ht="42">
      <c r="A165" s="341" t="s">
        <v>168</v>
      </c>
      <c r="B165" s="264" t="s">
        <v>475</v>
      </c>
      <c r="C165" s="305">
        <v>4</v>
      </c>
      <c r="D165" s="342" t="s">
        <v>167</v>
      </c>
      <c r="E165" s="802"/>
      <c r="F165" s="770">
        <f>C165*E165</f>
        <v>0</v>
      </c>
    </row>
    <row r="166" spans="1:6">
      <c r="A166" s="341"/>
      <c r="B166" s="317"/>
      <c r="C166" s="305"/>
      <c r="D166" s="306"/>
      <c r="E166" s="770"/>
      <c r="F166" s="770"/>
    </row>
    <row r="167" spans="1:6" ht="28">
      <c r="A167" s="341" t="s">
        <v>170</v>
      </c>
      <c r="B167" s="317" t="s">
        <v>476</v>
      </c>
      <c r="C167" s="305">
        <v>6</v>
      </c>
      <c r="D167" s="306" t="s">
        <v>167</v>
      </c>
      <c r="E167" s="801"/>
      <c r="F167" s="770">
        <f>C167*E167</f>
        <v>0</v>
      </c>
    </row>
    <row r="168" spans="1:6">
      <c r="A168" s="341"/>
      <c r="B168" s="317"/>
      <c r="C168" s="305"/>
      <c r="D168" s="306"/>
      <c r="E168" s="770"/>
      <c r="F168" s="770"/>
    </row>
    <row r="169" spans="1:6" ht="28">
      <c r="A169" s="341" t="s">
        <v>173</v>
      </c>
      <c r="B169" s="265" t="s">
        <v>422</v>
      </c>
      <c r="C169" s="205">
        <v>158</v>
      </c>
      <c r="D169" s="207" t="s">
        <v>526</v>
      </c>
      <c r="E169" s="795"/>
      <c r="F169" s="757">
        <f>C169*E169</f>
        <v>0</v>
      </c>
    </row>
    <row r="170" spans="1:6">
      <c r="A170" s="341"/>
      <c r="B170" s="317"/>
      <c r="C170" s="305"/>
      <c r="D170" s="306"/>
      <c r="E170" s="770"/>
      <c r="F170" s="770"/>
    </row>
    <row r="171" spans="1:6" ht="28">
      <c r="A171" s="341" t="s">
        <v>175</v>
      </c>
      <c r="B171" s="317" t="s">
        <v>477</v>
      </c>
      <c r="C171" s="305">
        <v>1</v>
      </c>
      <c r="D171" s="306" t="s">
        <v>167</v>
      </c>
      <c r="E171" s="801"/>
      <c r="F171" s="770">
        <f>C171*E171</f>
        <v>0</v>
      </c>
    </row>
    <row r="172" spans="1:6">
      <c r="A172" s="341"/>
      <c r="B172" s="317"/>
      <c r="C172" s="305"/>
      <c r="D172" s="306"/>
      <c r="E172" s="770"/>
      <c r="F172" s="770"/>
    </row>
    <row r="173" spans="1:6" ht="42">
      <c r="A173" s="341" t="s">
        <v>177</v>
      </c>
      <c r="B173" s="343" t="s">
        <v>478</v>
      </c>
      <c r="C173" s="305">
        <v>100</v>
      </c>
      <c r="D173" s="335" t="s">
        <v>162</v>
      </c>
      <c r="E173" s="801"/>
      <c r="F173" s="770">
        <f>C173*E173</f>
        <v>0</v>
      </c>
    </row>
    <row r="174" spans="1:6">
      <c r="A174" s="341"/>
      <c r="B174" s="343"/>
      <c r="C174" s="305"/>
      <c r="D174" s="335"/>
      <c r="E174" s="770"/>
      <c r="F174" s="770"/>
    </row>
    <row r="175" spans="1:6" ht="70">
      <c r="A175" s="341" t="s">
        <v>179</v>
      </c>
      <c r="B175" s="343" t="s">
        <v>479</v>
      </c>
      <c r="C175" s="305">
        <v>1</v>
      </c>
      <c r="D175" s="306" t="s">
        <v>167</v>
      </c>
      <c r="E175" s="803"/>
      <c r="F175" s="770">
        <f>C175*E175</f>
        <v>0</v>
      </c>
    </row>
    <row r="176" spans="1:6">
      <c r="A176" s="341"/>
      <c r="B176" s="317"/>
      <c r="C176" s="305"/>
      <c r="D176" s="306"/>
      <c r="E176" s="770"/>
      <c r="F176" s="770"/>
    </row>
    <row r="177" spans="1:6" ht="15" thickBot="1">
      <c r="A177" s="344"/>
      <c r="B177" s="344" t="s">
        <v>480</v>
      </c>
      <c r="C177" s="345"/>
      <c r="D177" s="345"/>
      <c r="E177" s="786"/>
      <c r="F177" s="786">
        <f>SUM(F160:F176)</f>
        <v>0</v>
      </c>
    </row>
    <row r="178" spans="1:6">
      <c r="A178" s="339"/>
      <c r="B178" s="339"/>
      <c r="C178" s="346"/>
      <c r="D178" s="346"/>
      <c r="E178" s="787"/>
      <c r="F178" s="787"/>
    </row>
    <row r="179" spans="1:6">
      <c r="A179" s="339"/>
      <c r="B179" s="339"/>
      <c r="C179" s="346"/>
      <c r="D179" s="346"/>
      <c r="E179" s="787"/>
      <c r="F179" s="787"/>
    </row>
    <row r="180" spans="1:6">
      <c r="A180" s="332"/>
      <c r="B180" s="332" t="s">
        <v>481</v>
      </c>
      <c r="C180" s="333"/>
      <c r="D180" s="333"/>
      <c r="E180" s="782"/>
      <c r="F180" s="782"/>
    </row>
    <row r="181" spans="1:6" ht="15" thickBot="1">
      <c r="A181" s="124"/>
      <c r="B181" s="334"/>
      <c r="C181" s="310"/>
      <c r="D181" s="310"/>
      <c r="E181" s="770"/>
      <c r="F181" s="770"/>
    </row>
    <row r="182" spans="1:6">
      <c r="A182" s="336" t="s">
        <v>6</v>
      </c>
      <c r="B182" s="337" t="s">
        <v>7</v>
      </c>
      <c r="C182" s="338" t="s">
        <v>21</v>
      </c>
      <c r="D182" s="338" t="s">
        <v>9</v>
      </c>
      <c r="E182" s="784" t="s">
        <v>10</v>
      </c>
      <c r="F182" s="785" t="s">
        <v>11</v>
      </c>
    </row>
    <row r="183" spans="1:6">
      <c r="A183" s="339"/>
      <c r="B183" s="347"/>
      <c r="C183" s="346"/>
      <c r="D183" s="346"/>
      <c r="E183" s="788"/>
      <c r="F183" s="787"/>
    </row>
    <row r="184" spans="1:6" ht="44">
      <c r="A184" s="341" t="s">
        <v>200</v>
      </c>
      <c r="B184" s="317" t="s">
        <v>540</v>
      </c>
      <c r="C184" s="305">
        <v>131.5</v>
      </c>
      <c r="D184" s="306" t="s">
        <v>527</v>
      </c>
      <c r="E184" s="801"/>
      <c r="F184" s="770">
        <f>C184*E184</f>
        <v>0</v>
      </c>
    </row>
    <row r="185" spans="1:6">
      <c r="A185" s="339"/>
      <c r="B185" s="347"/>
      <c r="C185" s="346"/>
      <c r="D185" s="346"/>
      <c r="E185" s="788"/>
      <c r="F185" s="787"/>
    </row>
    <row r="186" spans="1:6" ht="58">
      <c r="A186" s="341" t="s">
        <v>202</v>
      </c>
      <c r="B186" s="348" t="s">
        <v>541</v>
      </c>
      <c r="C186" s="305">
        <v>29.8</v>
      </c>
      <c r="D186" s="306" t="s">
        <v>527</v>
      </c>
      <c r="E186" s="801"/>
      <c r="F186" s="770">
        <f>C186*E186</f>
        <v>0</v>
      </c>
    </row>
    <row r="187" spans="1:6">
      <c r="A187" s="339"/>
      <c r="B187" s="347"/>
      <c r="C187" s="346"/>
      <c r="D187" s="346"/>
      <c r="E187" s="788"/>
      <c r="F187" s="787"/>
    </row>
    <row r="188" spans="1:6" ht="42">
      <c r="A188" s="341" t="s">
        <v>204</v>
      </c>
      <c r="B188" s="349" t="s">
        <v>482</v>
      </c>
      <c r="C188" s="350">
        <v>5</v>
      </c>
      <c r="D188" s="351" t="s">
        <v>527</v>
      </c>
      <c r="E188" s="804"/>
      <c r="F188" s="757">
        <f>C188*E188</f>
        <v>0</v>
      </c>
    </row>
    <row r="189" spans="1:6">
      <c r="A189" s="339"/>
      <c r="B189" s="347"/>
      <c r="C189" s="346"/>
      <c r="D189" s="346"/>
      <c r="E189" s="788"/>
      <c r="F189" s="787"/>
    </row>
    <row r="190" spans="1:6" ht="28">
      <c r="A190" s="341" t="s">
        <v>206</v>
      </c>
      <c r="B190" s="317" t="s">
        <v>483</v>
      </c>
      <c r="C190" s="305">
        <v>56.1</v>
      </c>
      <c r="D190" s="306" t="s">
        <v>526</v>
      </c>
      <c r="E190" s="801"/>
      <c r="F190" s="770">
        <f>C190*E190</f>
        <v>0</v>
      </c>
    </row>
    <row r="191" spans="1:6">
      <c r="A191" s="339"/>
      <c r="B191" s="317"/>
      <c r="C191" s="305"/>
      <c r="D191" s="306"/>
      <c r="E191" s="770"/>
      <c r="F191" s="770"/>
    </row>
    <row r="192" spans="1:6" ht="28">
      <c r="A192" s="341" t="s">
        <v>208</v>
      </c>
      <c r="B192" s="352" t="s">
        <v>484</v>
      </c>
      <c r="C192" s="305">
        <v>14.9</v>
      </c>
      <c r="D192" s="306" t="s">
        <v>526</v>
      </c>
      <c r="E192" s="801"/>
      <c r="F192" s="770">
        <f>C192*E192</f>
        <v>0</v>
      </c>
    </row>
    <row r="193" spans="1:6">
      <c r="A193" s="339"/>
      <c r="B193" s="353"/>
      <c r="C193" s="305"/>
      <c r="D193" s="306"/>
      <c r="E193" s="770"/>
      <c r="F193" s="770"/>
    </row>
    <row r="194" spans="1:6" ht="28">
      <c r="A194" s="341" t="s">
        <v>210</v>
      </c>
      <c r="B194" s="317" t="s">
        <v>485</v>
      </c>
      <c r="C194" s="305">
        <v>35.1</v>
      </c>
      <c r="D194" s="306" t="s">
        <v>527</v>
      </c>
      <c r="E194" s="801"/>
      <c r="F194" s="770">
        <f>C194*E194</f>
        <v>0</v>
      </c>
    </row>
    <row r="195" spans="1:6">
      <c r="A195" s="339"/>
      <c r="B195" s="317"/>
      <c r="C195" s="305"/>
      <c r="D195" s="306"/>
      <c r="E195" s="770"/>
      <c r="F195" s="770"/>
    </row>
    <row r="196" spans="1:6" ht="28">
      <c r="A196" s="341" t="s">
        <v>212</v>
      </c>
      <c r="B196" s="354" t="s">
        <v>486</v>
      </c>
      <c r="C196" s="305">
        <v>9.4</v>
      </c>
      <c r="D196" s="306" t="s">
        <v>527</v>
      </c>
      <c r="E196" s="801"/>
      <c r="F196" s="770">
        <f>C196*E196</f>
        <v>0</v>
      </c>
    </row>
    <row r="197" spans="1:6">
      <c r="A197" s="339"/>
      <c r="B197" s="354"/>
      <c r="C197" s="305"/>
      <c r="D197" s="306"/>
      <c r="E197" s="770"/>
      <c r="F197" s="770"/>
    </row>
    <row r="198" spans="1:6" ht="42">
      <c r="A198" s="341" t="s">
        <v>214</v>
      </c>
      <c r="B198" s="355" t="s">
        <v>487</v>
      </c>
      <c r="C198" s="356">
        <v>101.2</v>
      </c>
      <c r="D198" s="335" t="s">
        <v>527</v>
      </c>
      <c r="E198" s="805"/>
      <c r="F198" s="770">
        <f>C198*E198</f>
        <v>0</v>
      </c>
    </row>
    <row r="199" spans="1:6">
      <c r="A199" s="339"/>
      <c r="B199" s="354"/>
      <c r="C199" s="305"/>
      <c r="D199" s="306"/>
      <c r="E199" s="770"/>
      <c r="F199" s="770"/>
    </row>
    <row r="200" spans="1:6" ht="42">
      <c r="A200" s="341" t="s">
        <v>216</v>
      </c>
      <c r="B200" s="355" t="s">
        <v>488</v>
      </c>
      <c r="C200" s="356">
        <v>20.399999999999999</v>
      </c>
      <c r="D200" s="335" t="s">
        <v>527</v>
      </c>
      <c r="E200" s="805"/>
      <c r="F200" s="770">
        <f>C200*E200</f>
        <v>0</v>
      </c>
    </row>
    <row r="201" spans="1:6">
      <c r="A201" s="339"/>
      <c r="B201" s="354"/>
      <c r="C201" s="305"/>
      <c r="D201" s="306"/>
      <c r="E201" s="770"/>
      <c r="F201" s="770"/>
    </row>
    <row r="202" spans="1:6" ht="15" thickBot="1">
      <c r="A202" s="344"/>
      <c r="B202" s="344" t="s">
        <v>20</v>
      </c>
      <c r="C202" s="345"/>
      <c r="D202" s="345"/>
      <c r="E202" s="786"/>
      <c r="F202" s="786">
        <f>SUM(F183:F201)</f>
        <v>0</v>
      </c>
    </row>
    <row r="203" spans="1:6">
      <c r="A203" s="124"/>
      <c r="B203" s="334"/>
      <c r="C203" s="310"/>
      <c r="D203" s="310"/>
      <c r="E203" s="770"/>
      <c r="F203" s="770"/>
    </row>
    <row r="204" spans="1:6">
      <c r="A204" s="124"/>
      <c r="B204" s="334"/>
      <c r="C204" s="310"/>
      <c r="D204" s="310"/>
      <c r="E204" s="770"/>
      <c r="F204" s="770"/>
    </row>
    <row r="205" spans="1:6">
      <c r="A205" s="332"/>
      <c r="B205" s="332" t="s">
        <v>489</v>
      </c>
      <c r="C205" s="333"/>
      <c r="D205" s="357"/>
      <c r="E205" s="782"/>
      <c r="F205" s="782"/>
    </row>
    <row r="206" spans="1:6" ht="15" thickBot="1">
      <c r="A206" s="358"/>
      <c r="B206" s="359"/>
      <c r="C206" s="360"/>
      <c r="D206" s="361"/>
      <c r="E206" s="789"/>
      <c r="F206" s="789"/>
    </row>
    <row r="207" spans="1:6">
      <c r="A207" s="336" t="s">
        <v>6</v>
      </c>
      <c r="B207" s="362" t="s">
        <v>7</v>
      </c>
      <c r="C207" s="363" t="s">
        <v>21</v>
      </c>
      <c r="D207" s="364" t="s">
        <v>9</v>
      </c>
      <c r="E207" s="790" t="s">
        <v>10</v>
      </c>
      <c r="F207" s="778" t="s">
        <v>11</v>
      </c>
    </row>
    <row r="208" spans="1:6">
      <c r="A208" s="339"/>
      <c r="B208" s="340"/>
      <c r="C208" s="330"/>
      <c r="D208" s="365"/>
      <c r="E208" s="791"/>
      <c r="F208" s="792"/>
    </row>
    <row r="209" spans="1:6" ht="70">
      <c r="A209" s="341" t="s">
        <v>229</v>
      </c>
      <c r="B209" s="317" t="s">
        <v>490</v>
      </c>
      <c r="C209" s="305">
        <v>79.7</v>
      </c>
      <c r="D209" s="335" t="s">
        <v>162</v>
      </c>
      <c r="E209" s="801"/>
      <c r="F209" s="770">
        <f>C209*E209</f>
        <v>0</v>
      </c>
    </row>
    <row r="210" spans="1:6">
      <c r="A210" s="339"/>
      <c r="B210" s="317"/>
      <c r="C210" s="305"/>
      <c r="D210" s="366"/>
      <c r="E210" s="792"/>
      <c r="F210" s="792"/>
    </row>
    <row r="211" spans="1:6" ht="56">
      <c r="A211" s="341" t="s">
        <v>232</v>
      </c>
      <c r="B211" s="317" t="s">
        <v>491</v>
      </c>
      <c r="C211" s="356">
        <v>21.3</v>
      </c>
      <c r="D211" s="335" t="s">
        <v>162</v>
      </c>
      <c r="E211" s="803"/>
      <c r="F211" s="770">
        <f>C211*E211</f>
        <v>0</v>
      </c>
    </row>
    <row r="212" spans="1:6">
      <c r="A212" s="339"/>
      <c r="B212" s="367"/>
      <c r="C212" s="356"/>
      <c r="D212" s="335"/>
      <c r="E212" s="792"/>
      <c r="F212" s="792"/>
    </row>
    <row r="213" spans="1:6">
      <c r="A213" s="341" t="s">
        <v>234</v>
      </c>
      <c r="B213" s="317" t="s">
        <v>492</v>
      </c>
      <c r="C213" s="305"/>
      <c r="D213" s="366"/>
      <c r="E213" s="792"/>
      <c r="F213" s="792"/>
    </row>
    <row r="214" spans="1:6">
      <c r="A214" s="368"/>
      <c r="B214" s="317"/>
      <c r="C214" s="305"/>
      <c r="D214" s="335"/>
      <c r="E214" s="770"/>
      <c r="F214" s="770"/>
    </row>
    <row r="215" spans="1:6" ht="56">
      <c r="A215" s="368"/>
      <c r="B215" s="317" t="s">
        <v>493</v>
      </c>
      <c r="C215" s="305">
        <v>10</v>
      </c>
      <c r="D215" s="335" t="s">
        <v>167</v>
      </c>
      <c r="E215" s="801"/>
      <c r="F215" s="770">
        <f t="shared" ref="F215" si="4">C215*E215</f>
        <v>0</v>
      </c>
    </row>
    <row r="216" spans="1:6" ht="28">
      <c r="A216" s="368"/>
      <c r="B216" s="369" t="s">
        <v>494</v>
      </c>
      <c r="C216" s="305">
        <v>1</v>
      </c>
      <c r="D216" s="335" t="s">
        <v>167</v>
      </c>
      <c r="E216" s="803"/>
      <c r="F216" s="770">
        <f>C216*E216</f>
        <v>0</v>
      </c>
    </row>
    <row r="217" spans="1:6">
      <c r="A217" s="368"/>
      <c r="B217" s="370" t="s">
        <v>495</v>
      </c>
      <c r="C217" s="305">
        <v>3</v>
      </c>
      <c r="D217" s="335" t="s">
        <v>167</v>
      </c>
      <c r="E217" s="801"/>
      <c r="F217" s="770">
        <f t="shared" ref="F217:F218" si="5">C217*E217</f>
        <v>0</v>
      </c>
    </row>
    <row r="218" spans="1:6">
      <c r="A218" s="368"/>
      <c r="B218" s="370" t="s">
        <v>496</v>
      </c>
      <c r="C218" s="305">
        <v>1</v>
      </c>
      <c r="D218" s="335" t="s">
        <v>167</v>
      </c>
      <c r="E218" s="801"/>
      <c r="F218" s="770">
        <f t="shared" si="5"/>
        <v>0</v>
      </c>
    </row>
    <row r="219" spans="1:6">
      <c r="A219" s="371"/>
      <c r="B219" s="317"/>
      <c r="C219" s="305"/>
      <c r="D219" s="335"/>
      <c r="E219" s="770"/>
      <c r="F219" s="770"/>
    </row>
    <row r="220" spans="1:6" ht="56">
      <c r="A220" s="341" t="s">
        <v>236</v>
      </c>
      <c r="B220" s="317" t="s">
        <v>497</v>
      </c>
      <c r="C220" s="305">
        <v>1</v>
      </c>
      <c r="D220" s="335" t="s">
        <v>167</v>
      </c>
      <c r="E220" s="801"/>
      <c r="F220" s="770">
        <f>C220*E220</f>
        <v>0</v>
      </c>
    </row>
    <row r="221" spans="1:6">
      <c r="A221" s="371"/>
      <c r="B221" s="372"/>
      <c r="C221" s="356"/>
      <c r="D221" s="366"/>
      <c r="E221" s="792"/>
      <c r="F221" s="770"/>
    </row>
    <row r="222" spans="1:6">
      <c r="A222" s="341" t="s">
        <v>238</v>
      </c>
      <c r="B222" s="317" t="s">
        <v>498</v>
      </c>
      <c r="C222" s="305">
        <v>10</v>
      </c>
      <c r="D222" s="335" t="s">
        <v>167</v>
      </c>
      <c r="E222" s="801"/>
      <c r="F222" s="770">
        <f>C222*E222</f>
        <v>0</v>
      </c>
    </row>
    <row r="223" spans="1:6">
      <c r="A223" s="371"/>
      <c r="B223" s="372"/>
      <c r="C223" s="356"/>
      <c r="D223" s="366"/>
      <c r="E223" s="792"/>
      <c r="F223" s="770"/>
    </row>
    <row r="224" spans="1:6" ht="28">
      <c r="A224" s="341" t="s">
        <v>240</v>
      </c>
      <c r="B224" s="317" t="s">
        <v>499</v>
      </c>
      <c r="C224" s="305">
        <v>1</v>
      </c>
      <c r="D224" s="366" t="s">
        <v>167</v>
      </c>
      <c r="E224" s="803"/>
      <c r="F224" s="770">
        <f>C224*E224</f>
        <v>0</v>
      </c>
    </row>
    <row r="225" spans="1:6">
      <c r="A225" s="371"/>
      <c r="B225" s="317"/>
      <c r="C225" s="305"/>
      <c r="D225" s="366"/>
      <c r="E225" s="792"/>
      <c r="F225" s="792"/>
    </row>
    <row r="226" spans="1:6" ht="28">
      <c r="A226" s="341" t="s">
        <v>242</v>
      </c>
      <c r="B226" s="317" t="s">
        <v>500</v>
      </c>
      <c r="C226" s="305">
        <v>80</v>
      </c>
      <c r="D226" s="366" t="s">
        <v>162</v>
      </c>
      <c r="E226" s="803"/>
      <c r="F226" s="770">
        <f>C226*E226</f>
        <v>0</v>
      </c>
    </row>
    <row r="227" spans="1:6">
      <c r="A227" s="371"/>
      <c r="B227" s="317"/>
      <c r="C227" s="305"/>
      <c r="D227" s="366"/>
      <c r="E227" s="792"/>
      <c r="F227" s="792"/>
    </row>
    <row r="228" spans="1:6" ht="56">
      <c r="A228" s="341" t="s">
        <v>244</v>
      </c>
      <c r="B228" s="317" t="s">
        <v>501</v>
      </c>
      <c r="C228" s="305">
        <v>80</v>
      </c>
      <c r="D228" s="366" t="s">
        <v>162</v>
      </c>
      <c r="E228" s="803"/>
      <c r="F228" s="770">
        <f>C228*E228</f>
        <v>0</v>
      </c>
    </row>
    <row r="229" spans="1:6">
      <c r="A229" s="371"/>
      <c r="B229" s="317"/>
      <c r="C229" s="305"/>
      <c r="D229" s="366"/>
      <c r="E229" s="792"/>
      <c r="F229" s="770"/>
    </row>
    <row r="230" spans="1:6" ht="42">
      <c r="A230" s="341" t="s">
        <v>246</v>
      </c>
      <c r="B230" s="296" t="s">
        <v>502</v>
      </c>
      <c r="C230" s="266">
        <v>2</v>
      </c>
      <c r="D230" s="267" t="s">
        <v>167</v>
      </c>
      <c r="E230" s="797"/>
      <c r="F230" s="757">
        <f>C230*E230</f>
        <v>0</v>
      </c>
    </row>
    <row r="231" spans="1:6">
      <c r="A231" s="339"/>
      <c r="B231" s="340"/>
      <c r="C231" s="310"/>
      <c r="D231" s="365"/>
      <c r="E231" s="770"/>
      <c r="F231" s="770"/>
    </row>
    <row r="232" spans="1:6" ht="15" thickBot="1">
      <c r="A232" s="344"/>
      <c r="B232" s="344" t="s">
        <v>503</v>
      </c>
      <c r="C232" s="345"/>
      <c r="D232" s="373"/>
      <c r="E232" s="786"/>
      <c r="F232" s="786">
        <f>SUM(F208:F231)</f>
        <v>0</v>
      </c>
    </row>
    <row r="233" spans="1:6">
      <c r="A233" s="374"/>
      <c r="B233" s="375"/>
      <c r="C233" s="376"/>
      <c r="D233" s="377"/>
      <c r="E233" s="793"/>
      <c r="F233" s="793"/>
    </row>
    <row r="234" spans="1:6">
      <c r="A234" s="339"/>
      <c r="B234" s="378"/>
      <c r="C234" s="330"/>
      <c r="D234" s="365"/>
      <c r="E234" s="792"/>
      <c r="F234" s="792"/>
    </row>
    <row r="235" spans="1:6">
      <c r="A235" s="332"/>
      <c r="B235" s="332" t="s">
        <v>504</v>
      </c>
      <c r="C235" s="333"/>
      <c r="D235" s="333"/>
      <c r="E235" s="782"/>
      <c r="F235" s="782"/>
    </row>
    <row r="236" spans="1:6" ht="15" thickBot="1">
      <c r="A236" s="124"/>
      <c r="B236" s="334"/>
      <c r="C236" s="310"/>
      <c r="D236" s="310"/>
      <c r="E236" s="770"/>
      <c r="F236" s="770"/>
    </row>
    <row r="237" spans="1:6">
      <c r="A237" s="336" t="s">
        <v>6</v>
      </c>
      <c r="B237" s="337" t="s">
        <v>7</v>
      </c>
      <c r="C237" s="338" t="s">
        <v>21</v>
      </c>
      <c r="D237" s="338" t="s">
        <v>9</v>
      </c>
      <c r="E237" s="784" t="s">
        <v>10</v>
      </c>
      <c r="F237" s="785" t="s">
        <v>11</v>
      </c>
    </row>
    <row r="238" spans="1:6">
      <c r="A238" s="368"/>
      <c r="B238" s="340"/>
      <c r="C238" s="330"/>
      <c r="D238" s="330"/>
      <c r="E238" s="791"/>
      <c r="F238" s="792"/>
    </row>
    <row r="239" spans="1:6" ht="28">
      <c r="A239" s="300" t="s">
        <v>252</v>
      </c>
      <c r="B239" s="298" t="s">
        <v>457</v>
      </c>
      <c r="C239" s="205">
        <v>158</v>
      </c>
      <c r="D239" s="301" t="s">
        <v>526</v>
      </c>
      <c r="E239" s="799"/>
      <c r="F239" s="757">
        <f>C239*E239</f>
        <v>0</v>
      </c>
    </row>
    <row r="240" spans="1:6">
      <c r="A240" s="300"/>
      <c r="B240" s="298"/>
      <c r="C240" s="302"/>
      <c r="D240" s="301"/>
      <c r="E240" s="774"/>
      <c r="F240" s="757"/>
    </row>
    <row r="241" spans="1:6" ht="28">
      <c r="A241" s="300" t="s">
        <v>257</v>
      </c>
      <c r="B241" s="298" t="s">
        <v>458</v>
      </c>
      <c r="C241" s="205">
        <v>158</v>
      </c>
      <c r="D241" s="301" t="s">
        <v>526</v>
      </c>
      <c r="E241" s="799"/>
      <c r="F241" s="757">
        <f>C241*E241</f>
        <v>0</v>
      </c>
    </row>
    <row r="242" spans="1:6">
      <c r="A242" s="300"/>
      <c r="B242" s="340"/>
      <c r="C242" s="330"/>
      <c r="D242" s="330"/>
      <c r="E242" s="791"/>
      <c r="F242" s="792"/>
    </row>
    <row r="243" spans="1:6" ht="42">
      <c r="A243" s="300" t="s">
        <v>258</v>
      </c>
      <c r="B243" s="317" t="s">
        <v>408</v>
      </c>
      <c r="C243" s="305">
        <v>101.2</v>
      </c>
      <c r="D243" s="306" t="s">
        <v>162</v>
      </c>
      <c r="E243" s="801"/>
      <c r="F243" s="770">
        <f>C243*E243</f>
        <v>0</v>
      </c>
    </row>
    <row r="244" spans="1:6">
      <c r="A244" s="300"/>
      <c r="B244" s="317"/>
      <c r="C244" s="305"/>
      <c r="D244" s="306"/>
      <c r="E244" s="770"/>
      <c r="F244" s="770"/>
    </row>
    <row r="245" spans="1:6">
      <c r="A245" s="300" t="s">
        <v>263</v>
      </c>
      <c r="B245" s="317" t="s">
        <v>465</v>
      </c>
      <c r="C245" s="305">
        <v>1</v>
      </c>
      <c r="D245" s="306" t="s">
        <v>167</v>
      </c>
      <c r="E245" s="801"/>
      <c r="F245" s="770">
        <f>C245*E245</f>
        <v>0</v>
      </c>
    </row>
    <row r="246" spans="1:6">
      <c r="A246" s="300"/>
      <c r="B246" s="317"/>
      <c r="C246" s="305"/>
      <c r="D246" s="306"/>
      <c r="E246" s="770"/>
      <c r="F246" s="770"/>
    </row>
    <row r="247" spans="1:6" ht="28">
      <c r="A247" s="300" t="s">
        <v>265</v>
      </c>
      <c r="B247" s="317" t="s">
        <v>505</v>
      </c>
      <c r="C247" s="379">
        <v>1</v>
      </c>
      <c r="D247" s="380" t="s">
        <v>167</v>
      </c>
      <c r="E247" s="806"/>
      <c r="F247" s="770">
        <f>C247*E247</f>
        <v>0</v>
      </c>
    </row>
    <row r="248" spans="1:6">
      <c r="A248" s="300"/>
      <c r="B248" s="317"/>
      <c r="C248" s="305"/>
      <c r="D248" s="306"/>
      <c r="E248" s="770"/>
      <c r="F248" s="770"/>
    </row>
    <row r="249" spans="1:6">
      <c r="A249" s="300" t="s">
        <v>268</v>
      </c>
      <c r="B249" s="317" t="s">
        <v>299</v>
      </c>
      <c r="C249" s="305">
        <v>8</v>
      </c>
      <c r="D249" s="306" t="s">
        <v>23</v>
      </c>
      <c r="E249" s="801"/>
      <c r="F249" s="770">
        <f>C249*E249</f>
        <v>0</v>
      </c>
    </row>
    <row r="250" spans="1:6">
      <c r="A250" s="300"/>
      <c r="B250" s="317"/>
      <c r="C250" s="305"/>
      <c r="D250" s="306"/>
      <c r="E250" s="770"/>
      <c r="F250" s="770"/>
    </row>
    <row r="251" spans="1:6">
      <c r="A251" s="300" t="s">
        <v>270</v>
      </c>
      <c r="B251" s="317" t="s">
        <v>463</v>
      </c>
      <c r="C251" s="305">
        <v>8</v>
      </c>
      <c r="D251" s="306" t="s">
        <v>23</v>
      </c>
      <c r="E251" s="801"/>
      <c r="F251" s="770">
        <f>C251*E251</f>
        <v>0</v>
      </c>
    </row>
    <row r="252" spans="1:6">
      <c r="A252" s="300"/>
      <c r="B252" s="317"/>
      <c r="C252" s="305"/>
      <c r="D252" s="306"/>
      <c r="E252" s="770"/>
      <c r="F252" s="770"/>
    </row>
    <row r="253" spans="1:6" ht="28">
      <c r="A253" s="300" t="s">
        <v>272</v>
      </c>
      <c r="B253" s="307" t="s">
        <v>464</v>
      </c>
      <c r="C253" s="205">
        <v>24</v>
      </c>
      <c r="D253" s="207" t="s">
        <v>23</v>
      </c>
      <c r="E253" s="795"/>
      <c r="F253" s="757">
        <f>C253*E253</f>
        <v>0</v>
      </c>
    </row>
    <row r="254" spans="1:6">
      <c r="A254" s="368"/>
      <c r="B254" s="340"/>
      <c r="C254" s="330"/>
      <c r="D254" s="330"/>
      <c r="E254" s="791"/>
      <c r="F254" s="792"/>
    </row>
    <row r="255" spans="1:6" ht="15" thickBot="1">
      <c r="A255" s="344"/>
      <c r="B255" s="344" t="s">
        <v>506</v>
      </c>
      <c r="C255" s="345"/>
      <c r="D255" s="345"/>
      <c r="E255" s="786"/>
      <c r="F255" s="786">
        <f>SUM(F238:F254)</f>
        <v>0</v>
      </c>
    </row>
    <row r="256" spans="1:6">
      <c r="A256" s="124"/>
      <c r="B256" s="334"/>
      <c r="C256" s="310"/>
      <c r="D256" s="310"/>
      <c r="E256" s="770"/>
      <c r="F256" s="770"/>
    </row>
    <row r="257" spans="5:6">
      <c r="E257" s="671"/>
      <c r="F257" s="671"/>
    </row>
    <row r="258" spans="5:6">
      <c r="E258" s="671"/>
      <c r="F258" s="671"/>
    </row>
    <row r="259" spans="5:6">
      <c r="E259" s="671"/>
      <c r="F259" s="671"/>
    </row>
    <row r="260" spans="5:6">
      <c r="E260" s="671"/>
      <c r="F260" s="671"/>
    </row>
    <row r="261" spans="5:6">
      <c r="E261" s="671"/>
      <c r="F261" s="671"/>
    </row>
    <row r="262" spans="5:6">
      <c r="E262" s="671"/>
      <c r="F262" s="671"/>
    </row>
    <row r="263" spans="5:6">
      <c r="E263" s="671"/>
      <c r="F263" s="671"/>
    </row>
    <row r="264" spans="5:6">
      <c r="E264" s="671"/>
      <c r="F264" s="671"/>
    </row>
    <row r="265" spans="5:6">
      <c r="E265" s="671"/>
      <c r="F265" s="671"/>
    </row>
    <row r="266" spans="5:6">
      <c r="E266" s="671"/>
      <c r="F266" s="671"/>
    </row>
    <row r="267" spans="5:6">
      <c r="E267" s="671"/>
      <c r="F267" s="671"/>
    </row>
    <row r="268" spans="5:6">
      <c r="E268" s="671"/>
      <c r="F268" s="671"/>
    </row>
    <row r="269" spans="5:6">
      <c r="E269" s="671"/>
      <c r="F269" s="671"/>
    </row>
    <row r="270" spans="5:6">
      <c r="E270" s="671"/>
      <c r="F270" s="671"/>
    </row>
    <row r="271" spans="5:6">
      <c r="E271" s="671"/>
      <c r="F271" s="671"/>
    </row>
    <row r="272" spans="5:6">
      <c r="E272" s="671"/>
      <c r="F272" s="671"/>
    </row>
    <row r="273" spans="5:6">
      <c r="E273" s="671"/>
      <c r="F273" s="671"/>
    </row>
    <row r="274" spans="5:6">
      <c r="E274" s="671"/>
      <c r="F274" s="671"/>
    </row>
    <row r="275" spans="5:6">
      <c r="E275" s="671"/>
      <c r="F275" s="671"/>
    </row>
    <row r="276" spans="5:6">
      <c r="E276" s="671"/>
      <c r="F276" s="671"/>
    </row>
  </sheetData>
  <mergeCells count="1">
    <mergeCell ref="B3:H3"/>
  </mergeCells>
  <pageMargins left="0.7" right="0.7" top="0.75" bottom="0.75" header="0.3" footer="0.3"/>
  <pageSetup paperSize="9" scale="75" fitToHeight="7"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2:G597"/>
  <sheetViews>
    <sheetView workbookViewId="0">
      <selection activeCell="N12" sqref="N12"/>
    </sheetView>
  </sheetViews>
  <sheetFormatPr baseColWidth="10" defaultColWidth="8.83203125" defaultRowHeight="14"/>
  <cols>
    <col min="1" max="1" width="4.6640625" style="31" customWidth="1"/>
    <col min="2" max="2" width="4.5" style="117" customWidth="1"/>
    <col min="3" max="3" width="37.6640625" style="31" customWidth="1"/>
    <col min="4" max="4" width="7.6640625" style="118" customWidth="1"/>
    <col min="5" max="5" width="8.5" style="707" customWidth="1"/>
    <col min="6" max="6" width="11.6640625" style="33" customWidth="1"/>
    <col min="7" max="7" width="13.6640625" style="33" customWidth="1"/>
    <col min="8" max="16384" width="8.83203125" style="31"/>
  </cols>
  <sheetData>
    <row r="2" spans="1:7" ht="12.75" customHeight="1">
      <c r="A2" s="879" t="s">
        <v>360</v>
      </c>
      <c r="B2" s="880"/>
      <c r="C2" s="880"/>
      <c r="D2" s="880"/>
      <c r="E2" s="880"/>
      <c r="F2" s="880"/>
      <c r="G2" s="880"/>
    </row>
    <row r="3" spans="1:7">
      <c r="A3" s="881" t="s">
        <v>361</v>
      </c>
      <c r="B3" s="882"/>
      <c r="C3" s="882"/>
      <c r="D3" s="882"/>
      <c r="E3" s="882"/>
      <c r="F3" s="882"/>
      <c r="G3" s="882"/>
    </row>
    <row r="4" spans="1:7" ht="30.75" customHeight="1">
      <c r="A4" s="883" t="s">
        <v>524</v>
      </c>
      <c r="B4" s="884"/>
      <c r="C4" s="884"/>
      <c r="D4" s="884"/>
      <c r="E4" s="884"/>
      <c r="F4" s="884"/>
      <c r="G4" s="884"/>
    </row>
    <row r="5" spans="1:7" ht="15" thickBot="1"/>
    <row r="6" spans="1:7" ht="29" customHeight="1" thickBot="1">
      <c r="A6" s="119" t="s">
        <v>362</v>
      </c>
      <c r="B6" s="120"/>
      <c r="C6" s="121" t="s">
        <v>7</v>
      </c>
      <c r="D6" s="122"/>
      <c r="E6" s="123"/>
      <c r="F6" s="123"/>
      <c r="G6" s="135" t="s">
        <v>363</v>
      </c>
    </row>
    <row r="7" spans="1:7">
      <c r="A7" s="136"/>
      <c r="B7" s="137"/>
      <c r="C7" s="138"/>
      <c r="D7" s="139"/>
      <c r="E7" s="836"/>
      <c r="F7" s="140"/>
      <c r="G7" s="140"/>
    </row>
    <row r="8" spans="1:7" ht="12.75" customHeight="1">
      <c r="A8" s="141" t="s">
        <v>364</v>
      </c>
      <c r="B8" s="142"/>
      <c r="C8" s="143" t="s">
        <v>365</v>
      </c>
      <c r="D8" s="144"/>
      <c r="E8" s="837"/>
      <c r="F8" s="145"/>
      <c r="G8" s="807">
        <f>G30</f>
        <v>0</v>
      </c>
    </row>
    <row r="9" spans="1:7">
      <c r="A9" s="146"/>
      <c r="B9" s="147"/>
      <c r="C9" s="148"/>
      <c r="D9" s="149"/>
      <c r="E9" s="838"/>
      <c r="F9" s="149"/>
      <c r="G9" s="808"/>
    </row>
    <row r="10" spans="1:7" ht="12.75" customHeight="1">
      <c r="A10" s="141"/>
      <c r="B10" s="142"/>
      <c r="C10" s="143"/>
      <c r="D10" s="144"/>
      <c r="E10" s="837"/>
      <c r="F10" s="145"/>
      <c r="G10" s="807"/>
    </row>
    <row r="11" spans="1:7" ht="15" thickBot="1">
      <c r="G11" s="671"/>
    </row>
    <row r="12" spans="1:7" ht="48" customHeight="1" thickBot="1">
      <c r="A12" s="885" t="s">
        <v>413</v>
      </c>
      <c r="B12" s="886"/>
      <c r="C12" s="886"/>
      <c r="D12" s="886"/>
      <c r="E12" s="886"/>
      <c r="F12" s="887"/>
      <c r="G12" s="809">
        <f>SUM(G8:G10)</f>
        <v>0</v>
      </c>
    </row>
    <row r="15" spans="1:7">
      <c r="B15" s="124"/>
      <c r="C15" s="125"/>
      <c r="D15" s="126"/>
      <c r="F15" s="127"/>
      <c r="G15" s="150"/>
    </row>
    <row r="16" spans="1:7" ht="12.75" customHeight="1">
      <c r="A16" s="888" t="s">
        <v>365</v>
      </c>
      <c r="B16" s="889"/>
      <c r="C16" s="889"/>
      <c r="D16" s="889"/>
      <c r="E16" s="889"/>
      <c r="F16" s="889"/>
      <c r="G16" s="889"/>
    </row>
    <row r="17" spans="1:7" ht="15" thickBot="1"/>
    <row r="18" spans="1:7" ht="24.75" customHeight="1" thickBot="1">
      <c r="A18" s="128" t="s">
        <v>362</v>
      </c>
      <c r="B18" s="129"/>
      <c r="C18" s="121" t="s">
        <v>7</v>
      </c>
      <c r="D18" s="122"/>
      <c r="E18" s="123"/>
      <c r="F18" s="123"/>
      <c r="G18" s="135" t="s">
        <v>363</v>
      </c>
    </row>
    <row r="19" spans="1:7">
      <c r="A19" s="136"/>
      <c r="B19" s="137"/>
      <c r="C19" s="138"/>
      <c r="D19" s="139"/>
      <c r="E19" s="836"/>
      <c r="F19" s="140"/>
      <c r="G19" s="140"/>
    </row>
    <row r="20" spans="1:7">
      <c r="A20" s="143" t="s">
        <v>364</v>
      </c>
      <c r="B20" s="142"/>
      <c r="C20" s="151" t="s">
        <v>145</v>
      </c>
      <c r="D20" s="152"/>
      <c r="E20" s="839"/>
      <c r="F20" s="152"/>
      <c r="G20" s="810">
        <f>G58</f>
        <v>0</v>
      </c>
    </row>
    <row r="21" spans="1:7">
      <c r="A21" s="148"/>
      <c r="B21" s="147"/>
      <c r="C21" s="148"/>
      <c r="D21" s="149"/>
      <c r="E21" s="838"/>
      <c r="F21" s="149"/>
      <c r="G21" s="811"/>
    </row>
    <row r="22" spans="1:7">
      <c r="A22" s="143" t="s">
        <v>366</v>
      </c>
      <c r="B22" s="142"/>
      <c r="C22" s="151" t="s">
        <v>147</v>
      </c>
      <c r="D22" s="152"/>
      <c r="E22" s="839"/>
      <c r="F22" s="152"/>
      <c r="G22" s="810">
        <f>G71</f>
        <v>0</v>
      </c>
    </row>
    <row r="23" spans="1:7">
      <c r="A23" s="148"/>
      <c r="B23" s="147"/>
      <c r="C23" s="148"/>
      <c r="D23" s="149"/>
      <c r="E23" s="838"/>
      <c r="F23" s="149"/>
      <c r="G23" s="811"/>
    </row>
    <row r="24" spans="1:7">
      <c r="A24" s="143" t="s">
        <v>367</v>
      </c>
      <c r="B24" s="142"/>
      <c r="C24" s="151" t="s">
        <v>149</v>
      </c>
      <c r="D24" s="152"/>
      <c r="E24" s="839"/>
      <c r="F24" s="152"/>
      <c r="G24" s="810">
        <f>G84</f>
        <v>0</v>
      </c>
    </row>
    <row r="25" spans="1:7">
      <c r="A25" s="148"/>
      <c r="B25" s="147"/>
      <c r="C25" s="148"/>
      <c r="D25" s="149"/>
      <c r="E25" s="838"/>
      <c r="F25" s="149"/>
      <c r="G25" s="811">
        <f>+G627</f>
        <v>0</v>
      </c>
    </row>
    <row r="26" spans="1:7">
      <c r="A26" s="143" t="s">
        <v>368</v>
      </c>
      <c r="B26" s="142"/>
      <c r="C26" s="143" t="s">
        <v>151</v>
      </c>
      <c r="D26" s="152"/>
      <c r="E26" s="839"/>
      <c r="F26" s="153"/>
      <c r="G26" s="810">
        <f>G104</f>
        <v>0</v>
      </c>
    </row>
    <row r="27" spans="1:7">
      <c r="A27" s="148"/>
      <c r="B27" s="147"/>
      <c r="C27" s="148"/>
      <c r="D27" s="149"/>
      <c r="E27" s="838"/>
      <c r="F27" s="149"/>
      <c r="G27" s="811"/>
    </row>
    <row r="28" spans="1:7">
      <c r="A28" s="154" t="s">
        <v>369</v>
      </c>
      <c r="B28" s="155"/>
      <c r="C28" s="151" t="s">
        <v>153</v>
      </c>
      <c r="D28" s="152"/>
      <c r="E28" s="839"/>
      <c r="F28" s="152"/>
      <c r="G28" s="810">
        <f>G114</f>
        <v>0</v>
      </c>
    </row>
    <row r="29" spans="1:7" ht="15" thickBot="1">
      <c r="A29" s="148"/>
      <c r="B29" s="147"/>
      <c r="C29" s="148"/>
      <c r="D29" s="149"/>
      <c r="E29" s="838"/>
      <c r="F29" s="149"/>
      <c r="G29" s="811"/>
    </row>
    <row r="30" spans="1:7" ht="13.5" customHeight="1" thickBot="1">
      <c r="A30" s="156"/>
      <c r="B30" s="157"/>
      <c r="C30" s="158" t="s">
        <v>370</v>
      </c>
      <c r="D30" s="159"/>
      <c r="E30" s="840"/>
      <c r="F30" s="160"/>
      <c r="G30" s="809">
        <f>G20+G22+G24+G26+G28</f>
        <v>0</v>
      </c>
    </row>
    <row r="33" spans="1:7" ht="63" customHeight="1">
      <c r="A33" s="877" t="s">
        <v>525</v>
      </c>
      <c r="B33" s="878"/>
      <c r="C33" s="878"/>
      <c r="D33" s="878"/>
      <c r="E33" s="878"/>
      <c r="F33" s="878"/>
      <c r="G33" s="878"/>
    </row>
    <row r="35" spans="1:7" ht="15" thickBot="1"/>
    <row r="36" spans="1:7" ht="29" thickBot="1">
      <c r="A36" s="119" t="s">
        <v>362</v>
      </c>
      <c r="B36" s="120"/>
      <c r="C36" s="161" t="s">
        <v>7</v>
      </c>
      <c r="D36" s="162" t="s">
        <v>9</v>
      </c>
      <c r="E36" s="163" t="s">
        <v>21</v>
      </c>
      <c r="F36" s="164" t="s">
        <v>10</v>
      </c>
      <c r="G36" s="165" t="s">
        <v>363</v>
      </c>
    </row>
    <row r="37" spans="1:7" ht="15" thickBot="1">
      <c r="A37" s="119"/>
      <c r="B37" s="166"/>
      <c r="C37" s="119" t="s">
        <v>365</v>
      </c>
      <c r="D37" s="167"/>
      <c r="E37" s="168"/>
      <c r="F37" s="168"/>
      <c r="G37" s="169"/>
    </row>
    <row r="38" spans="1:7">
      <c r="A38" s="170"/>
      <c r="B38" s="171"/>
      <c r="C38" s="172"/>
      <c r="D38" s="173"/>
      <c r="E38" s="841"/>
      <c r="F38" s="174"/>
      <c r="G38" s="174"/>
    </row>
    <row r="39" spans="1:7">
      <c r="A39" s="175" t="s">
        <v>364</v>
      </c>
      <c r="B39" s="176"/>
      <c r="C39" s="175" t="s">
        <v>145</v>
      </c>
      <c r="D39" s="177"/>
      <c r="E39" s="839"/>
      <c r="F39" s="178"/>
      <c r="G39" s="179"/>
    </row>
    <row r="40" spans="1:7">
      <c r="A40" s="170"/>
      <c r="B40" s="171"/>
      <c r="C40" s="172"/>
      <c r="D40" s="173"/>
      <c r="E40" s="842"/>
      <c r="F40" s="180"/>
      <c r="G40" s="140"/>
    </row>
    <row r="41" spans="1:7" ht="42">
      <c r="A41" s="827" t="s">
        <v>364</v>
      </c>
      <c r="B41" s="828">
        <v>1</v>
      </c>
      <c r="C41" s="829" t="s">
        <v>371</v>
      </c>
      <c r="D41" s="830"/>
      <c r="E41" s="843"/>
      <c r="F41" s="816"/>
      <c r="G41" s="817"/>
    </row>
    <row r="42" spans="1:7">
      <c r="A42" s="832"/>
      <c r="B42" s="833" t="s">
        <v>160</v>
      </c>
      <c r="C42" s="834" t="s">
        <v>161</v>
      </c>
      <c r="D42" s="835" t="s">
        <v>162</v>
      </c>
      <c r="E42" s="844">
        <v>179.58</v>
      </c>
      <c r="F42" s="818"/>
      <c r="G42" s="819"/>
    </row>
    <row r="43" spans="1:7">
      <c r="A43" s="832"/>
      <c r="B43" s="833" t="s">
        <v>160</v>
      </c>
      <c r="C43" s="834" t="s">
        <v>163</v>
      </c>
      <c r="D43" s="835" t="s">
        <v>162</v>
      </c>
      <c r="E43" s="844">
        <v>118.46</v>
      </c>
      <c r="F43" s="818"/>
      <c r="G43" s="819"/>
    </row>
    <row r="44" spans="1:7">
      <c r="A44" s="823"/>
      <c r="B44" s="824" t="s">
        <v>160</v>
      </c>
      <c r="C44" s="183" t="s">
        <v>372</v>
      </c>
      <c r="D44" s="184" t="s">
        <v>162</v>
      </c>
      <c r="E44" s="845">
        <f>SUM(E42:E43)</f>
        <v>298.04000000000002</v>
      </c>
      <c r="F44" s="821"/>
      <c r="G44" s="813">
        <f>ROUND(E44*F44,2)</f>
        <v>0</v>
      </c>
    </row>
    <row r="45" spans="1:7" ht="42">
      <c r="A45" s="181" t="s">
        <v>364</v>
      </c>
      <c r="B45" s="182">
        <v>2</v>
      </c>
      <c r="C45" s="183" t="s">
        <v>373</v>
      </c>
      <c r="D45" s="184" t="s">
        <v>167</v>
      </c>
      <c r="E45" s="845">
        <v>10</v>
      </c>
      <c r="F45" s="821"/>
      <c r="G45" s="813">
        <f t="shared" ref="G45:G57" si="0">ROUND(E45*F45,2)</f>
        <v>0</v>
      </c>
    </row>
    <row r="46" spans="1:7" ht="42">
      <c r="A46" s="181" t="s">
        <v>364</v>
      </c>
      <c r="B46" s="182">
        <v>3</v>
      </c>
      <c r="C46" s="183" t="s">
        <v>374</v>
      </c>
      <c r="D46" s="184" t="s">
        <v>162</v>
      </c>
      <c r="E46" s="845">
        <v>185</v>
      </c>
      <c r="F46" s="822"/>
      <c r="G46" s="813">
        <f t="shared" si="0"/>
        <v>0</v>
      </c>
    </row>
    <row r="47" spans="1:7" ht="28">
      <c r="A47" s="181" t="s">
        <v>364</v>
      </c>
      <c r="B47" s="182">
        <v>4</v>
      </c>
      <c r="C47" s="183" t="s">
        <v>171</v>
      </c>
      <c r="D47" s="184" t="s">
        <v>23</v>
      </c>
      <c r="E47" s="845">
        <v>8</v>
      </c>
      <c r="F47" s="822"/>
      <c r="G47" s="813">
        <f t="shared" si="0"/>
        <v>0</v>
      </c>
    </row>
    <row r="48" spans="1:7" ht="28">
      <c r="A48" s="181" t="s">
        <v>364</v>
      </c>
      <c r="B48" s="182">
        <v>5</v>
      </c>
      <c r="C48" s="183" t="s">
        <v>174</v>
      </c>
      <c r="D48" s="184" t="s">
        <v>23</v>
      </c>
      <c r="E48" s="845">
        <v>8</v>
      </c>
      <c r="F48" s="822"/>
      <c r="G48" s="813">
        <f t="shared" si="0"/>
        <v>0</v>
      </c>
    </row>
    <row r="49" spans="1:7" ht="42">
      <c r="A49" s="181" t="s">
        <v>364</v>
      </c>
      <c r="B49" s="182">
        <v>6</v>
      </c>
      <c r="C49" s="183" t="s">
        <v>375</v>
      </c>
      <c r="D49" s="184" t="s">
        <v>23</v>
      </c>
      <c r="E49" s="845">
        <v>4</v>
      </c>
      <c r="F49" s="821"/>
      <c r="G49" s="813">
        <f t="shared" si="0"/>
        <v>0</v>
      </c>
    </row>
    <row r="50" spans="1:7" ht="120" customHeight="1">
      <c r="A50" s="181" t="s">
        <v>364</v>
      </c>
      <c r="B50" s="182">
        <v>7</v>
      </c>
      <c r="C50" s="183" t="s">
        <v>376</v>
      </c>
      <c r="D50" s="184" t="s">
        <v>167</v>
      </c>
      <c r="E50" s="845">
        <v>1</v>
      </c>
      <c r="F50" s="821"/>
      <c r="G50" s="813">
        <f t="shared" si="0"/>
        <v>0</v>
      </c>
    </row>
    <row r="51" spans="1:7" ht="56">
      <c r="A51" s="181" t="s">
        <v>364</v>
      </c>
      <c r="B51" s="182">
        <v>8</v>
      </c>
      <c r="C51" s="183" t="s">
        <v>377</v>
      </c>
      <c r="D51" s="184" t="s">
        <v>162</v>
      </c>
      <c r="E51" s="845">
        <v>20</v>
      </c>
      <c r="F51" s="821"/>
      <c r="G51" s="813">
        <f t="shared" si="0"/>
        <v>0</v>
      </c>
    </row>
    <row r="52" spans="1:7" ht="28">
      <c r="A52" s="181" t="s">
        <v>364</v>
      </c>
      <c r="B52" s="182">
        <v>9</v>
      </c>
      <c r="C52" s="183" t="s">
        <v>378</v>
      </c>
      <c r="D52" s="184" t="s">
        <v>526</v>
      </c>
      <c r="E52" s="845">
        <v>60</v>
      </c>
      <c r="F52" s="821"/>
      <c r="G52" s="813">
        <f t="shared" si="0"/>
        <v>0</v>
      </c>
    </row>
    <row r="53" spans="1:7" ht="56">
      <c r="A53" s="181" t="s">
        <v>364</v>
      </c>
      <c r="B53" s="182">
        <v>10</v>
      </c>
      <c r="C53" s="183" t="s">
        <v>379</v>
      </c>
      <c r="D53" s="184" t="s">
        <v>162</v>
      </c>
      <c r="E53" s="845">
        <v>105</v>
      </c>
      <c r="F53" s="821"/>
      <c r="G53" s="813">
        <f t="shared" si="0"/>
        <v>0</v>
      </c>
    </row>
    <row r="54" spans="1:7" ht="42">
      <c r="A54" s="827" t="s">
        <v>364</v>
      </c>
      <c r="B54" s="828">
        <v>11</v>
      </c>
      <c r="C54" s="829" t="s">
        <v>192</v>
      </c>
      <c r="D54" s="830"/>
      <c r="E54" s="843"/>
      <c r="F54" s="816"/>
      <c r="G54" s="817"/>
    </row>
    <row r="55" spans="1:7" ht="26.25" customHeight="1">
      <c r="A55" s="823"/>
      <c r="B55" s="824" t="s">
        <v>160</v>
      </c>
      <c r="C55" s="825" t="s">
        <v>193</v>
      </c>
      <c r="D55" s="826" t="s">
        <v>23</v>
      </c>
      <c r="E55" s="846">
        <v>32</v>
      </c>
      <c r="F55" s="831"/>
      <c r="G55" s="820">
        <f t="shared" si="0"/>
        <v>0</v>
      </c>
    </row>
    <row r="56" spans="1:7" s="13" customFormat="1" ht="28">
      <c r="A56" s="186"/>
      <c r="B56" s="187" t="s">
        <v>160</v>
      </c>
      <c r="C56" s="185" t="s">
        <v>380</v>
      </c>
      <c r="D56" s="184" t="s">
        <v>23</v>
      </c>
      <c r="E56" s="845">
        <v>32</v>
      </c>
      <c r="F56" s="821"/>
      <c r="G56" s="813">
        <f t="shared" si="0"/>
        <v>0</v>
      </c>
    </row>
    <row r="57" spans="1:7" ht="56">
      <c r="A57" s="181" t="s">
        <v>364</v>
      </c>
      <c r="B57" s="182">
        <v>12</v>
      </c>
      <c r="C57" s="183" t="s">
        <v>196</v>
      </c>
      <c r="D57" s="184" t="s">
        <v>167</v>
      </c>
      <c r="E57" s="845">
        <v>4</v>
      </c>
      <c r="F57" s="821"/>
      <c r="G57" s="813">
        <f t="shared" si="0"/>
        <v>0</v>
      </c>
    </row>
    <row r="58" spans="1:7">
      <c r="A58" s="188"/>
      <c r="B58" s="189"/>
      <c r="C58" s="190" t="s">
        <v>381</v>
      </c>
      <c r="D58" s="191"/>
      <c r="E58" s="847"/>
      <c r="F58" s="814"/>
      <c r="G58" s="815">
        <f>SUM(G41:G57)</f>
        <v>0</v>
      </c>
    </row>
    <row r="59" spans="1:7">
      <c r="A59" s="170"/>
      <c r="B59" s="171"/>
      <c r="C59" s="172"/>
      <c r="D59" s="173"/>
      <c r="E59" s="841"/>
      <c r="F59" s="192"/>
      <c r="G59" s="193"/>
    </row>
    <row r="60" spans="1:7">
      <c r="A60" s="175" t="s">
        <v>366</v>
      </c>
      <c r="B60" s="176"/>
      <c r="C60" s="175" t="s">
        <v>147</v>
      </c>
      <c r="D60" s="177"/>
      <c r="E60" s="848"/>
      <c r="F60" s="194"/>
      <c r="G60" s="195"/>
    </row>
    <row r="61" spans="1:7">
      <c r="A61" s="170"/>
      <c r="B61" s="171"/>
      <c r="C61" s="172"/>
      <c r="D61" s="173"/>
      <c r="E61" s="849"/>
      <c r="F61" s="196"/>
      <c r="G61" s="140"/>
    </row>
    <row r="62" spans="1:7" ht="70">
      <c r="A62" s="181" t="s">
        <v>366</v>
      </c>
      <c r="B62" s="182">
        <v>1</v>
      </c>
      <c r="C62" s="183" t="s">
        <v>382</v>
      </c>
      <c r="D62" s="184" t="s">
        <v>527</v>
      </c>
      <c r="E62" s="845">
        <f>431.86*95%</f>
        <v>410.267</v>
      </c>
      <c r="F62" s="821"/>
      <c r="G62" s="813">
        <f>ROUND(E62*F62,2)</f>
        <v>0</v>
      </c>
    </row>
    <row r="63" spans="1:7" ht="56">
      <c r="A63" s="181" t="s">
        <v>366</v>
      </c>
      <c r="B63" s="182">
        <v>2</v>
      </c>
      <c r="C63" s="183" t="s">
        <v>383</v>
      </c>
      <c r="D63" s="184" t="s">
        <v>527</v>
      </c>
      <c r="E63" s="845">
        <f>431.86*5%</f>
        <v>21.593000000000004</v>
      </c>
      <c r="F63" s="821"/>
      <c r="G63" s="813">
        <f t="shared" ref="G63:G70" si="1">ROUND(E63*F63,2)</f>
        <v>0</v>
      </c>
    </row>
    <row r="64" spans="1:7" ht="28">
      <c r="A64" s="181" t="s">
        <v>366</v>
      </c>
      <c r="B64" s="182">
        <v>3</v>
      </c>
      <c r="C64" s="183" t="s">
        <v>384</v>
      </c>
      <c r="D64" s="184" t="s">
        <v>526</v>
      </c>
      <c r="E64" s="845">
        <v>280</v>
      </c>
      <c r="F64" s="821"/>
      <c r="G64" s="813">
        <f t="shared" si="1"/>
        <v>0</v>
      </c>
    </row>
    <row r="65" spans="1:7" ht="28">
      <c r="A65" s="181" t="s">
        <v>366</v>
      </c>
      <c r="B65" s="182">
        <v>4</v>
      </c>
      <c r="C65" s="183" t="s">
        <v>385</v>
      </c>
      <c r="D65" s="184" t="s">
        <v>526</v>
      </c>
      <c r="E65" s="845">
        <v>207.5</v>
      </c>
      <c r="F65" s="821"/>
      <c r="G65" s="813">
        <f t="shared" si="1"/>
        <v>0</v>
      </c>
    </row>
    <row r="66" spans="1:7" ht="70">
      <c r="A66" s="181"/>
      <c r="B66" s="182"/>
      <c r="C66" s="183" t="s">
        <v>211</v>
      </c>
      <c r="D66" s="184" t="s">
        <v>167</v>
      </c>
      <c r="E66" s="845">
        <v>4</v>
      </c>
      <c r="F66" s="821"/>
      <c r="G66" s="813">
        <f t="shared" si="1"/>
        <v>0</v>
      </c>
    </row>
    <row r="67" spans="1:7" ht="70">
      <c r="A67" s="181" t="s">
        <v>366</v>
      </c>
      <c r="B67" s="182">
        <v>5</v>
      </c>
      <c r="C67" s="183" t="s">
        <v>386</v>
      </c>
      <c r="D67" s="184" t="s">
        <v>527</v>
      </c>
      <c r="E67" s="845">
        <v>113.58</v>
      </c>
      <c r="F67" s="821"/>
      <c r="G67" s="813">
        <f t="shared" si="1"/>
        <v>0</v>
      </c>
    </row>
    <row r="68" spans="1:7" ht="70">
      <c r="A68" s="181" t="s">
        <v>366</v>
      </c>
      <c r="B68" s="182">
        <v>6</v>
      </c>
      <c r="C68" s="183" t="s">
        <v>387</v>
      </c>
      <c r="D68" s="184" t="s">
        <v>527</v>
      </c>
      <c r="E68" s="845">
        <v>34.479999999999997</v>
      </c>
      <c r="F68" s="821"/>
      <c r="G68" s="813">
        <f t="shared" si="1"/>
        <v>0</v>
      </c>
    </row>
    <row r="69" spans="1:7" ht="30" customHeight="1">
      <c r="A69" s="181" t="s">
        <v>366</v>
      </c>
      <c r="B69" s="182">
        <v>7</v>
      </c>
      <c r="C69" s="183" t="s">
        <v>388</v>
      </c>
      <c r="D69" s="184" t="s">
        <v>527</v>
      </c>
      <c r="E69" s="845">
        <v>79.599999999999994</v>
      </c>
      <c r="F69" s="821"/>
      <c r="G69" s="813">
        <f t="shared" si="1"/>
        <v>0</v>
      </c>
    </row>
    <row r="70" spans="1:7" ht="42">
      <c r="A70" s="181" t="s">
        <v>366</v>
      </c>
      <c r="B70" s="182">
        <v>8</v>
      </c>
      <c r="C70" s="183" t="s">
        <v>221</v>
      </c>
      <c r="D70" s="184" t="s">
        <v>527</v>
      </c>
      <c r="E70" s="845">
        <v>192.16</v>
      </c>
      <c r="F70" s="821"/>
      <c r="G70" s="813">
        <f t="shared" si="1"/>
        <v>0</v>
      </c>
    </row>
    <row r="71" spans="1:7">
      <c r="A71" s="188"/>
      <c r="B71" s="189"/>
      <c r="C71" s="190" t="s">
        <v>389</v>
      </c>
      <c r="D71" s="191"/>
      <c r="E71" s="847"/>
      <c r="F71" s="814"/>
      <c r="G71" s="815">
        <f>SUM(G62:G70)</f>
        <v>0</v>
      </c>
    </row>
    <row r="72" spans="1:7">
      <c r="A72" s="170"/>
      <c r="B72" s="171"/>
      <c r="C72" s="172"/>
      <c r="D72" s="173"/>
      <c r="E72" s="841"/>
      <c r="F72" s="192"/>
      <c r="G72" s="193"/>
    </row>
    <row r="73" spans="1:7">
      <c r="A73" s="175" t="s">
        <v>367</v>
      </c>
      <c r="B73" s="176"/>
      <c r="C73" s="175" t="s">
        <v>149</v>
      </c>
      <c r="D73" s="177"/>
      <c r="E73" s="848"/>
      <c r="F73" s="194"/>
      <c r="G73" s="195"/>
    </row>
    <row r="74" spans="1:7">
      <c r="A74" s="170"/>
      <c r="B74" s="171"/>
      <c r="C74" s="172"/>
      <c r="D74" s="173"/>
      <c r="E74" s="849"/>
      <c r="F74" s="196"/>
      <c r="G74" s="140"/>
    </row>
    <row r="75" spans="1:7" ht="112">
      <c r="A75" s="827" t="s">
        <v>367</v>
      </c>
      <c r="B75" s="828">
        <v>1</v>
      </c>
      <c r="C75" s="183" t="s">
        <v>390</v>
      </c>
      <c r="D75" s="184"/>
      <c r="E75" s="845"/>
      <c r="F75" s="812"/>
      <c r="G75" s="813"/>
    </row>
    <row r="76" spans="1:7" ht="30">
      <c r="A76" s="832"/>
      <c r="B76" s="833" t="s">
        <v>160</v>
      </c>
      <c r="C76" s="185" t="s">
        <v>528</v>
      </c>
      <c r="D76" s="184" t="s">
        <v>167</v>
      </c>
      <c r="E76" s="845">
        <v>1</v>
      </c>
      <c r="F76" s="821"/>
      <c r="G76" s="813">
        <f t="shared" ref="G76:G83" si="2">ROUND(E76*F76,2)</f>
        <v>0</v>
      </c>
    </row>
    <row r="77" spans="1:7" ht="30">
      <c r="A77" s="832"/>
      <c r="B77" s="833" t="s">
        <v>160</v>
      </c>
      <c r="C77" s="185" t="s">
        <v>529</v>
      </c>
      <c r="D77" s="184" t="s">
        <v>167</v>
      </c>
      <c r="E77" s="845">
        <v>1</v>
      </c>
      <c r="F77" s="821"/>
      <c r="G77" s="813">
        <f t="shared" si="2"/>
        <v>0</v>
      </c>
    </row>
    <row r="78" spans="1:7" ht="30">
      <c r="A78" s="832"/>
      <c r="B78" s="833" t="s">
        <v>160</v>
      </c>
      <c r="C78" s="185" t="s">
        <v>530</v>
      </c>
      <c r="D78" s="184" t="s">
        <v>167</v>
      </c>
      <c r="E78" s="845">
        <v>1</v>
      </c>
      <c r="F78" s="821"/>
      <c r="G78" s="813">
        <f t="shared" si="2"/>
        <v>0</v>
      </c>
    </row>
    <row r="79" spans="1:7" ht="30">
      <c r="A79" s="832"/>
      <c r="B79" s="833" t="s">
        <v>160</v>
      </c>
      <c r="C79" s="185" t="s">
        <v>531</v>
      </c>
      <c r="D79" s="184" t="s">
        <v>167</v>
      </c>
      <c r="E79" s="845">
        <v>1</v>
      </c>
      <c r="F79" s="821"/>
      <c r="G79" s="813">
        <f t="shared" si="2"/>
        <v>0</v>
      </c>
    </row>
    <row r="80" spans="1:7" ht="30">
      <c r="A80" s="823"/>
      <c r="B80" s="824" t="s">
        <v>160</v>
      </c>
      <c r="C80" s="185" t="s">
        <v>532</v>
      </c>
      <c r="D80" s="184" t="s">
        <v>167</v>
      </c>
      <c r="E80" s="845">
        <v>1</v>
      </c>
      <c r="F80" s="821"/>
      <c r="G80" s="813">
        <f t="shared" si="2"/>
        <v>0</v>
      </c>
    </row>
    <row r="81" spans="1:7" ht="56">
      <c r="A81" s="181" t="s">
        <v>367</v>
      </c>
      <c r="B81" s="182">
        <v>2</v>
      </c>
      <c r="C81" s="183" t="s">
        <v>391</v>
      </c>
      <c r="D81" s="184" t="s">
        <v>167</v>
      </c>
      <c r="E81" s="845">
        <v>4</v>
      </c>
      <c r="F81" s="821"/>
      <c r="G81" s="813">
        <f t="shared" si="2"/>
        <v>0</v>
      </c>
    </row>
    <row r="82" spans="1:7" ht="84">
      <c r="A82" s="181" t="s">
        <v>367</v>
      </c>
      <c r="B82" s="182">
        <v>3</v>
      </c>
      <c r="C82" s="183" t="s">
        <v>392</v>
      </c>
      <c r="D82" s="184" t="s">
        <v>167</v>
      </c>
      <c r="E82" s="845">
        <v>5</v>
      </c>
      <c r="F82" s="821"/>
      <c r="G82" s="813">
        <f t="shared" si="2"/>
        <v>0</v>
      </c>
    </row>
    <row r="83" spans="1:7" ht="84">
      <c r="A83" s="181" t="s">
        <v>367</v>
      </c>
      <c r="B83" s="182">
        <v>4</v>
      </c>
      <c r="C83" s="183" t="s">
        <v>393</v>
      </c>
      <c r="D83" s="184" t="s">
        <v>167</v>
      </c>
      <c r="E83" s="845">
        <v>4</v>
      </c>
      <c r="F83" s="821"/>
      <c r="G83" s="813">
        <f t="shared" si="2"/>
        <v>0</v>
      </c>
    </row>
    <row r="84" spans="1:7">
      <c r="A84" s="188"/>
      <c r="B84" s="189"/>
      <c r="C84" s="190" t="s">
        <v>394</v>
      </c>
      <c r="D84" s="191"/>
      <c r="E84" s="847"/>
      <c r="F84" s="814"/>
      <c r="G84" s="815">
        <f>SUM(G75:G83)</f>
        <v>0</v>
      </c>
    </row>
    <row r="85" spans="1:7">
      <c r="A85" s="170"/>
      <c r="B85" s="171"/>
      <c r="C85" s="172"/>
      <c r="D85" s="173"/>
      <c r="E85" s="841"/>
      <c r="F85" s="850"/>
      <c r="G85" s="851"/>
    </row>
    <row r="86" spans="1:7">
      <c r="A86" s="175" t="s">
        <v>368</v>
      </c>
      <c r="B86" s="176"/>
      <c r="C86" s="175" t="s">
        <v>151</v>
      </c>
      <c r="D86" s="177"/>
      <c r="E86" s="848"/>
      <c r="F86" s="852"/>
      <c r="G86" s="853"/>
    </row>
    <row r="87" spans="1:7">
      <c r="A87" s="170"/>
      <c r="B87" s="171"/>
      <c r="C87" s="172"/>
      <c r="D87" s="173"/>
      <c r="E87" s="849"/>
      <c r="F87" s="854"/>
      <c r="G87" s="855"/>
    </row>
    <row r="88" spans="1:7" ht="154">
      <c r="A88" s="827" t="s">
        <v>368</v>
      </c>
      <c r="B88" s="828">
        <v>1</v>
      </c>
      <c r="C88" s="183" t="s">
        <v>395</v>
      </c>
      <c r="D88" s="184"/>
      <c r="E88" s="845"/>
      <c r="F88" s="812"/>
      <c r="G88" s="813"/>
    </row>
    <row r="89" spans="1:7">
      <c r="A89" s="823"/>
      <c r="B89" s="824" t="s">
        <v>160</v>
      </c>
      <c r="C89" s="183" t="s">
        <v>396</v>
      </c>
      <c r="D89" s="184" t="s">
        <v>162</v>
      </c>
      <c r="E89" s="845">
        <v>91.3</v>
      </c>
      <c r="F89" s="821"/>
      <c r="G89" s="813">
        <f t="shared" ref="G89:G90" si="3">ROUND(E89*F89,2)</f>
        <v>0</v>
      </c>
    </row>
    <row r="90" spans="1:7" ht="72">
      <c r="A90" s="181" t="s">
        <v>368</v>
      </c>
      <c r="B90" s="182">
        <v>2</v>
      </c>
      <c r="C90" s="183" t="s">
        <v>533</v>
      </c>
      <c r="D90" s="184" t="s">
        <v>162</v>
      </c>
      <c r="E90" s="845">
        <v>88.28</v>
      </c>
      <c r="F90" s="821"/>
      <c r="G90" s="813">
        <f t="shared" si="3"/>
        <v>0</v>
      </c>
    </row>
    <row r="91" spans="1:7" ht="56">
      <c r="A91" s="827" t="s">
        <v>368</v>
      </c>
      <c r="B91" s="828">
        <v>3</v>
      </c>
      <c r="C91" s="183" t="s">
        <v>397</v>
      </c>
      <c r="D91" s="184"/>
      <c r="E91" s="845"/>
      <c r="F91" s="812"/>
      <c r="G91" s="813"/>
    </row>
    <row r="92" spans="1:7">
      <c r="A92" s="832"/>
      <c r="B92" s="833"/>
      <c r="C92" s="197" t="s">
        <v>398</v>
      </c>
      <c r="D92" s="184" t="s">
        <v>167</v>
      </c>
      <c r="E92" s="845">
        <v>1</v>
      </c>
      <c r="F92" s="821"/>
      <c r="G92" s="813">
        <f t="shared" ref="G92:G93" si="4">ROUND(E92*F92,2)</f>
        <v>0</v>
      </c>
    </row>
    <row r="93" spans="1:7">
      <c r="A93" s="823"/>
      <c r="B93" s="824"/>
      <c r="C93" s="197" t="s">
        <v>399</v>
      </c>
      <c r="D93" s="184" t="s">
        <v>167</v>
      </c>
      <c r="E93" s="845">
        <v>2</v>
      </c>
      <c r="F93" s="821"/>
      <c r="G93" s="813">
        <f t="shared" si="4"/>
        <v>0</v>
      </c>
    </row>
    <row r="94" spans="1:7" ht="28">
      <c r="A94" s="827" t="s">
        <v>368</v>
      </c>
      <c r="B94" s="828">
        <v>4</v>
      </c>
      <c r="C94" s="183" t="s">
        <v>400</v>
      </c>
      <c r="D94" s="184"/>
      <c r="E94" s="845"/>
      <c r="F94" s="812"/>
      <c r="G94" s="813"/>
    </row>
    <row r="95" spans="1:7">
      <c r="A95" s="832"/>
      <c r="B95" s="833"/>
      <c r="C95" s="197" t="s">
        <v>401</v>
      </c>
      <c r="D95" s="184" t="s">
        <v>167</v>
      </c>
      <c r="E95" s="845">
        <v>1</v>
      </c>
      <c r="F95" s="821"/>
      <c r="G95" s="813">
        <f t="shared" ref="G95:G96" si="5">ROUND(E95*F95,2)</f>
        <v>0</v>
      </c>
    </row>
    <row r="96" spans="1:7">
      <c r="A96" s="823"/>
      <c r="B96" s="824" t="s">
        <v>160</v>
      </c>
      <c r="C96" s="197" t="s">
        <v>402</v>
      </c>
      <c r="D96" s="184" t="s">
        <v>167</v>
      </c>
      <c r="E96" s="845">
        <v>1</v>
      </c>
      <c r="F96" s="821"/>
      <c r="G96" s="813">
        <f t="shared" si="5"/>
        <v>0</v>
      </c>
    </row>
    <row r="97" spans="1:7" ht="86">
      <c r="A97" s="827" t="s">
        <v>368</v>
      </c>
      <c r="B97" s="828">
        <v>5</v>
      </c>
      <c r="C97" s="183" t="s">
        <v>534</v>
      </c>
      <c r="D97" s="184"/>
      <c r="E97" s="845"/>
      <c r="F97" s="812"/>
      <c r="G97" s="813"/>
    </row>
    <row r="98" spans="1:7">
      <c r="A98" s="832"/>
      <c r="B98" s="833" t="s">
        <v>160</v>
      </c>
      <c r="C98" s="185" t="s">
        <v>269</v>
      </c>
      <c r="D98" s="184" t="s">
        <v>167</v>
      </c>
      <c r="E98" s="845">
        <v>4</v>
      </c>
      <c r="F98" s="821"/>
      <c r="G98" s="813">
        <f t="shared" ref="G98:G103" si="6">ROUND(E98*F98,2)</f>
        <v>0</v>
      </c>
    </row>
    <row r="99" spans="1:7">
      <c r="A99" s="823"/>
      <c r="B99" s="824" t="s">
        <v>160</v>
      </c>
      <c r="C99" s="185" t="s">
        <v>403</v>
      </c>
      <c r="D99" s="184" t="s">
        <v>167</v>
      </c>
      <c r="E99" s="845">
        <v>1</v>
      </c>
      <c r="F99" s="821"/>
      <c r="G99" s="813">
        <f t="shared" si="6"/>
        <v>0</v>
      </c>
    </row>
    <row r="100" spans="1:7" ht="42">
      <c r="A100" s="181" t="s">
        <v>368</v>
      </c>
      <c r="B100" s="182">
        <v>6</v>
      </c>
      <c r="C100" s="198" t="s">
        <v>404</v>
      </c>
      <c r="D100" s="184" t="s">
        <v>167</v>
      </c>
      <c r="E100" s="845">
        <v>4</v>
      </c>
      <c r="F100" s="821"/>
      <c r="G100" s="813">
        <f t="shared" si="6"/>
        <v>0</v>
      </c>
    </row>
    <row r="101" spans="1:7" ht="28">
      <c r="A101" s="181" t="s">
        <v>368</v>
      </c>
      <c r="B101" s="182">
        <v>7</v>
      </c>
      <c r="C101" s="183" t="s">
        <v>405</v>
      </c>
      <c r="D101" s="184" t="s">
        <v>162</v>
      </c>
      <c r="E101" s="845">
        <v>179.58</v>
      </c>
      <c r="F101" s="821"/>
      <c r="G101" s="813">
        <f t="shared" si="6"/>
        <v>0</v>
      </c>
    </row>
    <row r="102" spans="1:7" ht="42">
      <c r="A102" s="181" t="s">
        <v>368</v>
      </c>
      <c r="B102" s="182">
        <v>8</v>
      </c>
      <c r="C102" s="183" t="s">
        <v>277</v>
      </c>
      <c r="D102" s="184" t="s">
        <v>162</v>
      </c>
      <c r="E102" s="845">
        <v>179.58</v>
      </c>
      <c r="F102" s="821"/>
      <c r="G102" s="813">
        <f t="shared" si="6"/>
        <v>0</v>
      </c>
    </row>
    <row r="103" spans="1:7">
      <c r="A103" s="181" t="s">
        <v>368</v>
      </c>
      <c r="B103" s="182">
        <v>9</v>
      </c>
      <c r="C103" s="183" t="s">
        <v>406</v>
      </c>
      <c r="D103" s="184" t="s">
        <v>162</v>
      </c>
      <c r="E103" s="845">
        <v>179.58</v>
      </c>
      <c r="F103" s="821"/>
      <c r="G103" s="813">
        <f t="shared" si="6"/>
        <v>0</v>
      </c>
    </row>
    <row r="104" spans="1:7">
      <c r="A104" s="188"/>
      <c r="B104" s="189"/>
      <c r="C104" s="190" t="s">
        <v>407</v>
      </c>
      <c r="D104" s="191"/>
      <c r="E104" s="847"/>
      <c r="F104" s="814"/>
      <c r="G104" s="815">
        <f>SUM(G89:G103)</f>
        <v>0</v>
      </c>
    </row>
    <row r="105" spans="1:7">
      <c r="A105" s="170"/>
      <c r="B105" s="171"/>
      <c r="C105" s="172"/>
      <c r="D105" s="173"/>
      <c r="E105" s="841"/>
      <c r="F105" s="850"/>
      <c r="G105" s="851"/>
    </row>
    <row r="106" spans="1:7">
      <c r="A106" s="175" t="s">
        <v>369</v>
      </c>
      <c r="B106" s="176"/>
      <c r="C106" s="175" t="s">
        <v>153</v>
      </c>
      <c r="D106" s="177"/>
      <c r="E106" s="848"/>
      <c r="F106" s="852"/>
      <c r="G106" s="853"/>
    </row>
    <row r="107" spans="1:7">
      <c r="A107" s="170"/>
      <c r="B107" s="171"/>
      <c r="C107" s="172"/>
      <c r="D107" s="173"/>
      <c r="E107" s="849"/>
      <c r="F107" s="854"/>
      <c r="G107" s="855"/>
    </row>
    <row r="108" spans="1:7" ht="56">
      <c r="A108" s="827" t="s">
        <v>369</v>
      </c>
      <c r="B108" s="828">
        <v>1</v>
      </c>
      <c r="C108" s="199" t="s">
        <v>408</v>
      </c>
      <c r="D108" s="184" t="s">
        <v>162</v>
      </c>
      <c r="E108" s="845">
        <v>298.04000000000002</v>
      </c>
      <c r="F108" s="821"/>
      <c r="G108" s="813">
        <f>ROUND(E108*F108,2)</f>
        <v>0</v>
      </c>
    </row>
    <row r="109" spans="1:7" ht="28">
      <c r="A109" s="823"/>
      <c r="B109" s="824"/>
      <c r="C109" s="199" t="s">
        <v>409</v>
      </c>
      <c r="D109" s="184" t="s">
        <v>526</v>
      </c>
      <c r="E109" s="845">
        <v>112</v>
      </c>
      <c r="F109" s="821"/>
      <c r="G109" s="813"/>
    </row>
    <row r="110" spans="1:7" ht="42">
      <c r="A110" s="181" t="s">
        <v>369</v>
      </c>
      <c r="B110" s="182">
        <v>2</v>
      </c>
      <c r="C110" s="183" t="s">
        <v>410</v>
      </c>
      <c r="D110" s="184" t="s">
        <v>526</v>
      </c>
      <c r="E110" s="845">
        <v>60</v>
      </c>
      <c r="F110" s="821"/>
      <c r="G110" s="813">
        <f t="shared" ref="G110:G113" si="7">ROUND(E110*F110,2)</f>
        <v>0</v>
      </c>
    </row>
    <row r="111" spans="1:7">
      <c r="A111" s="181" t="s">
        <v>369</v>
      </c>
      <c r="B111" s="182">
        <v>3</v>
      </c>
      <c r="C111" s="183" t="s">
        <v>299</v>
      </c>
      <c r="D111" s="184" t="s">
        <v>23</v>
      </c>
      <c r="E111" s="845">
        <v>8</v>
      </c>
      <c r="F111" s="821"/>
      <c r="G111" s="813">
        <f t="shared" si="7"/>
        <v>0</v>
      </c>
    </row>
    <row r="112" spans="1:7" ht="28">
      <c r="A112" s="181" t="s">
        <v>369</v>
      </c>
      <c r="B112" s="182">
        <v>4</v>
      </c>
      <c r="C112" s="200" t="s">
        <v>411</v>
      </c>
      <c r="D112" s="184" t="s">
        <v>167</v>
      </c>
      <c r="E112" s="845">
        <v>1</v>
      </c>
      <c r="F112" s="821"/>
      <c r="G112" s="813">
        <f t="shared" si="7"/>
        <v>0</v>
      </c>
    </row>
    <row r="113" spans="1:7" ht="42">
      <c r="A113" s="181" t="s">
        <v>369</v>
      </c>
      <c r="B113" s="182">
        <v>5</v>
      </c>
      <c r="C113" s="183" t="s">
        <v>303</v>
      </c>
      <c r="D113" s="184" t="s">
        <v>167</v>
      </c>
      <c r="E113" s="845">
        <v>4</v>
      </c>
      <c r="F113" s="821"/>
      <c r="G113" s="813">
        <f t="shared" si="7"/>
        <v>0</v>
      </c>
    </row>
    <row r="114" spans="1:7" ht="12" customHeight="1">
      <c r="A114" s="188"/>
      <c r="B114" s="189"/>
      <c r="C114" s="190" t="s">
        <v>412</v>
      </c>
      <c r="D114" s="191"/>
      <c r="E114" s="847"/>
      <c r="F114" s="814"/>
      <c r="G114" s="815">
        <f>SUM(G108:G113)</f>
        <v>0</v>
      </c>
    </row>
    <row r="115" spans="1:7">
      <c r="A115" s="130"/>
      <c r="F115" s="132"/>
      <c r="G115" s="131"/>
    </row>
    <row r="116" spans="1:7">
      <c r="A116" s="130"/>
      <c r="F116" s="132"/>
      <c r="G116" s="131"/>
    </row>
    <row r="117" spans="1:7">
      <c r="A117" s="130"/>
      <c r="F117" s="132"/>
      <c r="G117" s="131"/>
    </row>
    <row r="118" spans="1:7">
      <c r="B118" s="124"/>
      <c r="C118" s="125"/>
      <c r="D118" s="126"/>
      <c r="F118" s="127"/>
      <c r="G118" s="150"/>
    </row>
    <row r="119" spans="1:7">
      <c r="A119" s="130"/>
      <c r="C119" s="133"/>
      <c r="F119" s="134"/>
    </row>
    <row r="120" spans="1:7">
      <c r="A120" s="130"/>
      <c r="C120" s="133"/>
      <c r="F120" s="134"/>
    </row>
    <row r="121" spans="1:7">
      <c r="A121" s="130"/>
      <c r="C121" s="133"/>
      <c r="F121" s="134"/>
    </row>
    <row r="122" spans="1:7">
      <c r="A122" s="130"/>
      <c r="C122" s="133"/>
      <c r="F122" s="134"/>
    </row>
    <row r="123" spans="1:7">
      <c r="A123" s="130"/>
      <c r="C123" s="133"/>
      <c r="F123" s="134"/>
    </row>
    <row r="124" spans="1:7" ht="12" customHeight="1">
      <c r="A124" s="130"/>
      <c r="C124" s="133"/>
      <c r="F124" s="134"/>
    </row>
    <row r="125" spans="1:7">
      <c r="A125" s="130"/>
      <c r="C125" s="133"/>
      <c r="F125" s="134"/>
    </row>
    <row r="126" spans="1:7">
      <c r="A126" s="130"/>
      <c r="C126" s="133"/>
      <c r="F126" s="134"/>
    </row>
    <row r="127" spans="1:7">
      <c r="A127" s="130"/>
      <c r="C127" s="133"/>
      <c r="F127" s="134"/>
    </row>
    <row r="128" spans="1:7">
      <c r="A128" s="130"/>
      <c r="C128" s="133"/>
      <c r="F128" s="134"/>
    </row>
    <row r="129" spans="1:6">
      <c r="A129" s="130"/>
      <c r="C129" s="133"/>
      <c r="F129" s="134"/>
    </row>
    <row r="130" spans="1:6">
      <c r="A130" s="130"/>
      <c r="C130" s="133"/>
      <c r="F130" s="134"/>
    </row>
    <row r="131" spans="1:6">
      <c r="A131" s="130"/>
      <c r="C131" s="133"/>
      <c r="F131" s="134"/>
    </row>
    <row r="132" spans="1:6">
      <c r="A132" s="130"/>
      <c r="C132" s="133"/>
      <c r="F132" s="134"/>
    </row>
    <row r="133" spans="1:6">
      <c r="A133" s="130"/>
      <c r="C133" s="133"/>
      <c r="F133" s="134"/>
    </row>
    <row r="134" spans="1:6">
      <c r="A134" s="130"/>
      <c r="C134" s="133"/>
      <c r="F134" s="134"/>
    </row>
    <row r="135" spans="1:6">
      <c r="A135" s="130"/>
      <c r="C135" s="133"/>
      <c r="F135" s="134"/>
    </row>
    <row r="136" spans="1:6">
      <c r="A136" s="130"/>
      <c r="C136" s="133"/>
      <c r="F136" s="134"/>
    </row>
    <row r="137" spans="1:6">
      <c r="A137" s="130"/>
      <c r="C137" s="133"/>
      <c r="F137" s="134"/>
    </row>
    <row r="138" spans="1:6">
      <c r="A138" s="130"/>
      <c r="C138" s="133"/>
      <c r="F138" s="134"/>
    </row>
    <row r="139" spans="1:6">
      <c r="A139" s="130"/>
      <c r="C139" s="133"/>
      <c r="F139" s="134"/>
    </row>
    <row r="140" spans="1:6">
      <c r="A140" s="130"/>
      <c r="C140" s="133"/>
      <c r="F140" s="134"/>
    </row>
    <row r="141" spans="1:6">
      <c r="A141" s="130"/>
      <c r="C141" s="133"/>
      <c r="F141" s="134"/>
    </row>
    <row r="142" spans="1:6">
      <c r="A142" s="130"/>
      <c r="C142" s="133"/>
      <c r="F142" s="134"/>
    </row>
    <row r="143" spans="1:6">
      <c r="A143" s="130"/>
      <c r="C143" s="133"/>
      <c r="F143" s="134"/>
    </row>
    <row r="144" spans="1:6">
      <c r="A144" s="130"/>
      <c r="C144" s="133"/>
      <c r="F144" s="134"/>
    </row>
    <row r="145" spans="1:6">
      <c r="A145" s="130"/>
      <c r="C145" s="133"/>
      <c r="F145" s="134"/>
    </row>
    <row r="146" spans="1:6">
      <c r="A146" s="130"/>
      <c r="C146" s="133"/>
      <c r="F146" s="134"/>
    </row>
    <row r="147" spans="1:6">
      <c r="A147" s="130"/>
      <c r="C147" s="133"/>
      <c r="F147" s="134"/>
    </row>
    <row r="148" spans="1:6">
      <c r="A148" s="130"/>
      <c r="C148" s="133"/>
      <c r="F148" s="134"/>
    </row>
    <row r="149" spans="1:6">
      <c r="A149" s="130"/>
      <c r="C149" s="133"/>
      <c r="F149" s="134"/>
    </row>
    <row r="150" spans="1:6">
      <c r="A150" s="130"/>
      <c r="C150" s="133"/>
      <c r="F150" s="134"/>
    </row>
    <row r="151" spans="1:6">
      <c r="A151" s="130"/>
      <c r="C151" s="133"/>
      <c r="F151" s="134"/>
    </row>
    <row r="152" spans="1:6">
      <c r="A152" s="130"/>
      <c r="C152" s="133"/>
      <c r="F152" s="134"/>
    </row>
    <row r="153" spans="1:6">
      <c r="A153" s="130"/>
      <c r="C153" s="133"/>
      <c r="F153" s="134"/>
    </row>
    <row r="154" spans="1:6">
      <c r="A154" s="130"/>
      <c r="C154" s="133"/>
      <c r="F154" s="134"/>
    </row>
    <row r="155" spans="1:6">
      <c r="A155" s="130"/>
      <c r="C155" s="133"/>
      <c r="F155" s="134"/>
    </row>
    <row r="156" spans="1:6">
      <c r="A156" s="130"/>
      <c r="C156" s="133"/>
      <c r="F156" s="134"/>
    </row>
    <row r="157" spans="1:6">
      <c r="A157" s="130"/>
      <c r="C157" s="133"/>
      <c r="F157" s="134"/>
    </row>
    <row r="158" spans="1:6">
      <c r="A158" s="130"/>
      <c r="C158" s="133"/>
      <c r="F158" s="134"/>
    </row>
    <row r="159" spans="1:6">
      <c r="A159" s="130"/>
      <c r="C159" s="133"/>
      <c r="F159" s="134"/>
    </row>
    <row r="160" spans="1:6">
      <c r="A160" s="130"/>
      <c r="C160" s="133"/>
      <c r="F160" s="134"/>
    </row>
    <row r="161" spans="1:6">
      <c r="A161" s="130"/>
      <c r="C161" s="133"/>
      <c r="F161" s="134"/>
    </row>
    <row r="162" spans="1:6">
      <c r="A162" s="130"/>
      <c r="C162" s="133"/>
      <c r="F162" s="134"/>
    </row>
    <row r="163" spans="1:6">
      <c r="A163" s="130"/>
      <c r="C163" s="133"/>
      <c r="F163" s="134"/>
    </row>
    <row r="164" spans="1:6">
      <c r="A164" s="130"/>
      <c r="C164" s="133"/>
      <c r="F164" s="134"/>
    </row>
    <row r="165" spans="1:6">
      <c r="A165" s="130"/>
      <c r="C165" s="133"/>
      <c r="F165" s="134"/>
    </row>
    <row r="166" spans="1:6">
      <c r="A166" s="130"/>
      <c r="C166" s="133"/>
      <c r="F166" s="134"/>
    </row>
    <row r="167" spans="1:6">
      <c r="A167" s="130"/>
      <c r="C167" s="133"/>
      <c r="F167" s="134"/>
    </row>
    <row r="168" spans="1:6">
      <c r="A168" s="130"/>
      <c r="C168" s="133"/>
      <c r="F168" s="134"/>
    </row>
    <row r="169" spans="1:6">
      <c r="A169" s="130"/>
      <c r="C169" s="133"/>
      <c r="F169" s="134"/>
    </row>
    <row r="170" spans="1:6">
      <c r="A170" s="130"/>
      <c r="C170" s="133"/>
      <c r="F170" s="134"/>
    </row>
    <row r="171" spans="1:6">
      <c r="A171" s="130"/>
      <c r="C171" s="133"/>
      <c r="F171" s="134"/>
    </row>
    <row r="172" spans="1:6">
      <c r="A172" s="130"/>
      <c r="C172" s="133"/>
      <c r="F172" s="134"/>
    </row>
    <row r="173" spans="1:6">
      <c r="A173" s="130"/>
      <c r="C173" s="133"/>
      <c r="F173" s="134"/>
    </row>
    <row r="174" spans="1:6">
      <c r="A174" s="130"/>
      <c r="C174" s="133"/>
      <c r="F174" s="134"/>
    </row>
    <row r="175" spans="1:6">
      <c r="A175" s="130"/>
      <c r="C175" s="133"/>
      <c r="F175" s="134"/>
    </row>
    <row r="176" spans="1:6">
      <c r="A176" s="130"/>
      <c r="C176" s="133"/>
      <c r="F176" s="134"/>
    </row>
    <row r="177" spans="1:6">
      <c r="A177" s="130"/>
      <c r="C177" s="133"/>
      <c r="F177" s="134"/>
    </row>
    <row r="178" spans="1:6">
      <c r="A178" s="130"/>
      <c r="C178" s="133"/>
      <c r="F178" s="134"/>
    </row>
    <row r="179" spans="1:6">
      <c r="A179" s="130"/>
      <c r="C179" s="133"/>
      <c r="F179" s="134"/>
    </row>
    <row r="180" spans="1:6">
      <c r="A180" s="130"/>
      <c r="C180" s="133"/>
      <c r="F180" s="134"/>
    </row>
    <row r="181" spans="1:6">
      <c r="A181" s="130"/>
      <c r="C181" s="133"/>
      <c r="F181" s="134"/>
    </row>
    <row r="182" spans="1:6">
      <c r="A182" s="130"/>
      <c r="C182" s="133"/>
      <c r="F182" s="134"/>
    </row>
    <row r="183" spans="1:6">
      <c r="A183" s="130"/>
      <c r="C183" s="133"/>
      <c r="F183" s="134"/>
    </row>
    <row r="184" spans="1:6">
      <c r="A184" s="130"/>
      <c r="C184" s="133"/>
      <c r="F184" s="134"/>
    </row>
    <row r="185" spans="1:6">
      <c r="A185" s="130"/>
      <c r="C185" s="133"/>
      <c r="F185" s="134"/>
    </row>
    <row r="186" spans="1:6">
      <c r="A186" s="130"/>
      <c r="C186" s="133"/>
      <c r="F186" s="134"/>
    </row>
    <row r="187" spans="1:6">
      <c r="A187" s="130"/>
      <c r="C187" s="133"/>
      <c r="F187" s="134"/>
    </row>
    <row r="188" spans="1:6">
      <c r="A188" s="130"/>
      <c r="C188" s="133"/>
      <c r="F188" s="134"/>
    </row>
    <row r="189" spans="1:6">
      <c r="A189" s="130"/>
      <c r="C189" s="133"/>
      <c r="F189" s="134"/>
    </row>
    <row r="190" spans="1:6">
      <c r="A190" s="130"/>
      <c r="C190" s="133"/>
      <c r="F190" s="134"/>
    </row>
    <row r="191" spans="1:6">
      <c r="A191" s="130"/>
      <c r="C191" s="133"/>
      <c r="F191" s="134"/>
    </row>
    <row r="192" spans="1:6">
      <c r="A192" s="130"/>
      <c r="C192" s="133"/>
      <c r="F192" s="134"/>
    </row>
    <row r="193" spans="1:6">
      <c r="A193" s="130"/>
      <c r="C193" s="133"/>
      <c r="F193" s="134"/>
    </row>
    <row r="194" spans="1:6">
      <c r="A194" s="130"/>
      <c r="C194" s="133"/>
      <c r="F194" s="134"/>
    </row>
    <row r="195" spans="1:6">
      <c r="A195" s="130"/>
      <c r="C195" s="133"/>
      <c r="F195" s="134"/>
    </row>
    <row r="196" spans="1:6">
      <c r="A196" s="130"/>
      <c r="C196" s="133"/>
      <c r="F196" s="134"/>
    </row>
    <row r="197" spans="1:6">
      <c r="A197" s="130"/>
      <c r="C197" s="133"/>
      <c r="F197" s="134"/>
    </row>
    <row r="198" spans="1:6">
      <c r="A198" s="130"/>
      <c r="C198" s="133"/>
      <c r="F198" s="134"/>
    </row>
    <row r="199" spans="1:6">
      <c r="A199" s="130"/>
      <c r="C199" s="133"/>
      <c r="F199" s="134"/>
    </row>
    <row r="200" spans="1:6">
      <c r="A200" s="130"/>
      <c r="C200" s="133"/>
      <c r="F200" s="134"/>
    </row>
    <row r="201" spans="1:6">
      <c r="A201" s="130"/>
      <c r="C201" s="133"/>
      <c r="F201" s="134"/>
    </row>
    <row r="202" spans="1:6">
      <c r="A202" s="130"/>
      <c r="C202" s="133"/>
      <c r="F202" s="134"/>
    </row>
    <row r="203" spans="1:6">
      <c r="A203" s="130"/>
      <c r="C203" s="133"/>
      <c r="F203" s="134"/>
    </row>
    <row r="204" spans="1:6">
      <c r="A204" s="130"/>
      <c r="C204" s="133"/>
      <c r="F204" s="134"/>
    </row>
    <row r="205" spans="1:6">
      <c r="A205" s="130"/>
      <c r="C205" s="133"/>
      <c r="F205" s="134"/>
    </row>
    <row r="206" spans="1:6">
      <c r="A206" s="130"/>
      <c r="C206" s="133"/>
      <c r="F206" s="134"/>
    </row>
    <row r="207" spans="1:6">
      <c r="A207" s="130"/>
      <c r="C207" s="133"/>
      <c r="F207" s="134"/>
    </row>
    <row r="208" spans="1:6">
      <c r="A208" s="130"/>
      <c r="C208" s="133"/>
      <c r="F208" s="134"/>
    </row>
    <row r="209" spans="1:6">
      <c r="A209" s="130"/>
      <c r="C209" s="133"/>
      <c r="F209" s="134"/>
    </row>
    <row r="210" spans="1:6">
      <c r="A210" s="130"/>
      <c r="C210" s="133"/>
      <c r="F210" s="134"/>
    </row>
    <row r="211" spans="1:6">
      <c r="A211" s="130"/>
      <c r="C211" s="133"/>
      <c r="F211" s="134"/>
    </row>
    <row r="212" spans="1:6">
      <c r="A212" s="130"/>
      <c r="C212" s="133"/>
      <c r="F212" s="134"/>
    </row>
    <row r="213" spans="1:6">
      <c r="A213" s="130"/>
      <c r="F213" s="134"/>
    </row>
    <row r="214" spans="1:6">
      <c r="A214" s="130"/>
      <c r="F214" s="134"/>
    </row>
    <row r="215" spans="1:6">
      <c r="A215" s="130"/>
      <c r="F215" s="134"/>
    </row>
    <row r="216" spans="1:6">
      <c r="A216" s="130"/>
      <c r="F216" s="134"/>
    </row>
    <row r="217" spans="1:6">
      <c r="A217" s="130"/>
      <c r="F217" s="134"/>
    </row>
    <row r="218" spans="1:6">
      <c r="A218" s="130"/>
      <c r="F218" s="134"/>
    </row>
    <row r="219" spans="1:6">
      <c r="A219" s="130"/>
      <c r="F219" s="134"/>
    </row>
    <row r="220" spans="1:6">
      <c r="A220" s="130"/>
      <c r="F220" s="134"/>
    </row>
    <row r="221" spans="1:6">
      <c r="A221" s="130"/>
      <c r="F221" s="134"/>
    </row>
    <row r="222" spans="1:6">
      <c r="A222" s="130"/>
      <c r="F222" s="134"/>
    </row>
    <row r="223" spans="1:6">
      <c r="A223" s="130"/>
      <c r="F223" s="134"/>
    </row>
    <row r="224" spans="1:6">
      <c r="A224" s="130"/>
      <c r="F224" s="134"/>
    </row>
    <row r="225" spans="1:6">
      <c r="A225" s="130"/>
      <c r="F225" s="134"/>
    </row>
    <row r="226" spans="1:6">
      <c r="A226" s="130"/>
      <c r="F226" s="134"/>
    </row>
    <row r="227" spans="1:6">
      <c r="A227" s="130"/>
      <c r="F227" s="134"/>
    </row>
    <row r="228" spans="1:6">
      <c r="A228" s="130"/>
      <c r="F228" s="134"/>
    </row>
    <row r="229" spans="1:6">
      <c r="A229" s="130"/>
      <c r="F229" s="134"/>
    </row>
    <row r="230" spans="1:6">
      <c r="A230" s="130"/>
      <c r="F230" s="134"/>
    </row>
    <row r="231" spans="1:6">
      <c r="A231" s="130"/>
      <c r="F231" s="134"/>
    </row>
    <row r="232" spans="1:6">
      <c r="A232" s="130"/>
      <c r="F232" s="134"/>
    </row>
    <row r="233" spans="1:6">
      <c r="A233" s="130"/>
      <c r="F233" s="134"/>
    </row>
    <row r="234" spans="1:6">
      <c r="A234" s="130"/>
      <c r="F234" s="134"/>
    </row>
    <row r="235" spans="1:6">
      <c r="A235" s="130"/>
      <c r="F235" s="134"/>
    </row>
    <row r="236" spans="1:6">
      <c r="A236" s="130"/>
      <c r="F236" s="134"/>
    </row>
    <row r="237" spans="1:6">
      <c r="A237" s="130"/>
      <c r="F237" s="134"/>
    </row>
    <row r="238" spans="1:6">
      <c r="A238" s="130"/>
      <c r="F238" s="134"/>
    </row>
    <row r="239" spans="1:6">
      <c r="A239" s="130"/>
      <c r="F239" s="134"/>
    </row>
    <row r="240" spans="1:6">
      <c r="A240" s="130"/>
      <c r="F240" s="134"/>
    </row>
    <row r="241" spans="1:6">
      <c r="A241" s="130"/>
      <c r="F241" s="134"/>
    </row>
    <row r="242" spans="1:6">
      <c r="A242" s="130"/>
      <c r="F242" s="134"/>
    </row>
    <row r="243" spans="1:6">
      <c r="A243" s="130"/>
      <c r="F243" s="134"/>
    </row>
    <row r="244" spans="1:6">
      <c r="A244" s="130"/>
      <c r="F244" s="134"/>
    </row>
    <row r="245" spans="1:6">
      <c r="A245" s="130"/>
      <c r="F245" s="134"/>
    </row>
    <row r="246" spans="1:6">
      <c r="A246" s="130"/>
      <c r="F246" s="134"/>
    </row>
    <row r="247" spans="1:6">
      <c r="A247" s="130"/>
      <c r="F247" s="134"/>
    </row>
    <row r="248" spans="1:6">
      <c r="A248" s="130"/>
      <c r="F248" s="134"/>
    </row>
    <row r="249" spans="1:6">
      <c r="A249" s="130"/>
      <c r="F249" s="134"/>
    </row>
    <row r="250" spans="1:6">
      <c r="A250" s="130"/>
      <c r="F250" s="134"/>
    </row>
    <row r="251" spans="1:6">
      <c r="A251" s="130"/>
      <c r="F251" s="134"/>
    </row>
    <row r="252" spans="1:6">
      <c r="A252" s="130"/>
      <c r="F252" s="134"/>
    </row>
    <row r="253" spans="1:6">
      <c r="A253" s="130"/>
      <c r="F253" s="134"/>
    </row>
    <row r="254" spans="1:6">
      <c r="A254" s="130"/>
      <c r="F254" s="134"/>
    </row>
    <row r="255" spans="1:6">
      <c r="A255" s="130"/>
      <c r="F255" s="134"/>
    </row>
    <row r="256" spans="1:6">
      <c r="A256" s="130"/>
      <c r="F256" s="134"/>
    </row>
    <row r="257" spans="1:6">
      <c r="A257" s="130"/>
      <c r="F257" s="134"/>
    </row>
    <row r="258" spans="1:6">
      <c r="A258" s="130"/>
      <c r="F258" s="134"/>
    </row>
    <row r="259" spans="1:6">
      <c r="A259" s="130"/>
      <c r="F259" s="134"/>
    </row>
    <row r="260" spans="1:6">
      <c r="A260" s="130"/>
      <c r="F260" s="134"/>
    </row>
    <row r="261" spans="1:6">
      <c r="A261" s="130"/>
      <c r="F261" s="134"/>
    </row>
    <row r="262" spans="1:6">
      <c r="A262" s="130"/>
      <c r="F262" s="134"/>
    </row>
    <row r="263" spans="1:6">
      <c r="A263" s="130"/>
      <c r="F263" s="134"/>
    </row>
    <row r="264" spans="1:6">
      <c r="A264" s="130"/>
      <c r="F264" s="134"/>
    </row>
    <row r="265" spans="1:6">
      <c r="A265" s="130"/>
      <c r="F265" s="134"/>
    </row>
    <row r="266" spans="1:6">
      <c r="A266" s="130"/>
      <c r="F266" s="134"/>
    </row>
    <row r="267" spans="1:6">
      <c r="A267" s="130"/>
      <c r="F267" s="134"/>
    </row>
    <row r="268" spans="1:6">
      <c r="A268" s="130"/>
      <c r="F268" s="134"/>
    </row>
    <row r="269" spans="1:6">
      <c r="A269" s="130"/>
      <c r="F269" s="134"/>
    </row>
    <row r="270" spans="1:6">
      <c r="A270" s="130"/>
      <c r="F270" s="134"/>
    </row>
    <row r="271" spans="1:6">
      <c r="A271" s="130"/>
      <c r="F271" s="134"/>
    </row>
    <row r="272" spans="1:6">
      <c r="A272" s="130"/>
      <c r="F272" s="134"/>
    </row>
    <row r="273" spans="1:6">
      <c r="A273" s="130"/>
      <c r="F273" s="134"/>
    </row>
    <row r="274" spans="1:6">
      <c r="A274" s="130"/>
      <c r="F274" s="134"/>
    </row>
    <row r="275" spans="1:6">
      <c r="A275" s="130"/>
      <c r="F275" s="134"/>
    </row>
    <row r="276" spans="1:6">
      <c r="A276" s="130"/>
      <c r="F276" s="134"/>
    </row>
    <row r="277" spans="1:6">
      <c r="A277" s="130"/>
      <c r="F277" s="134"/>
    </row>
    <row r="278" spans="1:6">
      <c r="A278" s="130"/>
      <c r="F278" s="134"/>
    </row>
    <row r="279" spans="1:6">
      <c r="A279" s="130"/>
      <c r="F279" s="134"/>
    </row>
    <row r="280" spans="1:6">
      <c r="A280" s="130"/>
      <c r="F280" s="134"/>
    </row>
    <row r="281" spans="1:6">
      <c r="A281" s="130"/>
      <c r="F281" s="134"/>
    </row>
    <row r="282" spans="1:6">
      <c r="A282" s="130"/>
      <c r="F282" s="134"/>
    </row>
    <row r="283" spans="1:6">
      <c r="A283" s="130"/>
      <c r="F283" s="134"/>
    </row>
    <row r="284" spans="1:6">
      <c r="A284" s="130"/>
      <c r="F284" s="134"/>
    </row>
    <row r="285" spans="1:6">
      <c r="A285" s="130"/>
      <c r="F285" s="134"/>
    </row>
    <row r="286" spans="1:6">
      <c r="A286" s="130"/>
      <c r="F286" s="134"/>
    </row>
    <row r="287" spans="1:6">
      <c r="A287" s="130"/>
      <c r="F287" s="134"/>
    </row>
    <row r="288" spans="1:6">
      <c r="A288" s="130"/>
      <c r="F288" s="134"/>
    </row>
    <row r="289" spans="1:6">
      <c r="A289" s="130"/>
      <c r="F289" s="134"/>
    </row>
    <row r="290" spans="1:6">
      <c r="A290" s="130"/>
      <c r="F290" s="134"/>
    </row>
    <row r="291" spans="1:6">
      <c r="A291" s="130"/>
      <c r="F291" s="134"/>
    </row>
    <row r="292" spans="1:6">
      <c r="A292" s="130"/>
      <c r="F292" s="134"/>
    </row>
    <row r="293" spans="1:6">
      <c r="A293" s="130"/>
      <c r="F293" s="134"/>
    </row>
    <row r="294" spans="1:6">
      <c r="A294" s="130"/>
      <c r="F294" s="134"/>
    </row>
    <row r="295" spans="1:6">
      <c r="A295" s="130"/>
      <c r="F295" s="134"/>
    </row>
    <row r="296" spans="1:6">
      <c r="A296" s="130"/>
      <c r="F296" s="134"/>
    </row>
    <row r="297" spans="1:6">
      <c r="A297" s="130"/>
      <c r="F297" s="134"/>
    </row>
    <row r="298" spans="1:6">
      <c r="A298" s="130"/>
      <c r="F298" s="134"/>
    </row>
    <row r="299" spans="1:6">
      <c r="A299" s="130"/>
      <c r="F299" s="134"/>
    </row>
    <row r="300" spans="1:6">
      <c r="A300" s="130"/>
      <c r="F300" s="134"/>
    </row>
    <row r="301" spans="1:6">
      <c r="A301" s="130"/>
      <c r="F301" s="134"/>
    </row>
    <row r="302" spans="1:6">
      <c r="A302" s="130"/>
      <c r="F302" s="134"/>
    </row>
    <row r="303" spans="1:6">
      <c r="A303" s="130"/>
      <c r="F303" s="134"/>
    </row>
    <row r="304" spans="1:6">
      <c r="A304" s="130"/>
      <c r="F304" s="134"/>
    </row>
    <row r="305" spans="1:6">
      <c r="A305" s="130"/>
      <c r="F305" s="134"/>
    </row>
    <row r="306" spans="1:6">
      <c r="A306" s="130"/>
      <c r="F306" s="134"/>
    </row>
    <row r="307" spans="1:6">
      <c r="A307" s="130"/>
      <c r="F307" s="134"/>
    </row>
    <row r="308" spans="1:6">
      <c r="A308" s="130"/>
      <c r="F308" s="134"/>
    </row>
    <row r="309" spans="1:6">
      <c r="A309" s="130"/>
      <c r="F309" s="134"/>
    </row>
    <row r="310" spans="1:6">
      <c r="A310" s="130"/>
      <c r="F310" s="134"/>
    </row>
    <row r="311" spans="1:6">
      <c r="A311" s="130"/>
      <c r="F311" s="134"/>
    </row>
    <row r="312" spans="1:6">
      <c r="A312" s="130"/>
      <c r="F312" s="134"/>
    </row>
    <row r="313" spans="1:6">
      <c r="A313" s="130"/>
      <c r="F313" s="134"/>
    </row>
    <row r="314" spans="1:6">
      <c r="A314" s="130"/>
      <c r="F314" s="134"/>
    </row>
    <row r="315" spans="1:6">
      <c r="A315" s="130"/>
      <c r="F315" s="134"/>
    </row>
    <row r="316" spans="1:6">
      <c r="A316" s="130"/>
      <c r="F316" s="134"/>
    </row>
    <row r="317" spans="1:6">
      <c r="A317" s="130"/>
      <c r="F317" s="134"/>
    </row>
    <row r="318" spans="1:6">
      <c r="A318" s="130"/>
      <c r="F318" s="134"/>
    </row>
    <row r="319" spans="1:6">
      <c r="A319" s="130"/>
      <c r="F319" s="134"/>
    </row>
    <row r="320" spans="1:6">
      <c r="A320" s="130"/>
      <c r="F320" s="134"/>
    </row>
    <row r="321" spans="1:6">
      <c r="A321" s="130"/>
      <c r="F321" s="134"/>
    </row>
    <row r="322" spans="1:6">
      <c r="A322" s="130"/>
      <c r="F322" s="134"/>
    </row>
    <row r="323" spans="1:6">
      <c r="A323" s="130"/>
      <c r="F323" s="134"/>
    </row>
    <row r="324" spans="1:6">
      <c r="A324" s="130"/>
      <c r="F324" s="134"/>
    </row>
    <row r="325" spans="1:6">
      <c r="A325" s="130"/>
      <c r="F325" s="134"/>
    </row>
    <row r="326" spans="1:6">
      <c r="A326" s="130"/>
      <c r="F326" s="134"/>
    </row>
    <row r="327" spans="1:6">
      <c r="A327" s="130"/>
      <c r="F327" s="134"/>
    </row>
    <row r="328" spans="1:6">
      <c r="A328" s="130"/>
      <c r="F328" s="134"/>
    </row>
    <row r="329" spans="1:6">
      <c r="A329" s="130"/>
      <c r="F329" s="134"/>
    </row>
    <row r="330" spans="1:6">
      <c r="A330" s="130"/>
      <c r="F330" s="134"/>
    </row>
    <row r="331" spans="1:6">
      <c r="A331" s="130"/>
      <c r="F331" s="134"/>
    </row>
    <row r="332" spans="1:6">
      <c r="A332" s="130"/>
      <c r="F332" s="134"/>
    </row>
    <row r="333" spans="1:6">
      <c r="A333" s="130"/>
      <c r="F333" s="134"/>
    </row>
    <row r="334" spans="1:6">
      <c r="A334" s="130"/>
      <c r="F334" s="134"/>
    </row>
    <row r="335" spans="1:6">
      <c r="A335" s="130"/>
      <c r="F335" s="134"/>
    </row>
    <row r="336" spans="1:6">
      <c r="A336" s="130"/>
      <c r="F336" s="134"/>
    </row>
    <row r="337" spans="1:6">
      <c r="A337" s="130"/>
      <c r="F337" s="134"/>
    </row>
    <row r="338" spans="1:6">
      <c r="A338" s="130"/>
      <c r="F338" s="134"/>
    </row>
    <row r="339" spans="1:6">
      <c r="A339" s="130"/>
      <c r="F339" s="134"/>
    </row>
    <row r="340" spans="1:6">
      <c r="A340" s="130"/>
      <c r="F340" s="134"/>
    </row>
    <row r="341" spans="1:6">
      <c r="A341" s="130"/>
      <c r="F341" s="134"/>
    </row>
    <row r="342" spans="1:6">
      <c r="A342" s="130"/>
      <c r="F342" s="134"/>
    </row>
    <row r="343" spans="1:6">
      <c r="A343" s="130"/>
      <c r="F343" s="134"/>
    </row>
    <row r="344" spans="1:6">
      <c r="A344" s="130"/>
      <c r="F344" s="134"/>
    </row>
    <row r="345" spans="1:6">
      <c r="A345" s="130"/>
      <c r="F345" s="134"/>
    </row>
    <row r="346" spans="1:6">
      <c r="A346" s="130"/>
      <c r="F346" s="134"/>
    </row>
    <row r="347" spans="1:6">
      <c r="A347" s="130"/>
      <c r="F347" s="134"/>
    </row>
    <row r="348" spans="1:6">
      <c r="A348" s="130"/>
      <c r="F348" s="134"/>
    </row>
    <row r="349" spans="1:6">
      <c r="A349" s="130"/>
      <c r="F349" s="134"/>
    </row>
    <row r="350" spans="1:6">
      <c r="A350" s="130"/>
      <c r="F350" s="134"/>
    </row>
    <row r="351" spans="1:6">
      <c r="A351" s="130"/>
      <c r="F351" s="134"/>
    </row>
    <row r="352" spans="1:6">
      <c r="A352" s="130"/>
      <c r="F352" s="134"/>
    </row>
    <row r="353" spans="1:6">
      <c r="A353" s="130"/>
      <c r="F353" s="134"/>
    </row>
    <row r="354" spans="1:6">
      <c r="A354" s="130"/>
      <c r="F354" s="134"/>
    </row>
    <row r="355" spans="1:6">
      <c r="A355" s="130"/>
      <c r="F355" s="134"/>
    </row>
    <row r="356" spans="1:6">
      <c r="A356" s="130"/>
      <c r="F356" s="134"/>
    </row>
    <row r="357" spans="1:6">
      <c r="A357" s="130"/>
      <c r="F357" s="134"/>
    </row>
    <row r="358" spans="1:6">
      <c r="A358" s="130"/>
      <c r="F358" s="134"/>
    </row>
    <row r="359" spans="1:6">
      <c r="A359" s="130"/>
      <c r="F359" s="134"/>
    </row>
    <row r="360" spans="1:6">
      <c r="A360" s="130"/>
      <c r="F360" s="134"/>
    </row>
    <row r="361" spans="1:6">
      <c r="A361" s="130"/>
      <c r="F361" s="134"/>
    </row>
    <row r="362" spans="1:6">
      <c r="A362" s="130"/>
      <c r="F362" s="134"/>
    </row>
    <row r="363" spans="1:6">
      <c r="A363" s="130"/>
      <c r="F363" s="134"/>
    </row>
    <row r="364" spans="1:6">
      <c r="A364" s="130"/>
      <c r="F364" s="134"/>
    </row>
    <row r="365" spans="1:6">
      <c r="A365" s="130"/>
      <c r="F365" s="134"/>
    </row>
    <row r="366" spans="1:6">
      <c r="A366" s="130"/>
      <c r="F366" s="134"/>
    </row>
    <row r="367" spans="1:6">
      <c r="A367" s="130"/>
      <c r="F367" s="134"/>
    </row>
    <row r="368" spans="1:6">
      <c r="A368" s="130"/>
      <c r="F368" s="134"/>
    </row>
    <row r="369" spans="1:6">
      <c r="A369" s="130"/>
      <c r="F369" s="134"/>
    </row>
    <row r="370" spans="1:6">
      <c r="A370" s="130"/>
      <c r="F370" s="134"/>
    </row>
    <row r="371" spans="1:6">
      <c r="A371" s="130"/>
      <c r="F371" s="134"/>
    </row>
    <row r="372" spans="1:6">
      <c r="A372" s="130"/>
      <c r="F372" s="134"/>
    </row>
    <row r="373" spans="1:6">
      <c r="A373" s="130"/>
      <c r="F373" s="134"/>
    </row>
    <row r="374" spans="1:6">
      <c r="A374" s="130"/>
      <c r="F374" s="134"/>
    </row>
    <row r="375" spans="1:6">
      <c r="A375" s="130"/>
      <c r="F375" s="134"/>
    </row>
    <row r="376" spans="1:6">
      <c r="A376" s="130"/>
      <c r="F376" s="134"/>
    </row>
    <row r="377" spans="1:6">
      <c r="A377" s="130"/>
      <c r="F377" s="134"/>
    </row>
    <row r="378" spans="1:6">
      <c r="A378" s="130"/>
      <c r="F378" s="134"/>
    </row>
    <row r="379" spans="1:6">
      <c r="A379" s="130"/>
      <c r="F379" s="134"/>
    </row>
    <row r="380" spans="1:6">
      <c r="A380" s="130"/>
      <c r="F380" s="134"/>
    </row>
    <row r="381" spans="1:6">
      <c r="A381" s="130"/>
      <c r="F381" s="134"/>
    </row>
    <row r="382" spans="1:6">
      <c r="A382" s="130"/>
      <c r="F382" s="134"/>
    </row>
    <row r="383" spans="1:6">
      <c r="A383" s="130"/>
      <c r="F383" s="134"/>
    </row>
    <row r="384" spans="1:6">
      <c r="A384" s="130"/>
      <c r="F384" s="134"/>
    </row>
    <row r="385" spans="1:6">
      <c r="A385" s="130"/>
      <c r="F385" s="134"/>
    </row>
    <row r="386" spans="1:6">
      <c r="A386" s="130"/>
      <c r="F386" s="134"/>
    </row>
    <row r="387" spans="1:6">
      <c r="A387" s="130"/>
      <c r="F387" s="134"/>
    </row>
    <row r="388" spans="1:6">
      <c r="A388" s="130"/>
      <c r="F388" s="134"/>
    </row>
    <row r="389" spans="1:6">
      <c r="A389" s="130"/>
      <c r="F389" s="134"/>
    </row>
    <row r="390" spans="1:6">
      <c r="A390" s="130"/>
      <c r="F390" s="134"/>
    </row>
    <row r="391" spans="1:6">
      <c r="A391" s="130"/>
      <c r="F391" s="134"/>
    </row>
    <row r="392" spans="1:6">
      <c r="A392" s="130"/>
      <c r="F392" s="134"/>
    </row>
    <row r="393" spans="1:6">
      <c r="A393" s="130"/>
      <c r="F393" s="134"/>
    </row>
    <row r="394" spans="1:6">
      <c r="A394" s="130"/>
      <c r="F394" s="134"/>
    </row>
    <row r="395" spans="1:6">
      <c r="A395" s="130"/>
      <c r="F395" s="134"/>
    </row>
    <row r="396" spans="1:6">
      <c r="A396" s="130"/>
      <c r="F396" s="134"/>
    </row>
    <row r="397" spans="1:6">
      <c r="A397" s="130"/>
      <c r="F397" s="134"/>
    </row>
    <row r="398" spans="1:6">
      <c r="A398" s="130"/>
      <c r="F398" s="134"/>
    </row>
    <row r="399" spans="1:6">
      <c r="A399" s="130"/>
      <c r="F399" s="134"/>
    </row>
    <row r="400" spans="1:6">
      <c r="A400" s="130"/>
      <c r="F400" s="134"/>
    </row>
    <row r="401" spans="1:6">
      <c r="A401" s="130"/>
      <c r="F401" s="134"/>
    </row>
    <row r="402" spans="1:6">
      <c r="A402" s="130"/>
      <c r="F402" s="134"/>
    </row>
    <row r="403" spans="1:6">
      <c r="A403" s="130"/>
      <c r="F403" s="134"/>
    </row>
    <row r="404" spans="1:6">
      <c r="A404" s="130"/>
      <c r="F404" s="134"/>
    </row>
    <row r="405" spans="1:6">
      <c r="A405" s="130"/>
      <c r="F405" s="134"/>
    </row>
    <row r="406" spans="1:6">
      <c r="A406" s="130"/>
      <c r="F406" s="134"/>
    </row>
    <row r="407" spans="1:6">
      <c r="A407" s="130"/>
      <c r="F407" s="134"/>
    </row>
    <row r="408" spans="1:6">
      <c r="A408" s="130"/>
      <c r="F408" s="134"/>
    </row>
    <row r="409" spans="1:6">
      <c r="F409" s="134"/>
    </row>
    <row r="410" spans="1:6">
      <c r="F410" s="134"/>
    </row>
    <row r="411" spans="1:6">
      <c r="F411" s="134"/>
    </row>
    <row r="412" spans="1:6">
      <c r="F412" s="134"/>
    </row>
    <row r="413" spans="1:6">
      <c r="F413" s="134"/>
    </row>
    <row r="414" spans="1:6">
      <c r="F414" s="134"/>
    </row>
    <row r="415" spans="1:6">
      <c r="F415" s="134"/>
    </row>
    <row r="597" spans="4:4">
      <c r="D597" s="118">
        <v>1</v>
      </c>
    </row>
  </sheetData>
  <mergeCells count="6">
    <mergeCell ref="A33:G33"/>
    <mergeCell ref="A2:G2"/>
    <mergeCell ref="A3:G3"/>
    <mergeCell ref="A4:G4"/>
    <mergeCell ref="A12:F12"/>
    <mergeCell ref="A16:G16"/>
  </mergeCells>
  <conditionalFormatting sqref="G71 G84 G104 G114 G58 G8:G10 G12">
    <cfRule type="expression" dxfId="2" priority="3" stopIfTrue="1">
      <formula>#REF!=1</formula>
    </cfRule>
  </conditionalFormatting>
  <conditionalFormatting sqref="G114 G104 G84 G71 G58">
    <cfRule type="expression" dxfId="1" priority="2" stopIfTrue="1">
      <formula>#REF!=1</formula>
    </cfRule>
  </conditionalFormatting>
  <conditionalFormatting sqref="C108:C109">
    <cfRule type="expression" dxfId="0" priority="1" stopIfTrue="1">
      <formula>#REF!=1</formula>
    </cfRule>
  </conditionalFormatting>
  <pageMargins left="0.7" right="0.7" top="0.75" bottom="0.75" header="0.3" footer="0.3"/>
  <pageSetup paperSize="9" scale="93" fitToHeight="1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Rekapitulacija</vt:lpstr>
      <vt:lpstr>RUŠITVE IN USTROJ</vt:lpstr>
      <vt:lpstr>KANALIZACIJA</vt:lpstr>
      <vt:lpstr>VODOVOD</vt:lpstr>
      <vt:lpstr>VODOVOD-KANALIZACIJA 35-49</vt:lpstr>
      <vt:lpstr>VODOVOD-KANALIZACIJA 97-107</vt:lpstr>
      <vt:lpstr>KANALIZACIJA 139-145</vt:lpstr>
      <vt:lpstr>'KANALIZACIJA 139-145'!Print_Area</vt:lpstr>
      <vt:lpstr>Rekapitulacija!Print_Area</vt:lpstr>
      <vt:lpstr>'RUŠITVE IN USTROJ'!Print_Area</vt:lpstr>
    </vt:vector>
  </TitlesOfParts>
  <Company>PROJEKT d.d. Nova Gorica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Turk</dc:creator>
  <cp:lastModifiedBy>nibo</cp:lastModifiedBy>
  <cp:lastPrinted>2018-03-29T06:11:04Z</cp:lastPrinted>
  <dcterms:created xsi:type="dcterms:W3CDTF">2003-10-22T07:12:48Z</dcterms:created>
  <dcterms:modified xsi:type="dcterms:W3CDTF">2018-03-29T06:53:19Z</dcterms:modified>
</cp:coreProperties>
</file>