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Default Extension="wmf" ContentType="image/x-w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drawings/drawing2.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3.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4.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drawings/drawing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drawings/drawing6.xml" ContentType="application/vnd.openxmlformats-officedocument.drawing+xml"/>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30.bin" ContentType="application/vnd.openxmlformats-officedocument.oleObject"/>
  <Override PartName="/xl/drawings/drawing7.xml" ContentType="application/vnd.openxmlformats-officedocument.drawing+xml"/>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drawings/drawing8.xml" ContentType="application/vnd.openxmlformats-officedocument.drawing+xml"/>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drawings/drawing9.xml" ContentType="application/vnd.openxmlformats-officedocument.drawing+xml"/>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embeddings/oleObject44.bin" ContentType="application/vnd.openxmlformats-officedocument.oleObject"/>
  <Override PartName="/xl/embeddings/oleObject45.bin" ContentType="application/vnd.openxmlformats-officedocument.oleObject"/>
  <Override PartName="/xl/drawings/drawing10.xml" ContentType="application/vnd.openxmlformats-officedocument.drawing+xml"/>
  <Override PartName="/xl/embeddings/oleObject46.bin" ContentType="application/vnd.openxmlformats-officedocument.oleObject"/>
  <Override PartName="/xl/embeddings/oleObject47.bin" ContentType="application/vnd.openxmlformats-officedocument.oleObject"/>
  <Override PartName="/xl/embeddings/oleObject48.bin" ContentType="application/vnd.openxmlformats-officedocument.oleObject"/>
  <Override PartName="/xl/embeddings/oleObject49.bin" ContentType="application/vnd.openxmlformats-officedocument.oleObject"/>
  <Override PartName="/xl/embeddings/oleObject50.bin" ContentType="application/vnd.openxmlformats-officedocument.oleObject"/>
  <Override PartName="/xl/drawings/drawing11.xml" ContentType="application/vnd.openxmlformats-officedocument.drawing+xml"/>
  <Override PartName="/xl/embeddings/oleObject51.bin" ContentType="application/vnd.openxmlformats-officedocument.oleObject"/>
  <Override PartName="/xl/embeddings/oleObject52.bin" ContentType="application/vnd.openxmlformats-officedocument.oleObject"/>
  <Override PartName="/xl/embeddings/oleObject53.bin" ContentType="application/vnd.openxmlformats-officedocument.oleObject"/>
  <Override PartName="/xl/embeddings/oleObject54.bin" ContentType="application/vnd.openxmlformats-officedocument.oleObject"/>
  <Override PartName="/xl/embeddings/oleObject55.bin" ContentType="application/vnd.openxmlformats-officedocument.oleObject"/>
  <Override PartName="/xl/drawings/drawing12.xml" ContentType="application/vnd.openxmlformats-officedocument.drawing+xml"/>
  <Override PartName="/xl/embeddings/oleObject56.bin" ContentType="application/vnd.openxmlformats-officedocument.oleObject"/>
  <Override PartName="/xl/embeddings/oleObject57.bin" ContentType="application/vnd.openxmlformats-officedocument.oleObject"/>
  <Override PartName="/xl/embeddings/oleObject58.bin" ContentType="application/vnd.openxmlformats-officedocument.oleObject"/>
  <Override PartName="/xl/embeddings/oleObject59.bin" ContentType="application/vnd.openxmlformats-officedocument.oleObject"/>
  <Override PartName="/xl/embeddings/oleObject60.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510"/>
  <workbookPr/>
  <mc:AlternateContent xmlns:mc="http://schemas.openxmlformats.org/markup-compatibility/2006">
    <mc:Choice Requires="x15">
      <x15ac:absPath xmlns:x15ac="http://schemas.microsoft.com/office/spreadsheetml/2010/11/ac" url="/Users/robertlikar/Desktop/razpisi za portal/JN Industrijska cona lavžnik/"/>
    </mc:Choice>
  </mc:AlternateContent>
  <bookViews>
    <workbookView xWindow="18040" yWindow="1620" windowWidth="33160" windowHeight="21400" tabRatio="786"/>
  </bookViews>
  <sheets>
    <sheet name="REKAPITULACIJA" sheetId="2" r:id="rId1"/>
    <sheet name="I_južna_cesta" sheetId="16" r:id="rId2"/>
    <sheet name="II_gradbena dela_ZID" sheetId="15" r:id="rId3"/>
    <sheet name="IV_kanal_f1" sheetId="8" r:id="rId4"/>
    <sheet name="IV.I_priklučki_kanal_f1" sheetId="9" r:id="rId5"/>
    <sheet name="V_kanal_m" sheetId="10" r:id="rId6"/>
    <sheet name="V.I_priklučki_kanal_m" sheetId="11" r:id="rId7"/>
    <sheet name="VI_kanal_m1" sheetId="12" r:id="rId8"/>
    <sheet name="VI.I_priklučki_kanal_m_1" sheetId="13" r:id="rId9"/>
    <sheet name="VII._vod." sheetId="4" r:id="rId10"/>
    <sheet name="VII.I_priključki_vod." sheetId="14" r:id="rId11"/>
    <sheet name="IX_EE_Jug" sheetId="20" r:id="rId12"/>
    <sheet name="IX.I_CR_Jug" sheetId="21" r:id="rId13"/>
  </sheets>
  <definedNames>
    <definedName name="_xlnm.Print_Area" localSheetId="1">I_južna_cesta!$A$1:$F$108</definedName>
    <definedName name="_xlnm.Print_Area" localSheetId="2">'II_gradbena dela_ZID'!$A$1:$F$109</definedName>
    <definedName name="_xlnm.Print_Area" localSheetId="4">IV.I_priklučki_kanal_f1!$A$1:$F$94</definedName>
    <definedName name="_xlnm.Print_Area" localSheetId="11">IX_EE_Jug!$A$1:$F$124</definedName>
    <definedName name="_xlnm.Print_Area" localSheetId="12">IX.I_CR_Jug!$A$1:$F$143</definedName>
    <definedName name="_xlnm.Print_Area" localSheetId="0">REKAPITULACIJA!$A$1:$F$42</definedName>
    <definedName name="_xlnm.Print_Area" localSheetId="5">V_kanal_m!$A$1:$F$127</definedName>
    <definedName name="_xlnm.Print_Area" localSheetId="6">V.I_priklučki_kanal_m!$A$1:$F$97</definedName>
    <definedName name="_xlnm.Print_Area" localSheetId="7">VI_kanal_m1!$A$1:$F$124</definedName>
    <definedName name="_xlnm.Print_Area" localSheetId="8">VI.I_priklučki_kanal_m_1!$A$1:$F$96</definedName>
    <definedName name="_xlnm.Print_Area" localSheetId="9">VII._vod.!$A$1:$F$173</definedName>
    <definedName name="_xlnm.Print_Area" localSheetId="10">VII.I_priključki_vod.!$A$1:$F$119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92" i="12" l="1"/>
  <c r="F91" i="12"/>
  <c r="F11" i="16"/>
  <c r="F12" i="16"/>
  <c r="F13" i="16"/>
  <c r="F14" i="16"/>
  <c r="F15" i="16"/>
  <c r="F16" i="16"/>
  <c r="F17" i="16"/>
  <c r="F18" i="16"/>
  <c r="F19" i="16"/>
  <c r="F20" i="16"/>
  <c r="F21" i="16"/>
  <c r="E102" i="16"/>
  <c r="F30" i="16"/>
  <c r="F31" i="16"/>
  <c r="F32" i="16"/>
  <c r="F33" i="16"/>
  <c r="F34" i="16"/>
  <c r="F35" i="16"/>
  <c r="F36" i="16"/>
  <c r="F37" i="16"/>
  <c r="E103" i="16"/>
  <c r="F46" i="16"/>
  <c r="F47" i="16"/>
  <c r="F48" i="16"/>
  <c r="F49" i="16"/>
  <c r="F50" i="16"/>
  <c r="F51" i="16"/>
  <c r="F52" i="16"/>
  <c r="F53" i="16"/>
  <c r="F54" i="16"/>
  <c r="F55" i="16"/>
  <c r="F56" i="16"/>
  <c r="E104" i="16"/>
  <c r="F65" i="16"/>
  <c r="F66" i="16"/>
  <c r="F67" i="16"/>
  <c r="F68" i="16"/>
  <c r="F69" i="16"/>
  <c r="F70" i="16"/>
  <c r="F71" i="16"/>
  <c r="F72" i="16"/>
  <c r="F73" i="16"/>
  <c r="F74" i="16"/>
  <c r="F75" i="16"/>
  <c r="F76" i="16"/>
  <c r="F77" i="16"/>
  <c r="F78" i="16"/>
  <c r="F79" i="16"/>
  <c r="F80" i="16"/>
  <c r="F81" i="16"/>
  <c r="F82" i="16"/>
  <c r="E105" i="16"/>
  <c r="F91" i="16"/>
  <c r="F92" i="16"/>
  <c r="F93" i="16"/>
  <c r="F94" i="16"/>
  <c r="F95" i="16"/>
  <c r="F96" i="16"/>
  <c r="F97" i="16"/>
  <c r="E106" i="16"/>
  <c r="E107" i="16"/>
  <c r="E17" i="2"/>
  <c r="F8" i="15"/>
  <c r="F9" i="15"/>
  <c r="F10" i="15"/>
  <c r="F11" i="15"/>
  <c r="F12" i="15"/>
  <c r="F13" i="15"/>
  <c r="E101" i="15"/>
  <c r="F22" i="15"/>
  <c r="F23" i="15"/>
  <c r="F24" i="15"/>
  <c r="F25" i="15"/>
  <c r="F26" i="15"/>
  <c r="F27" i="15"/>
  <c r="F28" i="15"/>
  <c r="F29" i="15"/>
  <c r="F30" i="15"/>
  <c r="F31" i="15"/>
  <c r="F32" i="15"/>
  <c r="E102" i="15"/>
  <c r="F39" i="15"/>
  <c r="F40" i="15"/>
  <c r="F41" i="15"/>
  <c r="F42" i="15"/>
  <c r="F43" i="15"/>
  <c r="F44" i="15"/>
  <c r="F45" i="15"/>
  <c r="E103" i="15"/>
  <c r="F52" i="15"/>
  <c r="F53" i="15"/>
  <c r="F54" i="15"/>
  <c r="F55" i="15"/>
  <c r="E104" i="15"/>
  <c r="F62" i="15"/>
  <c r="F63" i="15"/>
  <c r="F64" i="15"/>
  <c r="F65" i="15"/>
  <c r="F66" i="15"/>
  <c r="E105" i="15"/>
  <c r="F73" i="15"/>
  <c r="F74" i="15"/>
  <c r="F75" i="15"/>
  <c r="F76" i="15"/>
  <c r="F77" i="15"/>
  <c r="F78" i="15"/>
  <c r="F79" i="15"/>
  <c r="F80" i="15"/>
  <c r="F81" i="15"/>
  <c r="F82" i="15"/>
  <c r="F83" i="15"/>
  <c r="F84" i="15"/>
  <c r="E106" i="15"/>
  <c r="F91" i="15"/>
  <c r="F92" i="15"/>
  <c r="F93" i="15"/>
  <c r="F94" i="15"/>
  <c r="F95" i="15"/>
  <c r="E107" i="15"/>
  <c r="E108" i="15"/>
  <c r="E18" i="2"/>
  <c r="F14" i="8"/>
  <c r="F15" i="8"/>
  <c r="F16" i="8"/>
  <c r="F17" i="8"/>
  <c r="F18" i="8"/>
  <c r="F19" i="8"/>
  <c r="F20" i="8"/>
  <c r="F21" i="8"/>
  <c r="F22" i="8"/>
  <c r="E105" i="8"/>
  <c r="C32" i="8"/>
  <c r="F32" i="8"/>
  <c r="C33" i="8"/>
  <c r="F33" i="8"/>
  <c r="C34" i="8"/>
  <c r="F34" i="8"/>
  <c r="C36" i="8"/>
  <c r="F36" i="8"/>
  <c r="C37" i="8"/>
  <c r="F37" i="8"/>
  <c r="C38" i="8"/>
  <c r="F38" i="8"/>
  <c r="C40" i="8"/>
  <c r="F40" i="8"/>
  <c r="C41" i="8"/>
  <c r="F41" i="8"/>
  <c r="C42" i="8"/>
  <c r="F42" i="8"/>
  <c r="F43" i="8"/>
  <c r="F44" i="8"/>
  <c r="F45" i="8"/>
  <c r="F46" i="8"/>
  <c r="F47" i="8"/>
  <c r="F48" i="8"/>
  <c r="F49" i="8"/>
  <c r="F50" i="8"/>
  <c r="E106" i="8"/>
  <c r="F59" i="8"/>
  <c r="F60" i="8"/>
  <c r="F61" i="8"/>
  <c r="F62" i="8"/>
  <c r="E107" i="8"/>
  <c r="F72" i="8"/>
  <c r="F74" i="8"/>
  <c r="F76" i="8"/>
  <c r="F78" i="8"/>
  <c r="F80" i="8"/>
  <c r="C81" i="8"/>
  <c r="F81" i="8"/>
  <c r="C82" i="8"/>
  <c r="F82" i="8"/>
  <c r="C83" i="8"/>
  <c r="F83" i="8"/>
  <c r="F84" i="8"/>
  <c r="E108" i="8"/>
  <c r="C93" i="8"/>
  <c r="F93" i="8"/>
  <c r="F94" i="8"/>
  <c r="F99" i="8"/>
  <c r="C98" i="8"/>
  <c r="F98" i="8"/>
  <c r="F97" i="8"/>
  <c r="F96" i="8"/>
  <c r="E95" i="8"/>
  <c r="F95" i="8"/>
  <c r="F100" i="8"/>
  <c r="E109" i="8"/>
  <c r="E110" i="8"/>
  <c r="E19" i="2"/>
  <c r="F14" i="9"/>
  <c r="F15" i="9"/>
  <c r="F16" i="9"/>
  <c r="F17" i="9"/>
  <c r="F18" i="9"/>
  <c r="F19" i="9"/>
  <c r="E89" i="9"/>
  <c r="C29" i="9"/>
  <c r="F29" i="9"/>
  <c r="C30" i="9"/>
  <c r="F30" i="9"/>
  <c r="C31" i="9"/>
  <c r="F31" i="9"/>
  <c r="C33" i="9"/>
  <c r="F33" i="9"/>
  <c r="C34" i="9"/>
  <c r="F34" i="9"/>
  <c r="C35" i="9"/>
  <c r="F35" i="9"/>
  <c r="F36" i="9"/>
  <c r="F37" i="9"/>
  <c r="F38" i="9"/>
  <c r="F39" i="9"/>
  <c r="F40" i="9"/>
  <c r="F41" i="9"/>
  <c r="F42" i="9"/>
  <c r="E90" i="9"/>
  <c r="F51" i="9"/>
  <c r="F52" i="9"/>
  <c r="E91" i="9"/>
  <c r="F62" i="9"/>
  <c r="F63" i="9"/>
  <c r="F65" i="9"/>
  <c r="F66" i="9"/>
  <c r="C67" i="9"/>
  <c r="F67" i="9"/>
  <c r="C68" i="9"/>
  <c r="F68" i="9"/>
  <c r="F69" i="9"/>
  <c r="E92" i="9"/>
  <c r="C78" i="9"/>
  <c r="F78" i="9"/>
  <c r="F80" i="9"/>
  <c r="F81" i="9"/>
  <c r="C82" i="9"/>
  <c r="F82" i="9"/>
  <c r="F83" i="9"/>
  <c r="E79" i="9"/>
  <c r="F79" i="9"/>
  <c r="F84" i="9"/>
  <c r="E93" i="9"/>
  <c r="E94" i="9"/>
  <c r="E20" i="2"/>
  <c r="F14" i="10"/>
  <c r="F15" i="10"/>
  <c r="F16" i="10"/>
  <c r="F17" i="10"/>
  <c r="F18" i="10"/>
  <c r="F19" i="10"/>
  <c r="F20" i="10"/>
  <c r="F21" i="10"/>
  <c r="F22" i="10"/>
  <c r="E121" i="10"/>
  <c r="C32" i="10"/>
  <c r="F32" i="10"/>
  <c r="C33" i="10"/>
  <c r="F33" i="10"/>
  <c r="C34" i="10"/>
  <c r="F34" i="10"/>
  <c r="C36" i="10"/>
  <c r="F36" i="10"/>
  <c r="C37" i="10"/>
  <c r="F37" i="10"/>
  <c r="C38" i="10"/>
  <c r="F38" i="10"/>
  <c r="C40" i="10"/>
  <c r="F40" i="10"/>
  <c r="C41" i="10"/>
  <c r="F41" i="10"/>
  <c r="C42" i="10"/>
  <c r="F42" i="10"/>
  <c r="C44" i="10"/>
  <c r="F44" i="10"/>
  <c r="C45" i="10"/>
  <c r="F45" i="10"/>
  <c r="C46" i="10"/>
  <c r="F46" i="10"/>
  <c r="F47" i="10"/>
  <c r="F48" i="10"/>
  <c r="F49" i="10"/>
  <c r="F50" i="10"/>
  <c r="F51" i="10"/>
  <c r="F52" i="10"/>
  <c r="F53" i="10"/>
  <c r="F54" i="10"/>
  <c r="E122" i="10"/>
  <c r="F63" i="10"/>
  <c r="F64" i="10"/>
  <c r="F65" i="10"/>
  <c r="F66" i="10"/>
  <c r="F67" i="10"/>
  <c r="F68" i="10"/>
  <c r="E123" i="10"/>
  <c r="F78" i="10"/>
  <c r="F79" i="10"/>
  <c r="F80" i="10"/>
  <c r="F81" i="10"/>
  <c r="F83" i="10"/>
  <c r="F84" i="10"/>
  <c r="F86" i="10"/>
  <c r="F88" i="10"/>
  <c r="F89" i="10"/>
  <c r="F91" i="10"/>
  <c r="F94" i="10"/>
  <c r="F95" i="10"/>
  <c r="F96" i="10"/>
  <c r="C97" i="10"/>
  <c r="F97" i="10"/>
  <c r="C98" i="10"/>
  <c r="F98" i="10"/>
  <c r="C99" i="10"/>
  <c r="F99" i="10"/>
  <c r="F100" i="10"/>
  <c r="E124" i="10"/>
  <c r="C109" i="10"/>
  <c r="F109" i="10"/>
  <c r="F110" i="10"/>
  <c r="F115" i="10"/>
  <c r="C114" i="10"/>
  <c r="F114" i="10"/>
  <c r="F113" i="10"/>
  <c r="F112" i="10"/>
  <c r="E111" i="10"/>
  <c r="F111" i="10"/>
  <c r="F116" i="10"/>
  <c r="E125" i="10"/>
  <c r="E126" i="10"/>
  <c r="E21" i="2"/>
  <c r="F14" i="11"/>
  <c r="F15" i="11"/>
  <c r="F16" i="11"/>
  <c r="F17" i="11"/>
  <c r="F18" i="11"/>
  <c r="F19" i="11"/>
  <c r="E92" i="11"/>
  <c r="C29" i="11"/>
  <c r="F29" i="11"/>
  <c r="C30" i="11"/>
  <c r="F30" i="11"/>
  <c r="C31" i="11"/>
  <c r="F31" i="11"/>
  <c r="C33" i="11"/>
  <c r="F33" i="11"/>
  <c r="C34" i="11"/>
  <c r="F34" i="11"/>
  <c r="C35" i="11"/>
  <c r="F35" i="11"/>
  <c r="F36" i="11"/>
  <c r="F37" i="11"/>
  <c r="F38" i="11"/>
  <c r="F39" i="11"/>
  <c r="F40" i="11"/>
  <c r="F41" i="11"/>
  <c r="F42" i="11"/>
  <c r="E93" i="11"/>
  <c r="F51" i="11"/>
  <c r="F52" i="11"/>
  <c r="E94" i="11"/>
  <c r="F62" i="11"/>
  <c r="F63" i="11"/>
  <c r="F64" i="11"/>
  <c r="F65" i="11"/>
  <c r="F67" i="11"/>
  <c r="F68" i="11"/>
  <c r="F69" i="11"/>
  <c r="C70" i="11"/>
  <c r="F70" i="11"/>
  <c r="C71" i="11"/>
  <c r="F71" i="11"/>
  <c r="F72" i="11"/>
  <c r="E95" i="11"/>
  <c r="C81" i="11"/>
  <c r="F81" i="11"/>
  <c r="F86" i="11"/>
  <c r="C85" i="11"/>
  <c r="F85" i="11"/>
  <c r="F84" i="11"/>
  <c r="F83" i="11"/>
  <c r="E82" i="11"/>
  <c r="F82" i="11"/>
  <c r="F87" i="11"/>
  <c r="E96" i="11"/>
  <c r="E97" i="11"/>
  <c r="E22" i="2"/>
  <c r="F14" i="12"/>
  <c r="F15" i="12"/>
  <c r="F16" i="12"/>
  <c r="F17" i="12"/>
  <c r="F18" i="12"/>
  <c r="F19" i="12"/>
  <c r="F20" i="12"/>
  <c r="F21" i="12"/>
  <c r="F22" i="12"/>
  <c r="E118" i="12"/>
  <c r="C32" i="12"/>
  <c r="F32" i="12"/>
  <c r="C33" i="12"/>
  <c r="F33" i="12"/>
  <c r="C34" i="12"/>
  <c r="F34" i="12"/>
  <c r="C36" i="12"/>
  <c r="F36" i="12"/>
  <c r="C37" i="12"/>
  <c r="F37" i="12"/>
  <c r="C38" i="12"/>
  <c r="F38" i="12"/>
  <c r="C40" i="12"/>
  <c r="F40" i="12"/>
  <c r="C41" i="12"/>
  <c r="F41" i="12"/>
  <c r="C42" i="12"/>
  <c r="F42" i="12"/>
  <c r="C44" i="12"/>
  <c r="F44" i="12"/>
  <c r="C45" i="12"/>
  <c r="F45" i="12"/>
  <c r="C46" i="12"/>
  <c r="F46" i="12"/>
  <c r="F47" i="12"/>
  <c r="F48" i="12"/>
  <c r="F49" i="12"/>
  <c r="F50" i="12"/>
  <c r="F51" i="12"/>
  <c r="F52" i="12"/>
  <c r="F53" i="12"/>
  <c r="F54" i="12"/>
  <c r="E119" i="12"/>
  <c r="F63" i="12"/>
  <c r="F64" i="12"/>
  <c r="F65" i="12"/>
  <c r="F66" i="12"/>
  <c r="F67" i="12"/>
  <c r="F68" i="12"/>
  <c r="F69" i="12"/>
  <c r="F70" i="12"/>
  <c r="E120" i="12"/>
  <c r="F80" i="12"/>
  <c r="F81" i="12"/>
  <c r="F82" i="12"/>
  <c r="F84" i="12"/>
  <c r="F86" i="12"/>
  <c r="F88" i="12"/>
  <c r="F89" i="12"/>
  <c r="F90" i="12"/>
  <c r="F93" i="12"/>
  <c r="C94" i="12"/>
  <c r="F94" i="12"/>
  <c r="C95" i="12"/>
  <c r="F95" i="12"/>
  <c r="C96" i="12"/>
  <c r="F96" i="12"/>
  <c r="F97" i="12"/>
  <c r="E121" i="12"/>
  <c r="C106" i="12"/>
  <c r="F106" i="12"/>
  <c r="F107" i="12"/>
  <c r="F109" i="12"/>
  <c r="F110" i="12"/>
  <c r="F112" i="12"/>
  <c r="C111" i="12"/>
  <c r="F111" i="12"/>
  <c r="E108" i="12"/>
  <c r="F108" i="12"/>
  <c r="F113" i="12"/>
  <c r="E122" i="12"/>
  <c r="E123" i="12"/>
  <c r="E23" i="2"/>
  <c r="F14" i="13"/>
  <c r="F15" i="13"/>
  <c r="F16" i="13"/>
  <c r="F17" i="13"/>
  <c r="F18" i="13"/>
  <c r="F19" i="13"/>
  <c r="E91" i="13"/>
  <c r="C29" i="13"/>
  <c r="F29" i="13"/>
  <c r="C30" i="13"/>
  <c r="F30" i="13"/>
  <c r="C31" i="13"/>
  <c r="F31" i="13"/>
  <c r="C33" i="13"/>
  <c r="F33" i="13"/>
  <c r="C34" i="13"/>
  <c r="F34" i="13"/>
  <c r="C35" i="13"/>
  <c r="F35" i="13"/>
  <c r="F36" i="13"/>
  <c r="F37" i="13"/>
  <c r="F38" i="13"/>
  <c r="F39" i="13"/>
  <c r="F40" i="13"/>
  <c r="F41" i="13"/>
  <c r="F42" i="13"/>
  <c r="E92" i="13"/>
  <c r="F51" i="13"/>
  <c r="F52" i="13"/>
  <c r="E93" i="13"/>
  <c r="F62" i="13"/>
  <c r="F63" i="13"/>
  <c r="F65" i="13"/>
  <c r="F66" i="13"/>
  <c r="F67" i="13"/>
  <c r="F68" i="13"/>
  <c r="C69" i="13"/>
  <c r="F69" i="13"/>
  <c r="C70" i="13"/>
  <c r="F70" i="13"/>
  <c r="F71" i="13"/>
  <c r="E94" i="13"/>
  <c r="C80" i="13"/>
  <c r="F80" i="13"/>
  <c r="F82" i="13"/>
  <c r="F83" i="13"/>
  <c r="C84" i="13"/>
  <c r="F84" i="13"/>
  <c r="F85" i="13"/>
  <c r="E81" i="13"/>
  <c r="F81" i="13"/>
  <c r="F86" i="13"/>
  <c r="E95" i="13"/>
  <c r="E96" i="13"/>
  <c r="E24" i="2"/>
  <c r="F14" i="4"/>
  <c r="F15" i="4"/>
  <c r="F16" i="4"/>
  <c r="F17" i="4"/>
  <c r="F18" i="4"/>
  <c r="F19" i="4"/>
  <c r="F20" i="4"/>
  <c r="E168" i="4"/>
  <c r="C30" i="4"/>
  <c r="F30" i="4"/>
  <c r="C31" i="4"/>
  <c r="F31" i="4"/>
  <c r="C32" i="4"/>
  <c r="F32" i="4"/>
  <c r="C34" i="4"/>
  <c r="F34" i="4"/>
  <c r="C35" i="4"/>
  <c r="F35" i="4"/>
  <c r="C36" i="4"/>
  <c r="F36" i="4"/>
  <c r="C38" i="4"/>
  <c r="F38" i="4"/>
  <c r="C39" i="4"/>
  <c r="F39" i="4"/>
  <c r="C40" i="4"/>
  <c r="F40" i="4"/>
  <c r="F41" i="4"/>
  <c r="F42" i="4"/>
  <c r="F43" i="4"/>
  <c r="F44" i="4"/>
  <c r="F45" i="4"/>
  <c r="F46" i="4"/>
  <c r="F47" i="4"/>
  <c r="F48" i="4"/>
  <c r="F49" i="4"/>
  <c r="F50" i="4"/>
  <c r="F51" i="4"/>
  <c r="F52" i="4"/>
  <c r="E169" i="4"/>
  <c r="F61" i="4"/>
  <c r="F62" i="4"/>
  <c r="F63" i="4"/>
  <c r="F64" i="4"/>
  <c r="F65" i="4"/>
  <c r="F66" i="4"/>
  <c r="E170" i="4"/>
  <c r="F100" i="4"/>
  <c r="F102" i="4"/>
  <c r="F103" i="4"/>
  <c r="F105" i="4"/>
  <c r="F107" i="4"/>
  <c r="F108" i="4"/>
  <c r="F109" i="4"/>
  <c r="F110" i="4"/>
  <c r="F111" i="4"/>
  <c r="F112" i="4"/>
  <c r="F113" i="4"/>
  <c r="F114" i="4"/>
  <c r="F115" i="4"/>
  <c r="F116" i="4"/>
  <c r="F117" i="4"/>
  <c r="F118" i="4"/>
  <c r="F119" i="4"/>
  <c r="F120" i="4"/>
  <c r="F121" i="4"/>
  <c r="F122" i="4"/>
  <c r="F123" i="4"/>
  <c r="F124" i="4"/>
  <c r="F126" i="4"/>
  <c r="F127" i="4"/>
  <c r="F128" i="4"/>
  <c r="F129" i="4"/>
  <c r="F130" i="4"/>
  <c r="F131" i="4"/>
  <c r="F132" i="4"/>
  <c r="F134" i="4"/>
  <c r="F135" i="4"/>
  <c r="F136" i="4"/>
  <c r="F137" i="4"/>
  <c r="F138" i="4"/>
  <c r="F140" i="4"/>
  <c r="F141" i="4"/>
  <c r="C142" i="4"/>
  <c r="F142" i="4"/>
  <c r="C143" i="4"/>
  <c r="F143" i="4"/>
  <c r="C144" i="4"/>
  <c r="F144" i="4"/>
  <c r="F145" i="4"/>
  <c r="F146" i="4"/>
  <c r="F147" i="4"/>
  <c r="E171" i="4"/>
  <c r="C156" i="4"/>
  <c r="F156" i="4"/>
  <c r="F157" i="4"/>
  <c r="F158" i="4"/>
  <c r="F159" i="4"/>
  <c r="F161" i="4"/>
  <c r="C162" i="4"/>
  <c r="F162" i="4"/>
  <c r="E160" i="4"/>
  <c r="F160" i="4"/>
  <c r="F163" i="4"/>
  <c r="E172" i="4"/>
  <c r="E173" i="4"/>
  <c r="E25" i="2"/>
  <c r="F14" i="14"/>
  <c r="F15" i="14"/>
  <c r="F16" i="14"/>
  <c r="F17" i="14"/>
  <c r="F18" i="14"/>
  <c r="E114" i="14"/>
  <c r="C28" i="14"/>
  <c r="F28" i="14"/>
  <c r="C29" i="14"/>
  <c r="F29" i="14"/>
  <c r="C30" i="14"/>
  <c r="F30" i="14"/>
  <c r="F31" i="14"/>
  <c r="F32" i="14"/>
  <c r="F33" i="14"/>
  <c r="F34" i="14"/>
  <c r="F35" i="14"/>
  <c r="F36" i="14"/>
  <c r="E115" i="14"/>
  <c r="F45" i="14"/>
  <c r="F47" i="14"/>
  <c r="F48" i="14"/>
  <c r="F49" i="14"/>
  <c r="F50" i="14"/>
  <c r="E116" i="14"/>
  <c r="F79" i="14"/>
  <c r="F80" i="14"/>
  <c r="F81" i="14"/>
  <c r="F83" i="14"/>
  <c r="F84" i="14"/>
  <c r="F86" i="14"/>
  <c r="F87" i="14"/>
  <c r="C88" i="14"/>
  <c r="F88" i="14"/>
  <c r="C89" i="14"/>
  <c r="F89" i="14"/>
  <c r="C90" i="14"/>
  <c r="F90" i="14"/>
  <c r="F91" i="14"/>
  <c r="F92" i="14"/>
  <c r="F93" i="14"/>
  <c r="E117" i="14"/>
  <c r="C102" i="14"/>
  <c r="F102" i="14"/>
  <c r="F103" i="14"/>
  <c r="F104" i="14"/>
  <c r="F105" i="14"/>
  <c r="C108" i="14"/>
  <c r="F108" i="14"/>
  <c r="F107" i="14"/>
  <c r="E106" i="14"/>
  <c r="F106" i="14"/>
  <c r="F109" i="14"/>
  <c r="E118" i="14"/>
  <c r="E119" i="14"/>
  <c r="E26" i="2"/>
  <c r="F14" i="20"/>
  <c r="F15" i="20"/>
  <c r="F16" i="20"/>
  <c r="F17" i="20"/>
  <c r="F18" i="20"/>
  <c r="F19" i="20"/>
  <c r="F20" i="20"/>
  <c r="F21" i="20"/>
  <c r="F22" i="20"/>
  <c r="E119" i="20"/>
  <c r="F31" i="20"/>
  <c r="F32" i="20"/>
  <c r="F33" i="20"/>
  <c r="F34" i="20"/>
  <c r="F35" i="20"/>
  <c r="F36" i="20"/>
  <c r="F37" i="20"/>
  <c r="E120" i="20"/>
  <c r="F46" i="20"/>
  <c r="F47" i="20"/>
  <c r="F48" i="20"/>
  <c r="F49" i="20"/>
  <c r="F60" i="20"/>
  <c r="F72" i="20"/>
  <c r="F73" i="20"/>
  <c r="F74" i="20"/>
  <c r="E121" i="20"/>
  <c r="F83" i="20"/>
  <c r="F84" i="20"/>
  <c r="F86" i="20"/>
  <c r="F87" i="20"/>
  <c r="F89" i="20"/>
  <c r="F90" i="20"/>
  <c r="F91" i="20"/>
  <c r="F92" i="20"/>
  <c r="F93" i="20"/>
  <c r="F94" i="20"/>
  <c r="F96" i="20"/>
  <c r="F97" i="20"/>
  <c r="E122" i="20"/>
  <c r="F107" i="20"/>
  <c r="F108" i="20"/>
  <c r="F109" i="20"/>
  <c r="F110" i="20"/>
  <c r="F111" i="20"/>
  <c r="F112" i="20"/>
  <c r="F113" i="20"/>
  <c r="F114" i="20"/>
  <c r="E123" i="20"/>
  <c r="E124" i="20"/>
  <c r="E27" i="2"/>
  <c r="F14" i="21"/>
  <c r="F15" i="21"/>
  <c r="F16" i="21"/>
  <c r="F17" i="21"/>
  <c r="F18" i="21"/>
  <c r="F19" i="21"/>
  <c r="F20" i="21"/>
  <c r="F21" i="21"/>
  <c r="E137" i="21"/>
  <c r="F30" i="21"/>
  <c r="F31" i="21"/>
  <c r="F32" i="21"/>
  <c r="F33" i="21"/>
  <c r="F34" i="21"/>
  <c r="F35" i="21"/>
  <c r="F36" i="21"/>
  <c r="E138" i="21"/>
  <c r="F45" i="21"/>
  <c r="F46" i="21"/>
  <c r="F47" i="21"/>
  <c r="F48" i="21"/>
  <c r="F58" i="21"/>
  <c r="F71" i="21"/>
  <c r="F83" i="21"/>
  <c r="F84" i="21"/>
  <c r="E139" i="21"/>
  <c r="F94" i="21"/>
  <c r="F95" i="21"/>
  <c r="F97" i="21"/>
  <c r="F98" i="21"/>
  <c r="F99" i="21"/>
  <c r="F100" i="21"/>
  <c r="F102" i="21"/>
  <c r="F104" i="21"/>
  <c r="F105" i="21"/>
  <c r="F107" i="21"/>
  <c r="F108" i="21"/>
  <c r="F109" i="21"/>
  <c r="F110" i="21"/>
  <c r="F111" i="21"/>
  <c r="F112" i="21"/>
  <c r="F114" i="21"/>
  <c r="F115" i="21"/>
  <c r="F116" i="21"/>
  <c r="F118" i="21"/>
  <c r="E140" i="21"/>
  <c r="F127" i="21"/>
  <c r="F128" i="21"/>
  <c r="F129" i="21"/>
  <c r="F130" i="21"/>
  <c r="F131" i="21"/>
  <c r="F132" i="21"/>
  <c r="E141" i="21"/>
  <c r="E142" i="21"/>
  <c r="E28" i="2"/>
  <c r="E29" i="2"/>
  <c r="E31" i="2"/>
  <c r="E32" i="2"/>
  <c r="E35" i="2"/>
  <c r="E36" i="2"/>
  <c r="E33" i="2"/>
  <c r="B28" i="2"/>
  <c r="A28" i="2"/>
  <c r="B27" i="2"/>
  <c r="A27" i="2"/>
  <c r="B17" i="2"/>
  <c r="A17" i="2"/>
  <c r="B18" i="2"/>
  <c r="A18" i="2"/>
  <c r="B26" i="2"/>
  <c r="A26" i="2"/>
  <c r="B25" i="2"/>
  <c r="A25" i="2"/>
  <c r="B24" i="2"/>
  <c r="A24" i="2"/>
  <c r="B23" i="2"/>
  <c r="A23" i="2"/>
  <c r="B22" i="2"/>
  <c r="A22" i="2"/>
  <c r="B21" i="2"/>
  <c r="A21" i="2"/>
  <c r="B20" i="2"/>
  <c r="A20" i="2"/>
  <c r="B19" i="2"/>
  <c r="A19" i="2"/>
</calcChain>
</file>

<file path=xl/sharedStrings.xml><?xml version="1.0" encoding="utf-8"?>
<sst xmlns="http://schemas.openxmlformats.org/spreadsheetml/2006/main" count="2717" uniqueCount="578">
  <si>
    <t>1.</t>
  </si>
  <si>
    <t>2.</t>
  </si>
  <si>
    <t>3.</t>
  </si>
  <si>
    <t>4.</t>
  </si>
  <si>
    <t>5.</t>
  </si>
  <si>
    <t>zap.</t>
  </si>
  <si>
    <t>vrsta in opis del</t>
  </si>
  <si>
    <t>količina</t>
  </si>
  <si>
    <t>EnM</t>
  </si>
  <si>
    <t>št.</t>
  </si>
  <si>
    <t>cena / EnM v EUR</t>
  </si>
  <si>
    <t>SKUPAJ cena za količino v EUR</t>
  </si>
  <si>
    <t>naslov:</t>
  </si>
  <si>
    <t xml:space="preserve">Naročnik: </t>
  </si>
  <si>
    <t>ID za DDV:</t>
  </si>
  <si>
    <t>5 (4x2)</t>
  </si>
  <si>
    <t>vrednost v EUR</t>
  </si>
  <si>
    <t>Podpis odogovorne osebe ponudnika</t>
  </si>
  <si>
    <t>opis</t>
  </si>
  <si>
    <t>m3</t>
  </si>
  <si>
    <t>m2</t>
  </si>
  <si>
    <t>6.</t>
  </si>
  <si>
    <t>7.</t>
  </si>
  <si>
    <t>8.</t>
  </si>
  <si>
    <t>kos</t>
  </si>
  <si>
    <t>9.</t>
  </si>
  <si>
    <t>m1</t>
  </si>
  <si>
    <t>10.</t>
  </si>
  <si>
    <t>11.</t>
  </si>
  <si>
    <t>12.</t>
  </si>
  <si>
    <t>13.</t>
  </si>
  <si>
    <t>GRADBENA DELA</t>
  </si>
  <si>
    <t>I.</t>
  </si>
  <si>
    <t>14.</t>
  </si>
  <si>
    <t>ZEMELJSKA DELA</t>
  </si>
  <si>
    <t>SKUPAJ VREDNOST 2. ZEMELJSKA DELA</t>
  </si>
  <si>
    <t>ur</t>
  </si>
  <si>
    <t>PREDDELA</t>
  </si>
  <si>
    <t>Opomba:</t>
  </si>
  <si>
    <t xml:space="preserve"> - v terenu V. ktg. - 20%</t>
  </si>
  <si>
    <t xml:space="preserve"> - v terenu III. ktg. - 30%</t>
  </si>
  <si>
    <t xml:space="preserve"> - v terenu IV. ktg. - 50%</t>
  </si>
  <si>
    <t>m3 - skupaj</t>
  </si>
  <si>
    <t>SKUPAJ VREDNOST 3. GRADBENA DELA</t>
  </si>
  <si>
    <t>Dela izvršiti skladno s tehnično specifikacijo za javne ceste TSC 08.512:2005</t>
  </si>
  <si>
    <t>ZAKLJUČNA DELA</t>
  </si>
  <si>
    <t>SKUPAJ VREDNOST 5. ZAKLJUČNA DELA</t>
  </si>
  <si>
    <t>Izdelava geodetskega načrta izvedenega stanja z elaboratom KKN za vnos v kataster komunalnih naprav po zahtevah upravljavca.</t>
  </si>
  <si>
    <t>SKUPAJ VREDNOST 1. PREDDELA</t>
  </si>
  <si>
    <t xml:space="preserve">Zakoličba obstoječih komunalnih naprav '(križanja in približevanja) in označitev - elektroinstalacije, telefona, vodovoda, kanalizacije. </t>
  </si>
  <si>
    <t>Izdelava začasnih podpor na prečkanju kanalizacije z drugimi komunalnimi napravami (kanalizacija, vodovod,..).</t>
  </si>
  <si>
    <t xml:space="preserve"> - v terenu III. ktg. - 50%</t>
  </si>
  <si>
    <t xml:space="preserve"> - v terenu IV. ktg. - 30%</t>
  </si>
  <si>
    <r>
      <t xml:space="preserve">Strojni izkop jarkov za fekalno kanalizacijo, širine do 1,5m, globine nad 2,0 m, naklon brežin 75° z nakladanjem na prevozno sredstvo, odvozom na krajevno deponijo oddaljeno </t>
    </r>
    <r>
      <rPr>
        <b/>
        <sz val="8"/>
        <rFont val="Tahoma"/>
        <family val="2"/>
        <charset val="238"/>
      </rPr>
      <t>do 10km,</t>
    </r>
    <r>
      <rPr>
        <sz val="8"/>
        <rFont val="Tahoma"/>
        <family val="2"/>
      </rPr>
      <t xml:space="preserve"> komplet z ravnanjen materiala v deponiji.</t>
    </r>
  </si>
  <si>
    <t>Ročni izkop zemljine III. in IV. ktg. na križanjih z ostalimi komunalnimi vodi  z odmetom na rob gradbene jame.</t>
  </si>
  <si>
    <t>Zasip jarka z materialom od izkopa in nabijanje v plasteh po 20cm.</t>
  </si>
  <si>
    <t>Nakladanje odvečnega materilala in odvoz na krajevno deponijo oodaljeno do 10km, komplet z plačilom takse.</t>
  </si>
  <si>
    <t>Dela izršiti skladno s tehnično specifikacijo za javne ceste TSC 08.512:2005</t>
  </si>
  <si>
    <t>kd</t>
  </si>
  <si>
    <t>MONTAŽNA IN BETONSKA DELA</t>
  </si>
  <si>
    <t>SKUPAJ VREDNOST 4. MONTAŽNA IN BETONSKA DELA</t>
  </si>
  <si>
    <t>Dobava in montaža PVC fazonskih kosov.</t>
  </si>
  <si>
    <t>Pregled in čiščenje kanala pred izvedbo
tlačnega preizkusa.</t>
  </si>
  <si>
    <t>Tlačni preizkus vodotesnosti položenih kanalizacijskih cevi  po navodilih  proizvajalca in projektanta, po standardu EN1610.</t>
  </si>
  <si>
    <t>Pregled kanalizacije s kamero.</t>
  </si>
  <si>
    <t>MONTAŽNA DELA IN BETONSKA DELA</t>
  </si>
  <si>
    <t xml:space="preserve">Ponudnik: </t>
  </si>
  <si>
    <t>Opravljanje nadzora s strani upravljalca komunalnih vodov obračun po dejanskih stroških.</t>
  </si>
  <si>
    <t>Izdelava in postavitev gradbenih profilov za izvedbo fekalne kanalizacije  in tlačnega voda.</t>
  </si>
  <si>
    <t xml:space="preserve">Dobava in vgradnja drobljenca 0/4 mm za izdelavo posteljice in obsip kanalizacijske cevi, do višine 15 cm nad temenom cevi, s planiranjem in strojnim utrjevanjem do 95 % po standardnem Prokterjevem postopku. </t>
  </si>
  <si>
    <t>15.</t>
  </si>
  <si>
    <t>Dela izvesti skladno s tehnično specifikacijo za javne ceste TSC 08.512:2005</t>
  </si>
  <si>
    <t>Izdelava in postavitev gradbenih profilov</t>
  </si>
  <si>
    <t xml:space="preserve">Zakoličba obstoječih komunalnih naprav '(križanja in približevanja) in označitev - elektroinstalacije, telefona, vodovoda, meteorne in fekalne kanalizacije. </t>
  </si>
  <si>
    <t>Zavarovanje prometa med gradnjo, pridobitev dovoljenja za cestno zaporo, z ureditvijo prometnega režima v času gradnje (obvestilo, zavarovanje gradbene jame in gradbišča, postavitev prometne signalizacije, postavitev zaščitne ograje, premostivenih objektov za prešce in ostali promet). Po končanih delih odstraniti prometno signalizacijo in vzpostaviti prometni režim v prvotno stanje.</t>
  </si>
  <si>
    <t>SKUPAJ 1. PREDDELA</t>
  </si>
  <si>
    <t xml:space="preserve"> - v terenu III. ktg. - 40%</t>
  </si>
  <si>
    <t xml:space="preserve"> - v terenu IV. ktg. - 40%</t>
  </si>
  <si>
    <t>Ročni izkop zemljine III. in IV. ktg. na križanjih z ostalimi komunalnimi vodi  z odmetom na rob gradbene jame</t>
  </si>
  <si>
    <t xml:space="preserve">Planiranje dna vodovodnega jarka s točnostjo      +/-1cm                 </t>
  </si>
  <si>
    <t xml:space="preserve">Planiranje dna jarka vodovodnih priključkov točnostjo +/-1cm                 </t>
  </si>
  <si>
    <t xml:space="preserve">Dobava in vgradnja drobljenca 0/4 mm za posteljico in obsip vodovoda, do višine 15 cm nad temenom cevi, s planiranjem in strojnim utrjevanjem do 95 % po standardnem Prokterjevem postopku. </t>
  </si>
  <si>
    <t>Dobava in vgradnja drobljenca 0/4 mm za posteljico in obsip hišnih priključkov, do višine 15 cm nad temenom cevi, s planiranjem in strojnim utrjevanjem do 95 % po standardnem Prokterjevem postopku. Natančnost izdelave posteljice je +/- 1 cm.</t>
  </si>
  <si>
    <t>Dobava in zasip jarka vodovoda z tamponskim drobljencem iz kamnine
0/32mm, ter komprimiranje v plasteh po 20 cm.</t>
  </si>
  <si>
    <t>Dobava in zasip jarka vodovodnih priključkov z tamponskim drobljencem
iz kamnine 0/32mm, ter komprimiranje v plasteh po 20 cm.</t>
  </si>
  <si>
    <t>Zasip vodovodnega jarka z materialom od izkopa finih frakcij v debelini 20cm, s komprimiranjem.</t>
  </si>
  <si>
    <t>Zasip jarka hišnih priključkoz z materialom od izkopa z komprimiranjem v plasteh po 20 cm.</t>
  </si>
  <si>
    <t>Humusiranje s humusnim materialom od izkopa v sloju 15cm.</t>
  </si>
  <si>
    <t>Nakladanje in odvoz materiala od izkopa iz gradbiščne deponije v krejevno deponijo oddaljeno do 10km, komplet z ravnanjem materiala v deponiji.</t>
  </si>
  <si>
    <t>SKUPAJ 2. ZEMELJSKA DELA</t>
  </si>
  <si>
    <t>Izdelava betonskih sidrnih blokov iz betona C20/25, komplet z opažanjem, dobavo in vgrajevanjem betona, za sidranje cevovoda.</t>
  </si>
  <si>
    <t>Izdelava betonskih betonskih podstavkov dim. 25x25x10cm iz betona C20/25, komplet z opažanjem, dobavo in vgrajevanjem betona,  za montažo cestnih kap.</t>
  </si>
  <si>
    <t>MONTAŽNA DELA</t>
  </si>
  <si>
    <t xml:space="preserve">Dobava in montaža vodovodnih cevi iz nodularne litine C40 NATURAL, PN=16 bar, s standardnimi spojkami "STD", zunanje in notranje zaščitenih proti koroziji (standardi ISO4179 in ISO8179), komplet s spojnim materialom in tesnili. Cevi se polagajo na predhodno pripravljeno peščeno posteljico. </t>
  </si>
  <si>
    <t>- DN100 / PN16</t>
  </si>
  <si>
    <t>Dobava in montaža fazonskih kosov iz nodularne litine GGG 400, PN16, z zunanjo in notranjo epoksy zaščito min. debeline 70 mikronov, z gumi tesnili in vijaki z maticami, vijaki po montaži dodatno antikorozijsko zaščiteni.</t>
  </si>
  <si>
    <r>
      <t xml:space="preserve">Dobava in montaža EV zasuna </t>
    </r>
    <r>
      <rPr>
        <b/>
        <sz val="8"/>
        <rFont val="Tahoma"/>
        <family val="2"/>
        <charset val="238"/>
      </rPr>
      <t>DN100/PN16</t>
    </r>
    <r>
      <rPr>
        <sz val="8"/>
        <rFont val="Tahoma"/>
        <family val="2"/>
      </rPr>
      <t xml:space="preserve"> iz nodularne litine GGG 400 z epoksy zaščito minimalne debeline 250 mikronov. Klin zasuna je zaščiten z EPDM elastomerno gumo. Vreteno zasuna je izdelano iz nerjavečega jekla. Tesnenje na vretenu je izvedeno z dvema "O" tesniloma iz NBR. Na obeh straneh klina sta teflonski vodili. Komplet z gumi tesnili, vijaki in maticami. 
Vijaki po montaži dodatno antikorozijsko zaščiteni. Ustrezati morajo standardu EN 1074 in ISO 7259.</t>
    </r>
  </si>
  <si>
    <r>
      <t xml:space="preserve">Dobava in montaža EV zasuna </t>
    </r>
    <r>
      <rPr>
        <b/>
        <sz val="8"/>
        <rFont val="Tahoma"/>
        <family val="2"/>
        <charset val="238"/>
      </rPr>
      <t>DN50/PN16</t>
    </r>
    <r>
      <rPr>
        <sz val="8"/>
        <rFont val="Tahoma"/>
        <family val="2"/>
      </rPr>
      <t xml:space="preserve"> iz nodularne litine GGG 400 z epoksy zaščito minimalne debeline 250 mikronov. Klin zasuna je zaščiten z EPDM elastomerno gumo. Vreteno zasuna je izdelano iz nerjavečega jekla. Tesnenje na vretenu je izvedeno z dvema "O" tesniloma iz NBR. Na obeh straneh klina sta teflonski vodili. Komplet z gumi tesnili, vijaki in maticami. 
Vijaki po montaži dodatno antikorozijsko zaščiteni. Ustrezati morajo standardu EN 1074 in ISO 7259.</t>
    </r>
  </si>
  <si>
    <t>Dobava in montaža prirobničnega odzračevalnega ventila, z eno krogo, s prirobničnim priključkom DN50. Skupaj z zasunom DN50 in vsem montažnim in tesnilnim materialom.</t>
  </si>
  <si>
    <t>Dobava in montaža teleskopske-vgradbene garniture za EV zasune, vgradbena višina h=0,7-1,2m, komplet z podložno ploščo Tip. 240 in varovalno teleskopsko cestno kapo d90 (kot npr. PAM) z napisom VODA. Skupaj z vsem montažnim in tesnilnim materialom.</t>
  </si>
  <si>
    <t>Dobava in montaža navrtnega zasuna za nodularno litino za vgradnjo pod tlakom, komplet z stremenom in kolenom vrtljivim 90° , priključek 6/4" D=40 (kot npr. Hawle-ZAK). Skupaj z vsem montažnim in tesnilnim materialom.</t>
  </si>
  <si>
    <t>16.</t>
  </si>
  <si>
    <t>17.</t>
  </si>
  <si>
    <t>18.</t>
  </si>
  <si>
    <t>19.</t>
  </si>
  <si>
    <t>20.</t>
  </si>
  <si>
    <t>21.</t>
  </si>
  <si>
    <t>22.</t>
  </si>
  <si>
    <t>Obveščanje potrošnikov o zaprtju vodovoda, zapiranje, čiščenje in ponovno odpiranje po navodilih in nadzorom upravljavca.</t>
  </si>
  <si>
    <t>Dezinfekcija in sanitarni preizkus cevovoda po zahtevah inštituta za varovanje zdravja ter dostava potrdila o uspešno opravljenem preizkusu pod nadzorom upravljavca.</t>
  </si>
  <si>
    <t>SKUPAJ VREDNOST 4. MONTAŽNA DELA</t>
  </si>
  <si>
    <t xml:space="preserve">Opravljanje nadzora s strani upravljalca komunalnih vodov obračun po dejanskih stroških </t>
  </si>
  <si>
    <t>II.</t>
  </si>
  <si>
    <r>
      <t xml:space="preserve">Strojni izkop jarkov za vodovod, širine do 1,5m, globine do 1,5 m, naklon brežin 75° z nakladanjem na prevozno sredstvo, odvozom na krajevno deponijo oddaljeno </t>
    </r>
    <r>
      <rPr>
        <b/>
        <sz val="8"/>
        <rFont val="Tahoma"/>
        <family val="2"/>
        <charset val="238"/>
      </rPr>
      <t>do 10km,</t>
    </r>
    <r>
      <rPr>
        <sz val="8"/>
        <rFont val="Tahoma"/>
        <family val="2"/>
      </rPr>
      <t xml:space="preserve"> komplet z ravnanjen materiala v deponiji in plačilom takse.</t>
    </r>
  </si>
  <si>
    <r>
      <t xml:space="preserve">Strojni izkop jarkov vodovodnih priključkov, širine do 1,0m, globine do 1,3 m, naklon brežin 75° z nakladanjem na prevozno sredstvo, odvozom na krajevno deponijo oddaljeno </t>
    </r>
    <r>
      <rPr>
        <b/>
        <sz val="8"/>
        <rFont val="Tahoma"/>
        <family val="2"/>
        <charset val="238"/>
      </rPr>
      <t>do 10km,</t>
    </r>
    <r>
      <rPr>
        <sz val="8"/>
        <rFont val="Tahoma"/>
        <family val="2"/>
      </rPr>
      <t xml:space="preserve"> komplet z ravnanjen materiala v deponiji.</t>
    </r>
  </si>
  <si>
    <r>
      <t xml:space="preserve">Izdelava </t>
    </r>
    <r>
      <rPr>
        <b/>
        <sz val="8"/>
        <rFont val="Tahoma"/>
        <family val="2"/>
        <charset val="238"/>
      </rPr>
      <t>vodotesnega</t>
    </r>
    <r>
      <rPr>
        <sz val="8"/>
        <rFont val="Tahoma"/>
        <family val="2"/>
      </rPr>
      <t xml:space="preserve"> vodovodnega jaška iz betona C25/30, komplet z vsemi pomožnimi deli (opaž, armatura, beton), z izdelava betonskih podstavkov dim 20x20x80cm, poglobitev za črpanje ter izpustom za dreniranje fi15cm, zatesnitvijo delovnih stikov in predorov cevi s tesnilnim trakom iz betonita in kavčuka. Dobava in montaža pokrova iz nodularne litine DN60cm z protihrupnim vložkom, nosilnosti 400 kN. Dobava in montaža vstopnih izvlečnih lestev iz nerjavečega jekla (INOX), po detajlu. Dolžina lestev 150cm. Dobava in motaža plastiče pohodne rešetke z okvirjem dim 45x45cm. Debelina sten 20cm.</t>
    </r>
  </si>
  <si>
    <t>FF DN50 L=600 sidran</t>
  </si>
  <si>
    <t xml:space="preserve">SKUPNA REKAPITULACIJA </t>
  </si>
  <si>
    <t xml:space="preserve">SKUPAJ VREDNOST PONUDBE BREZ DDV </t>
  </si>
  <si>
    <t>SKUPAJ VREDNOST PONUDBE S POPUSTOM BREZ DDV</t>
  </si>
  <si>
    <t>SKUPAJ VREDNOST PONUDBE Z DDV</t>
  </si>
  <si>
    <r>
      <t xml:space="preserve">Strojni in deloma ročni izkop jarkov za vodovod v materilalu III.-IV. in V. ktg,  med varovalnim opažem, širine do 1,5m, globine do 1,5m, naklon brežin 90°, z odvozom materiala na krajevno deponijo oddaljeno do </t>
    </r>
    <r>
      <rPr>
        <b/>
        <sz val="8"/>
        <rFont val="Tahoma"/>
        <family val="2"/>
        <charset val="238"/>
      </rPr>
      <t>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morebitno razpiranje jarka).</t>
    </r>
  </si>
  <si>
    <t>Izdelava hišnih priključkov fekalne kanalizacije, ki se zaključijo 1m od roba asfaltacije na novo kanalizacijo z napravo odprtine do DN 160, po montaži cevi obdelava priključka z cem. malto.</t>
  </si>
  <si>
    <r>
      <t xml:space="preserve">Prevezava novozgrajenega vodovoda in obstoječih odcepov, komplet z vsem potrevnim materialom, praznjenjem, spiranjem in odzračevanjem vodovoda, </t>
    </r>
    <r>
      <rPr>
        <b/>
        <sz val="8"/>
        <rFont val="Tahoma"/>
        <family val="2"/>
        <charset val="238"/>
      </rPr>
      <t>izvaja upravljavec</t>
    </r>
    <r>
      <rPr>
        <sz val="8"/>
        <rFont val="Tahoma"/>
        <family val="2"/>
      </rPr>
      <t>.</t>
    </r>
  </si>
  <si>
    <t xml:space="preserve">naziv: </t>
  </si>
  <si>
    <t xml:space="preserve">transakcisjki račun: </t>
  </si>
  <si>
    <t xml:space="preserve">ID za DDV: </t>
  </si>
  <si>
    <t xml:space="preserve">naslov: </t>
  </si>
  <si>
    <t>Izdelava PID tehnične dokumentacije (4 izvodi).</t>
  </si>
  <si>
    <t>%</t>
  </si>
  <si>
    <t>V popisu del je upoštevano ščitenje kanalskega rova z zagatnicami, kjer je to potrebno. Ponudnik mora pri oddaji ponudbe v kalkulirati razrahljivosti materialov. Ponudnik je dolžan v enotno ceno postavk upoštevati tudi strošek črpanja vode iz gradbene jame.</t>
  </si>
  <si>
    <t>Geomehanski nadzor (obisk s poročilom).</t>
  </si>
  <si>
    <t>Čiščenje trase po končani gradnji.</t>
  </si>
  <si>
    <t>Projektantski nadzor obračun po dejanskih stroških.</t>
  </si>
  <si>
    <t>Zatesnitev cevnih prebojev skozi armirane stene premera do 20cm s pomočjo tesnilnega ekspanzijskega traka na bazi betonita in kavčuka ter vodotesnega ometa.</t>
  </si>
  <si>
    <t>Izdelava nadomestnega vodovoda za začasno oskrbovanje z pitno vodo v času rekonstrukcije vodovodnega omrežja iz PEHD cevi d=90 z prevezavovo priključkov. Cevovod je potrebno speljati preko mostu v Plavah. Širina mostu je cca.: 67m. Z vsem montažnim in spojnim materialom. (izvaja se po fazah)</t>
  </si>
  <si>
    <t xml:space="preserve">Dobava in montaža vodovodnih cevi iz PE STR 11 cevi  za PN16 bar po standardu SIST EN 12201, v zaščitni cevi Duolight DN110, komplet s tlačnimi spojkami PP za PE cevi (za hišne priključke). </t>
  </si>
  <si>
    <t>PE100 PN16 SDR11 DN50</t>
  </si>
  <si>
    <t>Tlačni preizkus vodotesnosti cevovoda v skladu z določili iz standarda PSIST prEN805-poglavje 10, skupaj z izdelavo zapisnika. Preizkus se izvede s preizkusnimi tlaki navedenimi v tehničnem poročilu (fazna izvedba).</t>
  </si>
  <si>
    <t>Izpiranje cevovoda (fazna izvedba).</t>
  </si>
  <si>
    <t>Dobava in polaganje opozorilnega traku z napisom VODOVOD (fazna izvedba).</t>
  </si>
  <si>
    <t>Čiščenje trase po končani gradnji je upoštevano pri fekalni kanalizaciji.</t>
  </si>
  <si>
    <t>Splošne zahteve</t>
  </si>
  <si>
    <t>Fazonski kakosi</t>
  </si>
  <si>
    <t xml:space="preserve">Fazonski kosi morajo biti izdelani iz duktilne litine GGG 400 v skladu z EN 545:2010, z zunanjo in notranjo epoksi zaščito min. debeline 70 mikronov po postopku kataforeze oz. min debeline 250 mikronov po klasičnem postopku v skladu z EN 14901.  
</t>
  </si>
  <si>
    <t>Za dimenzije faznov DN50-DN150, PN16.</t>
  </si>
  <si>
    <t xml:space="preserve">Fazonski kosi morajo biti opremljeni z odgovarjajočimi tesnili v skladu z 
EN 681-1. </t>
  </si>
  <si>
    <t>Obojčni kosi z varovanim spojem so opremljeni z ustreznim varovanim tesnilom (Vi tesnilo). Obojčno tesnilo oz. cel spoj mora biti preiskušen skupaj s fazonom (certifikat).</t>
  </si>
  <si>
    <t>EV ZASUNI</t>
  </si>
  <si>
    <t>EV zasuni morajo biti izdelani iz litine GGG400, z epoxy zaščito minimalne debeline 250 mikronov. Klin zasuna je zaščiten z EPDM elastomerno gumo. Vreteno zasuna je izdelano iz nerjavečega jekla. Tesnenje na vretenu je izvedeno z dvema "O" tesniloma iz NBR. Na obeh straneh klina sta teflonska vodila. Spoj telesa in pokrova mora biti izveden brez vijakov in zagozd. Ustrezati morajo standardu EN 1074 in ISO 7259.  PN16.</t>
  </si>
  <si>
    <t xml:space="preserve">HIDRANTI NADZEMNI </t>
  </si>
  <si>
    <t>Telo nadzemnega hidranta mora biti iz INOX materiala, glava iz nodularne litine GGG40. Hidrant mora biti opremljen z izpustno odprtino po kateri odteče stoječa voda iz hidranta. Ustrezati morajo standardu EN14384.  Podobno kot proizvajalec npr. IMP ARMATURE.</t>
  </si>
  <si>
    <t>Kapa mora biti izdelana iz litine GG 250. Cesta kapa mora imeti samozaporni element. Podobno kot proizvajalec npr. Saint-Gobain PAM.</t>
  </si>
  <si>
    <t xml:space="preserve"> SPOJKE UNIVERZALNE ZA DUKTILNE IN AZBESTNO - CEMENTNE CEVI</t>
  </si>
  <si>
    <t xml:space="preserve">SPOJKA -UNIVERZALNA: Ohišje - GGG40 z epoksi premazom minimalnega nanosa 250 micronov; Tesnilo: NBR., Varovanje z nazobčanim kovinskim obročem. (podobno kot multi/joint proizvajalca GEORG FISCHER) </t>
  </si>
  <si>
    <t xml:space="preserve">VIJAČNI IN TESNILNI  MATERIAL </t>
  </si>
  <si>
    <t>PRIKLJUČEK: NAVRTNI ZASUN, VGR.GARNITURA IN CESTA KAPA</t>
  </si>
  <si>
    <t xml:space="preserve">Navrtni zasun za NL  in PE-HD za vgradnjo pod tlakom, komplet z stremenom in kolenom vrtljivim 90° , priključek 34/ D=32 (kot npr. Hawle-ZAK). Teleskopska-vgradbilna garniture za navrtne zasune z navojnim priključkom, vgradbena višina h=0,7-1,2m. Teleskopska cestna kapa d90 (kot npr. PAM), komplet z podložno ploščo Tip. 240.
</t>
  </si>
  <si>
    <t>TLAČNE SPOJKE  ZA PEHD CEVI</t>
  </si>
  <si>
    <t>TLAČNE SPOJKE MEDENINASTE  ZA PE CEVI</t>
  </si>
  <si>
    <t>TLAČNE SPOJKE PP ZA PE CEVI</t>
  </si>
  <si>
    <t>Tlačne PP spojke morajo ustrezati DIN 8076-3. Podobno kot proizvajalec  npr. Georg Fischer, FIP.</t>
  </si>
  <si>
    <r>
      <t xml:space="preserve">Vijaki z matico morajo biti izdelani po EN ISO 7091, EN ISO 4016 v pocinkani izvedbi natezne trdnosti min. 5.8.  
Prirobnična tesnila morajo biti iz EPDM gume, ki ustreza uporabi v stiku s pitno vodo. Prirobnična tesnila imajo vgrajen nosilni kovinski obroč in so profilirane oblike (na notranjem premeru ojačitev okrogle oblike). 
</t>
    </r>
    <r>
      <rPr>
        <b/>
        <sz val="8"/>
        <rFont val="Tahoma"/>
        <family val="2"/>
        <charset val="238"/>
      </rPr>
      <t>Obojčna tesnila morajo biti enaka, kot so ponujena za cevi in fazone.</t>
    </r>
  </si>
  <si>
    <t>CESTNA KAPA TELESKOPSKA</t>
  </si>
  <si>
    <r>
      <t xml:space="preserve">zobata spojka </t>
    </r>
    <r>
      <rPr>
        <sz val="8"/>
        <rFont val="Calibri"/>
        <family val="2"/>
        <charset val="238"/>
      </rPr>
      <t>φ</t>
    </r>
    <r>
      <rPr>
        <sz val="8"/>
        <rFont val="Tahoma"/>
        <family val="2"/>
      </rPr>
      <t xml:space="preserve"> 63</t>
    </r>
  </si>
  <si>
    <r>
      <t xml:space="preserve">naziv:   </t>
    </r>
    <r>
      <rPr>
        <b/>
        <sz val="8"/>
        <color indexed="8"/>
        <rFont val="Tahoma"/>
        <family val="2"/>
      </rPr>
      <t>OBČINA ŠEMPETER - VRTOJBA</t>
    </r>
  </si>
  <si>
    <t>Trg Ivana Roba 3A, 5290 Šempeter pri Gorici</t>
  </si>
  <si>
    <r>
      <t>transakcijski račun:</t>
    </r>
    <r>
      <rPr>
        <sz val="8"/>
        <color indexed="8"/>
        <rFont val="Tahoma"/>
        <family val="2"/>
      </rPr>
      <t xml:space="preserve"> </t>
    </r>
  </si>
  <si>
    <t>Zakoličba revizijskih jaškov fekalne kanalizacije.</t>
  </si>
  <si>
    <r>
      <t xml:space="preserve">Rušenje obstoječe AC kanalizacijske cevi z nakladanjem in odvozom ruševin v krajevno deponijo oddaljeno do 10km ter plačilom taks. Obstoječe cevi je potrebno ustrezno odstranit (nevarne snovi) in narediti </t>
    </r>
    <r>
      <rPr>
        <b/>
        <sz val="8"/>
        <rFont val="Tahoma"/>
        <family val="2"/>
        <charset val="238"/>
      </rPr>
      <t>elaborat ravnanja z gradbenimi odpadki.</t>
    </r>
  </si>
  <si>
    <r>
      <t xml:space="preserve">Strojno rezkanje asfalta  debeline do 10 cm z nakladanjem ruševin na prevozno sredstvo, odvozon ruševin na krajevno deponijo oddaljeno do 10km, vklučno z stroški ravnanja z odpadki na deponiji. </t>
    </r>
    <r>
      <rPr>
        <b/>
        <sz val="8"/>
        <rFont val="Tahoma"/>
        <family val="2"/>
        <charset val="238"/>
      </rPr>
      <t>Upoštevano pri projektu rekonstrukcije vozišča.</t>
    </r>
  </si>
  <si>
    <t xml:space="preserve">Planiranje dna kanalizacijskega jarka s točnostjo +/-3cm.                </t>
  </si>
  <si>
    <t>DN300</t>
  </si>
  <si>
    <t>DN300/160;45°-odcep</t>
  </si>
  <si>
    <t>Izdelava začasnih podpor na prečkanju kanalizacije z drugimi komunalnimi napravami (kanalizacija, vodovod, NN-vodi,...).</t>
  </si>
  <si>
    <t>Dobava in vgrajevanje rečnega prodca granulacije 4-8mm deb. 10cm, za ureditev območja.</t>
  </si>
  <si>
    <t>Humuziranje bankine ob trasi kanalizacije v deb. 20cm ter zatravitev.</t>
  </si>
  <si>
    <t>H = 2,5 m1</t>
  </si>
  <si>
    <t>Pregled višinskih kot in lokacije obstoječe kanalizacije skupaj z lastniki objektov in upravljavcem, komplet z določitvijo trase novih priklopov na glavno linijo.</t>
  </si>
  <si>
    <t>Nabava,obsip in zasip  revizijskih jaškov z gramoznim materialom deb. 6-8mm ter komprimiranje v plasteh po 15cm.</t>
  </si>
  <si>
    <t xml:space="preserve">Zasip jarka fekalne kanalizacije  z tamponskim drobljencem iz kamnine 0/32mm, ter komprimiranje v plasteh po 20cm, tamponski drobljenec z ustreznim certifikatom. </t>
  </si>
  <si>
    <r>
      <t xml:space="preserve">Strojni in deloma ročni izkop jarkov za kanalizacijo v materilalu III.-IV. in V. ktg,  med varovalnim opažem, širine do 1,5m, globine do 2,0m, naklon brežin 90°, z odvozom materiala na krajevno deponijo oddaljeno </t>
    </r>
    <r>
      <rPr>
        <b/>
        <sz val="8"/>
        <rFont val="Tahoma"/>
        <family val="2"/>
        <charset val="238"/>
      </rPr>
      <t>do 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razpiranje jarka).</t>
    </r>
  </si>
  <si>
    <r>
      <t xml:space="preserve">Strojni in deloma ročni izkop jarkov za kanalizacijo v materilalu III.-IV. in V. ktg,  med varovalnim opažem, širine do 1,5m, globine od 2m do 4,0m, naklon brežin 90°, z odvozom materiala na krajevno deponijo oddaljeno </t>
    </r>
    <r>
      <rPr>
        <b/>
        <sz val="8"/>
        <rFont val="Tahoma"/>
        <family val="2"/>
        <charset val="238"/>
      </rPr>
      <t>do 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razpiranje jarka).</t>
    </r>
  </si>
  <si>
    <t xml:space="preserve">Planiranje dna jarka  kanalizacijskega priključka točnostjo +/-3cm                 </t>
  </si>
  <si>
    <r>
      <t xml:space="preserve">Zasip jarka kanalizacijskih </t>
    </r>
    <r>
      <rPr>
        <b/>
        <sz val="8"/>
        <rFont val="Tahoma"/>
        <family val="2"/>
        <charset val="238"/>
      </rPr>
      <t>priključkov</t>
    </r>
    <r>
      <rPr>
        <sz val="8"/>
        <rFont val="Tahoma"/>
        <family val="2"/>
      </rPr>
      <t xml:space="preserve"> z tamponskim drobljencem iz kamnine 0/32mm, ter komprimiranje v plasteh po 20cm. </t>
    </r>
  </si>
  <si>
    <r>
      <t>Dobava in polaganje PVC kanalizacijske cevi (standard EN 1852 oz. ONR 20512) tip ≥SN 8kN/m</t>
    </r>
    <r>
      <rPr>
        <vertAlign val="superscript"/>
        <sz val="9"/>
        <rFont val="Arial"/>
        <family val="2"/>
        <charset val="238"/>
      </rPr>
      <t>2</t>
    </r>
    <r>
      <rPr>
        <sz val="9"/>
        <rFont val="Arial"/>
        <family val="2"/>
        <charset val="238"/>
      </rPr>
      <t xml:space="preserve">, </t>
    </r>
    <r>
      <rPr>
        <sz val="8"/>
        <rFont val="Tahoma"/>
        <family val="2"/>
      </rPr>
      <t>kompletno z gumi tesnili in priključitvijo na jašek.</t>
    </r>
  </si>
  <si>
    <t>Zakoličba trase fekalne kanalizacije z niveliranjem.</t>
  </si>
  <si>
    <r>
      <t xml:space="preserve">Zasip jarka </t>
    </r>
    <r>
      <rPr>
        <b/>
        <sz val="8"/>
        <rFont val="Tahoma"/>
        <family val="2"/>
        <charset val="238"/>
      </rPr>
      <t>priključkov</t>
    </r>
    <r>
      <rPr>
        <sz val="8"/>
        <rFont val="Tahoma"/>
        <family val="2"/>
      </rPr>
      <t xml:space="preserve"> z materialom od izkopa in nabijanje v plasteh po 20cm.</t>
    </r>
  </si>
  <si>
    <r>
      <t xml:space="preserve">Dobava in vgradnja drobljenca 0/4 mm za izdelavo posteljice in obsip kanalizacijske cevi </t>
    </r>
    <r>
      <rPr>
        <b/>
        <sz val="8"/>
        <rFont val="Tahoma"/>
        <family val="2"/>
        <charset val="238"/>
      </rPr>
      <t>priključkov</t>
    </r>
    <r>
      <rPr>
        <sz val="8"/>
        <rFont val="Tahoma"/>
        <family val="2"/>
      </rPr>
      <t xml:space="preserve">, do višine 15 cm nad temenom cevi, s planiranjem in strojnim utrjevanjem do 95 % po standardnem Prokterjevem postopku. </t>
    </r>
  </si>
  <si>
    <r>
      <t xml:space="preserve">Strojni izkop jarkov za </t>
    </r>
    <r>
      <rPr>
        <b/>
        <sz val="8"/>
        <rFont val="Tahoma"/>
        <family val="2"/>
        <charset val="238"/>
      </rPr>
      <t>priključke</t>
    </r>
    <r>
      <rPr>
        <sz val="8"/>
        <rFont val="Tahoma"/>
        <family val="2"/>
      </rPr>
      <t xml:space="preserve"> na fekalno kanalizacijo, širine do 1,5m, globine nad 2,0 m, naklon brežin 75° z nakladanjem na prevozno sredstvo, odvozom na krajevno deponijo oddaljeno </t>
    </r>
    <r>
      <rPr>
        <b/>
        <sz val="8"/>
        <rFont val="Tahoma"/>
        <family val="2"/>
        <charset val="238"/>
      </rPr>
      <t>do 10km,</t>
    </r>
    <r>
      <rPr>
        <sz val="8"/>
        <rFont val="Tahoma"/>
        <family val="2"/>
      </rPr>
      <t xml:space="preserve"> komplet z ravnanjen materiala v deponiji.</t>
    </r>
  </si>
  <si>
    <t xml:space="preserve"> - v terenu V. ktg. - 10%</t>
  </si>
  <si>
    <t xml:space="preserve"> - v terenu IV. ktg. - 60%</t>
  </si>
  <si>
    <t>VODOVOD LAVŽNIK</t>
  </si>
  <si>
    <t xml:space="preserve">DN160 </t>
  </si>
  <si>
    <r>
      <t xml:space="preserve">Pregled in čiščenje kanala </t>
    </r>
    <r>
      <rPr>
        <b/>
        <sz val="8"/>
        <rFont val="Tahoma"/>
        <family val="2"/>
        <charset val="238"/>
      </rPr>
      <t>priključkov</t>
    </r>
    <r>
      <rPr>
        <sz val="8"/>
        <rFont val="Tahoma"/>
        <family val="2"/>
      </rPr>
      <t xml:space="preserve"> pred izvedbo
tlačnega preizkusa.</t>
    </r>
  </si>
  <si>
    <r>
      <t xml:space="preserve">Tlačni preizkus vodotesnosti položenih kanalizacijskih cevi </t>
    </r>
    <r>
      <rPr>
        <b/>
        <sz val="8"/>
        <rFont val="Tahoma"/>
        <family val="2"/>
        <charset val="238"/>
      </rPr>
      <t>priključkov</t>
    </r>
    <r>
      <rPr>
        <sz val="8"/>
        <rFont val="Tahoma"/>
        <family val="2"/>
      </rPr>
      <t xml:space="preserve"> po navodilih  proizvajalca in projektanta, po standardu EN1610.</t>
    </r>
  </si>
  <si>
    <t>Pregled višinskih kot in lokacije obstoječih kanalizacijskih priključkov skupaj z lastniki objektov in upravljavcem, komplet z določitvijo trase novih priklopov na glavno linijo.</t>
  </si>
  <si>
    <r>
      <t>Prevezava obstoječih kanalizacijskih</t>
    </r>
    <r>
      <rPr>
        <b/>
        <sz val="8"/>
        <rFont val="Tahoma"/>
        <family val="2"/>
        <charset val="238"/>
      </rPr>
      <t xml:space="preserve"> priključkov</t>
    </r>
    <r>
      <rPr>
        <sz val="8"/>
        <rFont val="Tahoma"/>
        <family val="2"/>
      </rPr>
      <t xml:space="preserve"> na novo kanalizacijo komplet z sedlastimi nastavki, z napravo odprtine do DN 160, po montaži cevi obdelava priključka z cem. malto.</t>
    </r>
  </si>
  <si>
    <t xml:space="preserve">Izdelava in postavitev gradbenih profilov za izvedbo fekalne kanalizacije. </t>
  </si>
  <si>
    <r>
      <t xml:space="preserve">REKAPITULACIJA KANALIZACIJE ZA KOMUNALNO ODPADNO VODO LAVŽNIK </t>
    </r>
    <r>
      <rPr>
        <b/>
        <u/>
        <sz val="8"/>
        <color indexed="8"/>
        <rFont val="Tahoma"/>
        <family val="2"/>
        <charset val="238"/>
      </rPr>
      <t>f1_kanal</t>
    </r>
  </si>
  <si>
    <r>
      <t xml:space="preserve">SKUPAJ KANALIZACIJA ZA KOMUNALNO ODPADNO VODO LAVŽNIK </t>
    </r>
    <r>
      <rPr>
        <b/>
        <u/>
        <sz val="8"/>
        <color indexed="8"/>
        <rFont val="Tahoma"/>
        <family val="2"/>
        <charset val="238"/>
      </rPr>
      <t>f1_kanal</t>
    </r>
  </si>
  <si>
    <t>Naprava priključka kanalizacije DN300 na obstoječo kanalizacijo v revizijskem jašku Rj.o.f.6 z napravo odprtine ter obdelavo odprtine z dobavo in montažo spojke za PE jaške.</t>
  </si>
  <si>
    <t>H = 2,9 m1</t>
  </si>
  <si>
    <t>H = 2,7 m1</t>
  </si>
  <si>
    <r>
      <t xml:space="preserve">Dobava in montaža standardnih revizijskih jaškov iz centrifugiranih poliestrskih cevi </t>
    </r>
    <r>
      <rPr>
        <b/>
        <sz val="8"/>
        <rFont val="Tahoma"/>
        <family val="2"/>
        <charset val="238"/>
      </rPr>
      <t>DN1000</t>
    </r>
    <r>
      <rPr>
        <sz val="8"/>
        <rFont val="Tahoma"/>
        <family val="2"/>
      </rPr>
      <t xml:space="preserve">, tip SN10000 (RJf1.1 in RJf1.2),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</si>
  <si>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r>
      <t xml:space="preserve">Dobava in montaža nasadnih prefabriciranih revizijskih jaškov iz centrifugiranih poliestrskih cevi </t>
    </r>
    <r>
      <rPr>
        <b/>
        <sz val="8"/>
        <rFont val="Tahoma"/>
        <family val="2"/>
        <charset val="238"/>
      </rPr>
      <t>DN800</t>
    </r>
    <r>
      <rPr>
        <sz val="8"/>
        <rFont val="Tahoma"/>
        <family val="2"/>
      </rPr>
      <t xml:space="preserve"> tip SN10000 (RJ.o.f.6),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</si>
  <si>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t>Zakoličba priključkov na f1_kanal z niveliranjem.</t>
  </si>
  <si>
    <t>Nabava, obsip in zasip  revizijskih jaškov z gramoznim materialom deb. 6- 8mm ter komprimiranje v plasteh po 15cm.</t>
  </si>
  <si>
    <r>
      <t xml:space="preserve">REKAPITULACIJA KANALIZACIJE ZA KOMUNALNO ODPADNO VODO LAVŽNIK </t>
    </r>
    <r>
      <rPr>
        <b/>
        <u/>
        <sz val="8"/>
        <color indexed="8"/>
        <rFont val="Tahoma"/>
        <family val="2"/>
        <charset val="238"/>
      </rPr>
      <t>kanal m</t>
    </r>
  </si>
  <si>
    <r>
      <t xml:space="preserve">SKUPAJ KANALIZACIJA ZA KOMUNALNO ODPADNO VODO LAVŽNIK </t>
    </r>
    <r>
      <rPr>
        <b/>
        <u/>
        <sz val="8"/>
        <color indexed="8"/>
        <rFont val="Tahoma"/>
        <family val="2"/>
        <charset val="238"/>
      </rPr>
      <t>kanal m</t>
    </r>
  </si>
  <si>
    <t>V.</t>
  </si>
  <si>
    <r>
      <t xml:space="preserve">METEORNA KANALIZACIJA LAVŽNIK </t>
    </r>
    <r>
      <rPr>
        <b/>
        <u/>
        <sz val="8"/>
        <color indexed="8"/>
        <rFont val="Tahoma"/>
        <family val="2"/>
        <charset val="238"/>
      </rPr>
      <t>kanal m</t>
    </r>
  </si>
  <si>
    <r>
      <t xml:space="preserve">SKUPAJ PRIKLJUČKI NA </t>
    </r>
    <r>
      <rPr>
        <b/>
        <u/>
        <sz val="8"/>
        <color indexed="8"/>
        <rFont val="Tahoma"/>
        <family val="2"/>
        <charset val="238"/>
      </rPr>
      <t>kanal_m</t>
    </r>
  </si>
  <si>
    <r>
      <t xml:space="preserve">REKAPITULACIJA PRIKLJUČKI NA </t>
    </r>
    <r>
      <rPr>
        <b/>
        <u/>
        <sz val="8"/>
        <color indexed="8"/>
        <rFont val="Tahoma"/>
        <family val="2"/>
        <charset val="238"/>
      </rPr>
      <t>kanal_m</t>
    </r>
  </si>
  <si>
    <r>
      <t xml:space="preserve">Zakoličba revizijskih jaškov </t>
    </r>
    <r>
      <rPr>
        <b/>
        <sz val="8"/>
        <rFont val="Tahoma"/>
        <family val="2"/>
        <charset val="238"/>
      </rPr>
      <t>priključkov</t>
    </r>
    <r>
      <rPr>
        <sz val="8"/>
        <rFont val="Tahoma"/>
        <family val="2"/>
      </rPr>
      <t xml:space="preserve"> na kanal_f1.</t>
    </r>
  </si>
  <si>
    <t>REKAPITULACIJA PRIKLJUČKI NA kanal_f1</t>
  </si>
  <si>
    <t>SKUPAJ PRIKLJUČKI NA kanal_f1</t>
  </si>
  <si>
    <r>
      <t xml:space="preserve">PRIKLJUČKI NA </t>
    </r>
    <r>
      <rPr>
        <b/>
        <u/>
        <sz val="8"/>
        <color indexed="8"/>
        <rFont val="Tahoma"/>
        <family val="2"/>
        <charset val="238"/>
      </rPr>
      <t>kanal f1</t>
    </r>
  </si>
  <si>
    <t>Zakoličba trase meteorne kanalizacije z niveliranjem.</t>
  </si>
  <si>
    <r>
      <t>PRIKLJUČKI NA</t>
    </r>
    <r>
      <rPr>
        <b/>
        <u/>
        <sz val="8"/>
        <color indexed="8"/>
        <rFont val="Tahoma"/>
        <family val="2"/>
        <charset val="238"/>
      </rPr>
      <t xml:space="preserve"> kanal m</t>
    </r>
  </si>
  <si>
    <r>
      <t xml:space="preserve">KANALIZACIJA ZA KOMUNALNO ODPADNO VODO LAVŽNIK </t>
    </r>
    <r>
      <rPr>
        <b/>
        <u/>
        <sz val="8"/>
        <color indexed="8"/>
        <rFont val="Tahoma"/>
        <family val="2"/>
        <charset val="238"/>
      </rPr>
      <t>f1 kanal</t>
    </r>
  </si>
  <si>
    <r>
      <t xml:space="preserve">Strojni izkop jarkov za kanalizacijo, širine do 1,5m, globine nad 2,0 m, naklon brežin 75° z nakladanjem na prevozno sredstvo, odvozom na krajevno deponijo oddaljeno </t>
    </r>
    <r>
      <rPr>
        <b/>
        <sz val="8"/>
        <rFont val="Tahoma"/>
        <family val="2"/>
        <charset val="238"/>
      </rPr>
      <t>do 10km,</t>
    </r>
    <r>
      <rPr>
        <sz val="8"/>
        <rFont val="Tahoma"/>
        <family val="2"/>
      </rPr>
      <t xml:space="preserve"> komplet z ravnanjen materiala v deponiji.</t>
    </r>
  </si>
  <si>
    <r>
      <t xml:space="preserve">Strojni in deloma ročni izkop jarkov za kanalizacijo v materilalu III.-IV. in V. ktg,  med varovalnim opažem, širine do 2m, globine od4,0m do 5,0m, naklon brežin 90°, z odvozom materiala na krajevno deponijo oddaljeno </t>
    </r>
    <r>
      <rPr>
        <b/>
        <sz val="8"/>
        <rFont val="Tahoma"/>
        <family val="2"/>
        <charset val="238"/>
      </rPr>
      <t>do 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razpiranje jarka).</t>
    </r>
  </si>
  <si>
    <t>DN200</t>
  </si>
  <si>
    <t>DN300/200;45°-odcep</t>
  </si>
  <si>
    <t>DN400/200;45°-odcep</t>
  </si>
  <si>
    <t>DN200;45°-lok</t>
  </si>
  <si>
    <t>H = 2,0 m1</t>
  </si>
  <si>
    <t>H = 3,5 m1</t>
  </si>
  <si>
    <t>Dobava in montaža cestnega požiralnika iz PE- polietilenskih (npr. tip ROTO)  DN500 globine min 1,5m, na betonsko podlago, z nastavki za PVC DN160 in DN200,komplet z betonskim temeljem C16/20.</t>
  </si>
  <si>
    <t>Dobava in montaža vtočnih rešetk iz nodularne litine (npr.: LIVAR art. 702A) dim. 40x40cm nosilnosti 400kN, komplet z AB nosilnim vencem.</t>
  </si>
  <si>
    <t>Naprava priključka kanalizacije DN800 na obstoječi betonski jašek v revizijskem jašku Rjm.1 z napravo odprtine ter obdelavo odprtine z cemento malto.</t>
  </si>
  <si>
    <t>Naprava priključka kanalizacije DN300 na kanal m iz loviljcev olj  z napravo odprtine in obdelavo odprtine ter namestitvijo ustreznega tesnila za PVC cevi.</t>
  </si>
  <si>
    <t>Naprava priključka kanalizacije DN400 na kanal m iz loviljcev olj  z napravo odprtine in obdelavo odprtine ter namestitvijo ustreznega tesnila za PVC cevi.</t>
  </si>
  <si>
    <t>Zakoličba revizijskih jaškov in peskolovov na.</t>
  </si>
  <si>
    <t>Zakoličba priključkov na m_kanal in koritnice z niveliranjem.</t>
  </si>
  <si>
    <r>
      <t xml:space="preserve">Strojni in deloma ročni izkop jarkov kanalizacijskih </t>
    </r>
    <r>
      <rPr>
        <b/>
        <sz val="8"/>
        <rFont val="Tahoma"/>
        <family val="2"/>
        <charset val="238"/>
      </rPr>
      <t>priključkov</t>
    </r>
    <r>
      <rPr>
        <sz val="8"/>
        <rFont val="Tahoma"/>
        <family val="2"/>
      </rPr>
      <t xml:space="preserve"> v materilalu III.-IV. in V. ktg,  med varovalnim opažem, širine do 1,5m, globine do 2,0m, naklon brežin 90°, z odvozom materiala na krajevno deponijo oddaljeno </t>
    </r>
    <r>
      <rPr>
        <b/>
        <sz val="8"/>
        <rFont val="Tahoma"/>
        <family val="2"/>
        <charset val="238"/>
      </rPr>
      <t>do 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morebitno razpiranje jarka).</t>
    </r>
  </si>
  <si>
    <t>Izdelava priključkov meteorne kanalizacije, ki se zaključijo 1m od roba asfaltacije na novo kanalizacijo z napravo odprtine do DN 200, po montaži cevi obdelava priključka z cem. malto.</t>
  </si>
  <si>
    <t>DN200; lok 45°</t>
  </si>
  <si>
    <r>
      <t>Dobava in polaganje betonske koritnice (posamezna koritnica je dim.: 1m x 0,55m),</t>
    </r>
    <r>
      <rPr>
        <sz val="9"/>
        <rFont val="Arial"/>
        <family val="2"/>
        <charset val="238"/>
      </rPr>
      <t xml:space="preserve"> </t>
    </r>
    <r>
      <rPr>
        <sz val="8"/>
        <rFont val="Tahoma"/>
        <family val="2"/>
      </rPr>
      <t>kompletno z zatesnitvijo spojev in priključitvijo na peskolive. Z vsem montažnim in pritrdilnim materialom</t>
    </r>
  </si>
  <si>
    <t>Dobava in polaganje armirano betonskih cevi DN 800 z mufo in tesnilom, dolžine 3,0m na betonsko posteljico debeline 10+D/20cm.</t>
  </si>
  <si>
    <r>
      <t xml:space="preserve">Pregled in čiščenje </t>
    </r>
    <r>
      <rPr>
        <b/>
        <sz val="8"/>
        <rFont val="Tahoma"/>
        <family val="2"/>
        <charset val="238"/>
      </rPr>
      <t>požiralnikov</t>
    </r>
    <r>
      <rPr>
        <sz val="8"/>
        <rFont val="Tahoma"/>
        <family val="2"/>
      </rPr>
      <t xml:space="preserve"> pred izvedbo
tlačnega preizkusa.</t>
    </r>
  </si>
  <si>
    <r>
      <t xml:space="preserve">Tlačni preizkus vodotesnosti položenih kanalizacijskih cevi </t>
    </r>
    <r>
      <rPr>
        <b/>
        <sz val="8"/>
        <rFont val="Tahoma"/>
        <family val="2"/>
        <charset val="238"/>
      </rPr>
      <t>požiralnikov</t>
    </r>
    <r>
      <rPr>
        <sz val="8"/>
        <rFont val="Tahoma"/>
        <family val="2"/>
      </rPr>
      <t xml:space="preserve"> po navodilih  proizvajalca in projektanta, po standardu EN1610.</t>
    </r>
  </si>
  <si>
    <r>
      <t xml:space="preserve">METEORNA KANALIZACIJA LAVŽNIK </t>
    </r>
    <r>
      <rPr>
        <b/>
        <u/>
        <sz val="8"/>
        <color indexed="8"/>
        <rFont val="Tahoma"/>
        <family val="2"/>
        <charset val="238"/>
      </rPr>
      <t>kanal m1</t>
    </r>
  </si>
  <si>
    <r>
      <t xml:space="preserve">REKAPITULACIJA KANALIZACIJE ZA KOMUNALNO ODPADNO VODO LAVŽNIK </t>
    </r>
    <r>
      <rPr>
        <b/>
        <u/>
        <sz val="8"/>
        <color indexed="8"/>
        <rFont val="Tahoma"/>
        <family val="2"/>
        <charset val="238"/>
      </rPr>
      <t>kanal m1</t>
    </r>
  </si>
  <si>
    <r>
      <t xml:space="preserve">SKUPAJ KANALIZACIJA ZA KOMUNALNO ODPADNO VODO LAVŽNIK </t>
    </r>
    <r>
      <rPr>
        <b/>
        <u/>
        <sz val="8"/>
        <color indexed="8"/>
        <rFont val="Tahoma"/>
        <family val="2"/>
        <charset val="238"/>
      </rPr>
      <t>kanal m1</t>
    </r>
  </si>
  <si>
    <t>Zakoličba revizijskih jaškov in peskolovov meteorne kanalizacije .</t>
  </si>
  <si>
    <t>Zakoličba revizijskih jaškov in peskolovov meteorne kanalizacije.</t>
  </si>
  <si>
    <r>
      <t>Rušenje obstoječe AC kanalizacijske cevi z nakladanjem in odvozom ruševin v krajevno deponijo oddaljeno do 10km ter plačilom taks. Obstoječ</t>
    </r>
    <r>
      <rPr>
        <sz val="8"/>
        <rFont val="Tahoma"/>
        <family val="2"/>
      </rPr>
      <t>e cevi je potrebno ustrezno odstranit (nevarne snovi) in narediti elaborat ravnanja z gradbenimi odpadki.</t>
    </r>
    <r>
      <rPr>
        <b/>
        <sz val="8"/>
        <rFont val="Tahoma"/>
        <family val="2"/>
        <charset val="238"/>
      </rPr>
      <t xml:space="preserve"> OPOMBA (upoštevano pri kanalu f).</t>
    </r>
  </si>
  <si>
    <r>
      <t xml:space="preserve">Strojni in deloma ročni izkop jarkov za kanalizacijo v materilalu III.-IV. in V. ktg,  med varovalnim opažem, širine do 2m, globine od 4,0m do 6,0m, naklon brežin 90°, z odvozom materiala na krajevno deponijo oddaljeno </t>
    </r>
    <r>
      <rPr>
        <b/>
        <sz val="8"/>
        <rFont val="Tahoma"/>
        <family val="2"/>
        <charset val="238"/>
      </rPr>
      <t>do 10km</t>
    </r>
    <r>
      <rPr>
        <sz val="8"/>
        <rFont val="Tahoma"/>
        <family val="2"/>
      </rPr>
      <t xml:space="preserve">, komplet z ravnanjen materiala v deponiji.  Vključno s pripravo, montažo in demontažo varovalnega opaža. Izbira materiala po presoji izvajalca. </t>
    </r>
    <r>
      <rPr>
        <b/>
        <sz val="8"/>
        <rFont val="Tahoma"/>
        <family val="2"/>
        <charset val="238"/>
      </rPr>
      <t>(Zajeto razpiranje jarka).</t>
    </r>
  </si>
  <si>
    <t>Naprava priključka kanalizacije DN800 na kanal m v revizijskem jašku PRJ9 z napravo odprtine ter obdelavo odprtine z gumi tesnilom.</t>
  </si>
  <si>
    <t>Naprava priključka kanalizacije DN200 na kanal m1 iz peskolovov  z napravo odprtine in obdelavo odprtine ter namestitvijo ustreznega tesnila za PVC cevi.</t>
  </si>
  <si>
    <t>Naprava priključka kanalizacije DN200 na kanal m1 iz vertikl obstoječih objektov z napravo odprtine in obdelavo odprtine ter namestitvijo ustreznega tesnila za PVC cevi.</t>
  </si>
  <si>
    <t>H = 4,10 m1</t>
  </si>
  <si>
    <t>Naprava priključka kanalizacije DN400 na kanal m1 iz vertikl obstoječih objektov z napravo odprtine in obdelavo odprtine ter namestitvijo ustreznega tesnila za PVC cevi.</t>
  </si>
  <si>
    <t>PRIKLJUČKI NA kanal m1</t>
  </si>
  <si>
    <r>
      <t xml:space="preserve">REKAPITULACIJA PRIKLJUČKI NA </t>
    </r>
    <r>
      <rPr>
        <b/>
        <u/>
        <sz val="8"/>
        <color indexed="8"/>
        <rFont val="Tahoma"/>
        <family val="2"/>
        <charset val="238"/>
      </rPr>
      <t>kanal_m1</t>
    </r>
  </si>
  <si>
    <r>
      <t xml:space="preserve">SKUPAJ PRIKLJUČKI NA </t>
    </r>
    <r>
      <rPr>
        <b/>
        <u/>
        <sz val="8"/>
        <color indexed="8"/>
        <rFont val="Tahoma"/>
        <family val="2"/>
        <charset val="238"/>
      </rPr>
      <t>kanal_m1</t>
    </r>
  </si>
  <si>
    <t>Izdelava priključkov meteorne kanalizacije, ki se zaključijo ob robu asfaltacije na novo kanalizacijo z napravo odprtine do DN 200, po montaži cevi obdelava priključka z cem. malto.</t>
  </si>
  <si>
    <r>
      <t xml:space="preserve">Pregled in čiščenje </t>
    </r>
    <r>
      <rPr>
        <b/>
        <sz val="8"/>
        <rFont val="Tahoma"/>
        <family val="2"/>
        <charset val="238"/>
      </rPr>
      <t xml:space="preserve">priključkov </t>
    </r>
    <r>
      <rPr>
        <sz val="8"/>
        <rFont val="Tahoma"/>
        <family val="2"/>
      </rPr>
      <t>pred izvedbo
tlačnega preizkusa.</t>
    </r>
  </si>
  <si>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V popisu del so predvideni izkopi od kot zunanje ureditve do dna kanalizacijskega jarka. Rušenje oziroma rezanje obstoječega asfalta ni zajeto v tem popisu. Zasutuje je upoštevano do kot končne zunanje ureditve, brez asfalta. V popisu ni zajeto postavljanje odra za montažo cevovodov. </t>
    </r>
  </si>
  <si>
    <t>Zakoličba trase vodovoda z niveliranjem.</t>
  </si>
  <si>
    <t>Zakoličba vodovodnih jaškov.</t>
  </si>
  <si>
    <r>
      <t xml:space="preserve">Strojno rezkanje asfalta  debeline do 10 cm z nakladanjem ruševin na prevozno sredstvo, odvozon ruševin na krajevno deponijo oddaljeno do 10km, vklučno z stroški ravnanja z odpadki na deponiji. Obstoječe asfalt je potrebno ustrezno odstranit (nevarne snovi) in </t>
    </r>
    <r>
      <rPr>
        <b/>
        <sz val="8"/>
        <rFont val="Tahoma"/>
        <family val="2"/>
        <charset val="238"/>
      </rPr>
      <t>narediti elaborat ravnanja z gradbenimi odpadki.</t>
    </r>
  </si>
  <si>
    <t>IV.I.</t>
  </si>
  <si>
    <t xml:space="preserve"> Notranje dimenzije jaškov 170x170x180cm (Jašek z sekcijskimi ventili).</t>
  </si>
  <si>
    <t>- DN150 / PN16</t>
  </si>
  <si>
    <t>EU DN150</t>
  </si>
  <si>
    <t>MMK DN150/11,25°</t>
  </si>
  <si>
    <t>MMK DN150/22,5°</t>
  </si>
  <si>
    <t>MMA DN150/DN100</t>
  </si>
  <si>
    <t>FFK DN150/30°</t>
  </si>
  <si>
    <t>FFK DN150/45°</t>
  </si>
  <si>
    <t>FFQ DN150</t>
  </si>
  <si>
    <t>T-kom DN150/DN100</t>
  </si>
  <si>
    <t>T-kom DN150/DN50</t>
  </si>
  <si>
    <t>FF DN150 L=600 sidran</t>
  </si>
  <si>
    <t>MMK DN150/90°</t>
  </si>
  <si>
    <t>MMA DN150/DN80</t>
  </si>
  <si>
    <t>N-lok DN100</t>
  </si>
  <si>
    <t xml:space="preserve">FF DN100 L=500 </t>
  </si>
  <si>
    <t xml:space="preserve">Dobava in montaža univerzalnih spojk za duktilne  cevi. Spojke morajo imeti dodatno varovanje z nazobčanim kovinskim obročem ( "ali enakovredni" multi/joint proizvajalca GEORG FISCHER ) </t>
  </si>
  <si>
    <t xml:space="preserve"> DN 150 - enojna</t>
  </si>
  <si>
    <t>Dobava in montaža montažno demontažnega kosa DN150.  Komplet z gumi tesnili, vijaki in maticami. 
Vijaki po montaži dodatno antikorozijsko zaščiteni. Ustrezati morajo standardu EN 1074 in ISO 7259.</t>
  </si>
  <si>
    <r>
      <t xml:space="preserve">Dobava in montaža EV zasuna </t>
    </r>
    <r>
      <rPr>
        <b/>
        <sz val="8"/>
        <rFont val="Tahoma"/>
        <family val="2"/>
        <charset val="238"/>
      </rPr>
      <t>DN150/PN16</t>
    </r>
    <r>
      <rPr>
        <sz val="8"/>
        <rFont val="Tahoma"/>
        <family val="2"/>
      </rPr>
      <t xml:space="preserve"> iz nodularne litine GGG 400 z epoksy zaščito minimalne debeline 250 mikronov. Klin zasuna je zaščiten z EPDM elastomerno gumo. Vreteno zasuna je izdelano iz nerjavečega jekla. Tesnenje na vretenu je izvedeno z dvema "O" tesniloma iz NBR. Na obeh straneh klina sta teflonski vodili. Komplet z gumi tesnili, vijaki in maticami. 
Vijaki po montaži dodatno antikorozijsko zaščiteni. Ustrezati morajo standardu EN 1074 in ISO 7259.</t>
    </r>
  </si>
  <si>
    <r>
      <t xml:space="preserve">Dobava in montaža EV zasuna </t>
    </r>
    <r>
      <rPr>
        <b/>
        <sz val="8"/>
        <rFont val="Tahoma"/>
        <family val="2"/>
        <charset val="238"/>
      </rPr>
      <t>DN80/PN16</t>
    </r>
    <r>
      <rPr>
        <sz val="8"/>
        <rFont val="Tahoma"/>
        <family val="2"/>
      </rPr>
      <t xml:space="preserve"> iz nodularne litine GGG 400 z epoksy zaščito minimalne debeline 250 mikronov. Klin zasuna je zaščiten z EPDM elastomerno gumo. Vreteno zasuna je izdelano iz nerjavečega jekla. Tesnenje na vretenu je izvedeno z dvema "O" tesniloma iz NBR. Na obeh straneh klina sta teflonski vodili. Komplet z gumi tesnili, vijaki in maticami. 
Vijaki po montaži dodatno antikorozijsko zaščiteni. Ustrezati morajo standardu EN 1074 in ISO 7259.</t>
    </r>
  </si>
  <si>
    <t xml:space="preserve"> DN150/R2'' (PE cevi)</t>
  </si>
  <si>
    <t>DN150</t>
  </si>
  <si>
    <t>Dobava in montaža nadzemnega požarnega
hidranta. Telo nadzemnega hidranta mora biti iz INOX, glava iz nodularne litine z dvema "C" priključkoma ter enim "B" priključkom.Hidrant mora biti opremljen z izpustno odprtino po kateri odteče stoječa voda iz hidranta.Ustrezati morajo standardu DIN 3222.
DN 100/700</t>
  </si>
  <si>
    <t>Dobava in montaža podtalnega hidranta (npr. HAWLE 5060) DN80 z drenažnim elementom (npr. HAWLE 5062) in teleskopkso ovalno cestno kapo (npr. HAWL 1950K), komplet z tesnilnim ter montažnim materialom.</t>
  </si>
  <si>
    <r>
      <t>Prevezava obstoječih priključkov v jaških, komplet z dobavo in montažo fitingov (poc.koleno n.n. , z.n.), skupaj s tesnilni in spojnimi materiali,</t>
    </r>
    <r>
      <rPr>
        <b/>
        <sz val="8"/>
        <rFont val="Tahoma"/>
        <family val="2"/>
        <charset val="238"/>
      </rPr>
      <t xml:space="preserve"> izvaja upravljalec.</t>
    </r>
  </si>
  <si>
    <t>Dobava in montaža PVC cevi DN250 za zaščito cevovoda pri križanju s kanalizacijo in vodotoki, skupaj s tesnilnim in montažnim materialom.</t>
  </si>
  <si>
    <t>Izdelava obrobnozaporne plasti bitumenskega betona AC 8 surf B70/100 A3 v debelini 3,5cm.</t>
  </si>
  <si>
    <t>Izdelava nosilne plasti bituminiziranega drobljenca AC 22 base B 50/70 A3 v debelini 9cm.</t>
  </si>
  <si>
    <t>Telo podzemnega hidranta mora biti iz duktilne litine GGG 400.Hidrant mora biti opremljen z izpustno odprtino po kateri odteče stoječa voda iz hidranta. Ustrezati morajo standardu EN 14339:2005.</t>
  </si>
  <si>
    <t>HIDRANT PODZEMNI</t>
  </si>
  <si>
    <t>PRIKLJUČKI VODOVOD LAVŽNIK</t>
  </si>
  <si>
    <t>REKAPITULACIJA V. VODOVOD LAVŽNIK</t>
  </si>
  <si>
    <t>SKUPAJ VREDNOST V. VODOVOD LAVŽNIK</t>
  </si>
  <si>
    <t>REKAPITULACIJA V.I PRIKLJUČKI VODOVOD LAVŽNIK</t>
  </si>
  <si>
    <t>SKUPAJ VREDNOST V.I PRIKLJUČKI VODOVOD LAVŽNIK</t>
  </si>
  <si>
    <t>Zasip jarka priključkoz z materialom od izkopa z komprimiranjem v plasteh po 20 cm.</t>
  </si>
  <si>
    <t>Notranje dimenzije jaškov 120x120x150cm (Jašek z vodomerom).</t>
  </si>
  <si>
    <r>
      <t xml:space="preserve">Izdelava nosilne plasti bituminiziranega drobljenca AC 22 base B 50/70 A3 v debelini 9cm. </t>
    </r>
    <r>
      <rPr>
        <b/>
        <sz val="8"/>
        <rFont val="Tahoma"/>
        <family val="2"/>
        <charset val="238"/>
      </rPr>
      <t>Upoštevano pri projektu rekonstrukcije vozišča.</t>
    </r>
  </si>
  <si>
    <r>
      <t xml:space="preserve">Izdelava obrobnozaporne plasti bitumenskega betona AC 8 surf B70/100 A3 v debelini 3,5cm. </t>
    </r>
    <r>
      <rPr>
        <b/>
        <sz val="8"/>
        <rFont val="Tahoma"/>
        <family val="2"/>
        <charset val="238"/>
      </rPr>
      <t>Upoštevano pri projektu rekonstrukcije vozišča.</t>
    </r>
  </si>
  <si>
    <t>Stroški zakoličbe zidu z postavitivjo gradbenih profilov.</t>
  </si>
  <si>
    <t>Odstranitev grmičevja - pas 200 cm ob obstoječi žičnati ograji z potrebnim odvozom na stalno deponijo.</t>
  </si>
  <si>
    <t>Odstranitev dreves premera do fi20 cm z potrebnim odvozom na stalno deponijo</t>
  </si>
  <si>
    <t>Odstranitev obstoječe žičnate ograje višine 200 cm ter kovinskih stebričkov osno 200 cm z potrebnim rezanjem in odvozom na deponijo z potrebnimi stroški deponije.</t>
  </si>
  <si>
    <t>Odstranitev žičnate ograje višine 200 cm ter zgoraj bodeče žice ter montažnih betonski stebričkov osno 250 cm ter parapeta iz montažnih betonskih elementov višine 30 cm, debeline 5 cm z odvozom na deponijo z potrebnimi stroški deponije.</t>
  </si>
  <si>
    <t>PRIPRAVLJALNA DELA</t>
  </si>
  <si>
    <t>Široki strojni izkop ruševin z nakladanjem in odvozom v stalno deponijo. V ceni zajeti stroške deponije.</t>
  </si>
  <si>
    <t xml:space="preserve">m3 </t>
  </si>
  <si>
    <t>Široki strojni izkop ruševin potrebnih za saip z premetom na rob gradbene jame.</t>
  </si>
  <si>
    <t>Široki odriv-odkop zenljine IV ktg potreben za ureditev planuma v debelini 30 cm z premetom na rob gradbene jame.</t>
  </si>
  <si>
    <t>Uvaljanje planuma v širini predvidene ceste - pas širine 8 m.</t>
  </si>
  <si>
    <t xml:space="preserve">Široki odkop do kote vrha pete zidu v zemljini IV ktg z premetom na deponijo na razdaljo do 10 m.                </t>
  </si>
  <si>
    <t>Izkop za peto pasovnega temelja v zemljini IV ktg z premetom na gradbiščno deponijo na razdaljo do 15 m.</t>
  </si>
  <si>
    <t>Planiranje in utrditev planuma do potrebne zbitosi po peto podpornega zidu.</t>
  </si>
  <si>
    <t xml:space="preserve">Zasip na koto 70 cm pod koto asfalta z materialom od izkopa z nabijanjem v plasteh po 20 cm do ustrezne zbitosti. V cebni zajeti meritve zbitosti. </t>
  </si>
  <si>
    <t>Ureditev poševne brežine odvodnega jarka v širini 200 cm in višini 120 cm z potrebnim nabijanjem in škarpiranjem. V ceni zajeti potrebno zatravitev brežine.</t>
  </si>
  <si>
    <t>Dovoz humusa v debelini 20 cm in zatravitev pasu med obstoječim in novim zidom.</t>
  </si>
  <si>
    <t>BETONSKA DELA</t>
  </si>
  <si>
    <t>Podložni beton C10/15 debeline 10 cm po peto zidu.</t>
  </si>
  <si>
    <t>obava in vgradnja betona C25/30/XC2/Cl 0,2/Dmax22/S3 preseka nad 0,22 m3/m2 v peto podpornega zidu.</t>
  </si>
  <si>
    <t>Dobava in vgradnja betona C30/37/XC4/XF1/Cl 0,2/Dmax 16/S4 preseka nad 0,20 m3/m2 v stene podpornega zidu.</t>
  </si>
  <si>
    <t>Dobava in vgradnja srednje komplicirane rebraste armature S500 do fi12.</t>
  </si>
  <si>
    <t>kg</t>
  </si>
  <si>
    <t>Dobava in vgradnja srednje komplicirane rebraste armature S500 nad fi12.</t>
  </si>
  <si>
    <t>Dobava in vgradnja mrežaste armatrue S500 teže 3 do 5 kg/m2</t>
  </si>
  <si>
    <t>SKUPAJ VREDNOST 3. BETONSKA DELA</t>
  </si>
  <si>
    <t>TESARSKA  DELA</t>
  </si>
  <si>
    <t>Enostranski opaž pete podpornega zidu.</t>
  </si>
  <si>
    <t>Dvostranski opaž sten podpornega zidu. V ceni zajeti trikotne letve vidnih robov ter vertikalne trikotne letve na vidni strani zidu na vsakih 10 m.</t>
  </si>
  <si>
    <t>Opaž delavnih dilatacij trapezne oblike po celotni širini zidu z potrebno armaturo dilatacije.</t>
  </si>
  <si>
    <t>SKUPAJ VREDNOST 4. TESARSKA DELA</t>
  </si>
  <si>
    <t>ZIDARSKA DELA</t>
  </si>
  <si>
    <t>Demontaža in ponovna montaža betonskih pokrovov jaškov z potrebno ureditvijo jaškov po izvedbi zidu.</t>
  </si>
  <si>
    <t>Ureditev obstoječih vtokov v ponikalni jarek. Dobava in vgradnja betonskih cevi fi40 v dolžini 3 m z izvedbo preboja skozi podporni zid z ureditivijo glave iztoka v kamnometu v betonu.</t>
  </si>
  <si>
    <t>Ureditev-postavitev prebojev skozi zid fi120 na vsakih 5 m za odvode zaledne vode nad koto poševnine v kolikor to potrebno.</t>
  </si>
  <si>
    <t>Izvedba točkovnih temeljev za montažo stebrov svetilk dimezij 60/60/100 cm. V ceni zajeti opaž, beton in potrebno armaturo.</t>
  </si>
  <si>
    <t>SKUPAJ VREDNOST 5. ZIDARSKA DELA</t>
  </si>
  <si>
    <t>KONSTRUKCIJA NAD LOPO</t>
  </si>
  <si>
    <t>Odkrivanje trapezne pločevinaste kritine lope z ustreznim deponiranjem ter ponovno montažo po izvedbi premostitvene konstrukcije. V ceni zajeti potreben pritrdilni material za ponovno montažo.</t>
  </si>
  <si>
    <t>Demontaža čelnih obrob</t>
  </si>
  <si>
    <t>Dobava in vgradnja nove zidne obrobe r.š.80 cm iz barvane pločevine.</t>
  </si>
  <si>
    <t>Prestavitev vertikalnega žlebu.</t>
  </si>
  <si>
    <t>Vgradnja obstoječih obrob z potrebno predelavo in sidrnim materialom r.š. do 60 cm</t>
  </si>
  <si>
    <t>Ureditev novega priklopa na obstoječi peskolov zaradi prestavitve vertikalnega odtoka.</t>
  </si>
  <si>
    <t>Nadvišanje zidu debeline 20 cm za 30 cm. V ceni zajeti vrtanje sidr fi16/40 cm v obstoječi zid, dvostranski opaž nadvišanja ter beton enake kvalitete kot potreben za podporni zid. Armatura zajeta v betonskih delih.</t>
  </si>
  <si>
    <t>Opaž ravne plošče z podpiranjem do višine 3 m nad obstoječo leseno strešno konstrukcijo nadstreška.</t>
  </si>
  <si>
    <t>Opaž čela betonske plošče višine do 20 cm.</t>
  </si>
  <si>
    <t>Dvostranski opaž nosilca.</t>
  </si>
  <si>
    <t>Dobava in vgradnja betona C30/37 enake kvalitete kot za podpori zid.</t>
  </si>
  <si>
    <t>SKUPAJ VREDNOST 6. KONSTRUKCIJA NAD LOPO</t>
  </si>
  <si>
    <t>OBRTNIŠKA DELA</t>
  </si>
  <si>
    <t>Dobava in vgradnja ograje višine 300 cm iz prefabriciranih ograjnih lesocementnih PH elementov ter nosilne konstrukcije iz vertikalnih kovinskih HEA160 elementov v rastru 2m in 4 m z potrebnimi objemkami na zid.</t>
  </si>
  <si>
    <t>Dobava in vgradnja ograje višine 250 cm iz prefabriciranih ograjnih lesocementnih PH elementov ter nsoilne konstrukcije iz vertikalnih kovinskih HEA160 elementov z potrebnimi objemkami.</t>
  </si>
  <si>
    <t>Izvedba betonskih točkovnih temeljev 30/30/50 cm v rastru 200 cm z vgradnjo kovinskih stebrov in žične ograje višine 200 cm.</t>
  </si>
  <si>
    <t>Dobava in vgradnja dvokrilnih vrat dim 240/200 cm enake izvedbe kot ograja z izvedbo potrebnih betonskih temeljev</t>
  </si>
  <si>
    <t>SKUPAJ VREDNOST 7. OBRTNIŠKA DELA</t>
  </si>
  <si>
    <t>REKAPITULACIJA GRADBENA DELA - ZID</t>
  </si>
  <si>
    <t>TESARSKA DELA</t>
  </si>
  <si>
    <t>SKUPAJ GRADBENA DELA -  ZID</t>
  </si>
  <si>
    <t>GRADBENA DELA - ZID</t>
  </si>
  <si>
    <t>VI.</t>
  </si>
  <si>
    <t>V.I.</t>
  </si>
  <si>
    <t>VI.I.</t>
  </si>
  <si>
    <t>VII.</t>
  </si>
  <si>
    <t>VII.I</t>
  </si>
  <si>
    <r>
      <rPr>
        <b/>
        <sz val="8"/>
        <color indexed="8"/>
        <rFont val="Tahoma"/>
        <family val="2"/>
      </rPr>
      <t xml:space="preserve"> 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meteorna kanalizacija). V popisu del so predvideni izkopi od kot zunanje ureditve do dna kanalizacijskega jarka. Rušenje oziroma rezanje obstoječega asfalta ni zajeto v tem popisu. Zasutuje je upoštevano do kot končne zunanje ureditve, brez asfalta. V popisu ni zajeto postavljanje pomožnih objektov (odra, pomožnih podpor,...) za montažo cevovodov. </t>
    </r>
  </si>
  <si>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meteorna kanalizacija). V popisu del so predvideni izkopi od kot zunanje ureditve do dna kanalizacijskega jarka. Rušenje oziroma rezanje obstoječega asfalta ni zajeto v tem popisu. Zasutuje je upoštevano do kot končne zunanje ureditve, brez asfalta. </t>
    </r>
  </si>
  <si>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meteorna kanalizacija). V popisu del so predvideni izkopi od kot zunanje ureditve do dna kanalizacijskega jarka. Rušenje oziroma rezanje obstoječega asfalta ni zajeto v tem popisu. Zasutuje je upoštevano do kot končne zunanje ureditve, brez asfalta. V popisu ni zajeto postavljanje pomožnih objektov (odra, pomožnih podpor,...) za montažo cevovodov. </t>
    </r>
  </si>
  <si>
    <t>DN (ID) 800</t>
  </si>
  <si>
    <t>DN (ID) 400</t>
  </si>
  <si>
    <t>DN (ID) 300</t>
  </si>
  <si>
    <t>DN (ID) 200</t>
  </si>
  <si>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meteorna kanalizacija). V popisu del so predvideni izkopi od kot zunanje ureditve do dna kanalizacijskega jarka. Rušenje oziroma rezanje obstoječega asfalta ni zajeto v tem popisu. Zasutuje je upoštevano do kot končne zunanje ureditve, brez asfalta. </t>
    </r>
  </si>
  <si>
    <r>
      <t xml:space="preserve">Dobava in polaganje poliestrskih cevi in spojk (kot npr. HOBAS), armiranih s steklenimi vlakni in kremenčevim peskom, DN 800 razred PN1/SN 10000, po standardu DIN 16869 na peščeno posteljico debeline 10+D/10cm. Ob cevi standardne dolžine 6 m se izporoči ena spojka. </t>
    </r>
    <r>
      <rPr>
        <b/>
        <sz val="8"/>
        <rFont val="Tahoma"/>
        <family val="2"/>
        <charset val="238"/>
      </rPr>
      <t>OPOMBA montaža pod obstoječo halo.</t>
    </r>
  </si>
  <si>
    <t>Zakoličba priključkov na kanal m1 z niveliranjem.</t>
  </si>
  <si>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(vodovod, kanalizacija za komunalno odpadno vodo, meteorna kanalizacija). V popisu del so predvideni izkopi od kot zunanje ureditve do dna kanalizacijskega jarka. Rušenje oziroma rezanje obstoječega asfalta ni zajeto v tem popisu. Zasutuje je upoštevano do kot končne zunanje ureditve, brez asfalta.  V popisu ni zajeto postavljanje pomožnih objektov (odra, pomožnih podpor,...) za montažo cevovodov. </t>
    </r>
  </si>
  <si>
    <r>
      <t xml:space="preserve">Nabava in montaža povoznih PE- polietilenskih revizijskih jaškov (npr. tip Zagožen) DN600mm za izdelavo </t>
    </r>
    <r>
      <rPr>
        <b/>
        <sz val="8"/>
        <rFont val="Tahoma"/>
        <family val="2"/>
        <charset val="238"/>
      </rPr>
      <t>priključkov</t>
    </r>
    <r>
      <rPr>
        <sz val="8"/>
        <rFont val="Tahoma"/>
        <family val="2"/>
      </rPr>
      <t>, globine do 1.5 m, komplet z izdelavo mulde, nastavki za PVC DN160 cevi, asimetričnim konusom in litiželeznim pokrovom DN600 nosilnosti 400kN</t>
    </r>
  </si>
  <si>
    <t>T-kom DN150/DN150</t>
  </si>
  <si>
    <t>23.</t>
  </si>
  <si>
    <t xml:space="preserve">Dobava in montaža  hidrantne omarice za nadzemni požarni
hidranta. </t>
  </si>
  <si>
    <t>PE100 PN16 SDR11 DN80</t>
  </si>
  <si>
    <t>T-kom DN150/DN80</t>
  </si>
  <si>
    <t>DN150/50</t>
  </si>
  <si>
    <t>Dobava in montaža PVC cevi DN150 za zaščito cevovoda pri križanju s kanalizacijo in vodotoki, skupaj s tesnilnim in montažnim materialom.</t>
  </si>
  <si>
    <t>JUŽNA DOSTOPNA CESTA</t>
  </si>
  <si>
    <t>Zakoličba osi</t>
  </si>
  <si>
    <t>Postavitev in zavarovanje prečnih profilov</t>
  </si>
  <si>
    <t>Zarezovanje obstoječega asfalta  v debelini do 10cm</t>
  </si>
  <si>
    <t>Čiščenje in odstranitev grmičevja ter dreves z debli do premera 10cm z razžaganjem, nakladanjem na prevozno sredstvo, odvozom na trajno deponijo vključno s stroški ravnanja z odpadki na deponiji</t>
  </si>
  <si>
    <t>Rušenje obstoječega asfaltnega ustroja debeline do 10 cm z nakladanjem in odvozom ruševin na ustrezno deponijo vključno s stroški ravnanja z odpadki na deponiji</t>
  </si>
  <si>
    <t>Rušenje obstoječih betonskih robnikov z nakladanjem in odvozom ruševin na ustrezno deponijo vključno s stroški ravnanja z odpadki na deponiji</t>
  </si>
  <si>
    <t>Rušenje obstoječih ograj z nakladanjem in odvozom ruševin na ustrezno deponijo vključno s stroški ravnanja z odpadki na deponiji</t>
  </si>
  <si>
    <t>Dvigovanje obstoječih pokrovov jaškov na koto nove ureditve</t>
  </si>
  <si>
    <t>Strojni izkop humusa  v sloju debeline do 20 cm z nakladanjem in odvozom v začasno deponijo za kasnejše ponovno razgrinjanje</t>
  </si>
  <si>
    <t>Široki izkop težke zemljine (3.kategorija) z nakladanjem in odvozom na ustrezno deponijo, komplet s stroški ravnanja materiala v deponiji.</t>
  </si>
  <si>
    <t xml:space="preserve">Planiranje naravnih temeljnih tal v težki zemljini </t>
  </si>
  <si>
    <t>Dobava in vgradnja geotekstila na gramature 500g/m2 na zemeljski planum</t>
  </si>
  <si>
    <t>Dobava materiala in izdelava posteljice iz mešanih kamenin v debelini 25cm</t>
  </si>
  <si>
    <t>Humusiranje, planiranje in zatravitev zelenic s humusnim materialom  v sloju debeline 15cm</t>
  </si>
  <si>
    <t>Nakladanje in odvoz odvečnega materiala od izkopa na ustrezno deponijo, komplet s stroški ravnanja materiala v deponiji.</t>
  </si>
  <si>
    <t>VOZIŠČNE KONSTRUKCIJE</t>
  </si>
  <si>
    <t>Izdelava nevezane nosilne plasti enakomerno zrnatega drobljenca 0/100 mm z kamnine v debelini od 30cm (kamnita greda)</t>
  </si>
  <si>
    <t>Izdelava nevezane nosilne plasti enakomerno zrnatega drobljenca 0/45 mm z kamnine v debelini od 20cm</t>
  </si>
  <si>
    <t>Izdelava finega planuma zgornjega ustroja</t>
  </si>
  <si>
    <t>Izdelava nosilne plasti bituminiziranega drobljenca AC 22 base B 50/70 A3 v debelini 9cm</t>
  </si>
  <si>
    <t xml:space="preserve">Izdelava obrabnozaporne plasti bitumenskega betona  AC 8 surf B70/100 A3  v debelini 3.5 cm </t>
  </si>
  <si>
    <t>Izdelava asfaltne mulde širine 50 cm, globine 5 cm iz nosilne asfaltne plasti AC 22 base B 50/70 A3 v debelini 9cm in obrabno zaporne plasti AC 8 surf B70/100 A3  v debelini 3.5 cm  na predhodno pripravljeni tamponski podlagi</t>
  </si>
  <si>
    <t>Izdelava bankine širine 0,30m</t>
  </si>
  <si>
    <t>Vgraditev predfabriciranih dvignjenih robnikov iz cementnega betona s prerezom 15/25 cm (+12cm)</t>
  </si>
  <si>
    <t>Vgraditev predfabriciranih pogreznjenih robnikov iz cementnega betona s prerezom 15/25 cm (+0cm)</t>
  </si>
  <si>
    <t>Vgraditev predfabriciranih pogreznjenih robnikov iz cementnega betona s prerezom 8/20 cm (+0cm)</t>
  </si>
  <si>
    <t>SKUPAJ VREDNOST 3. VOZIŠČNE KONSTRUKCIJE</t>
  </si>
  <si>
    <t>PROMETNA OPREMA</t>
  </si>
  <si>
    <t>Izdelava temelja za prometni znak iz cementnega betona C 12/15, globine 50cm, premera 40cm</t>
  </si>
  <si>
    <t>Dobava in montaža stebrička za prometni znak iz vroče cinkane jeklene cevi premera 64mmdolžine 3500mm</t>
  </si>
  <si>
    <t>Dobava in montaža osmerokotnega prometnega znaka, podloga iz aluminijske pločevine,, velikost 600 mm</t>
  </si>
  <si>
    <t>Dobava in montaža kvadratnega prometnega znaka, podloga iz aluminijske pločevine, velikost 600x600 mm</t>
  </si>
  <si>
    <t>Dobava in montaža kvadratnega prometnega znaka, podloga iz aluminijske pločevine, velikost 400x400 mm</t>
  </si>
  <si>
    <t>Izdelava tankoslojne vzdolžne  označbe na vozišču z enokomponentno belo barvo, vključno 250g/m2 posipa z drobci stekla, strojno, debelina suhe snovi 250 ym , širina črt 12cm</t>
  </si>
  <si>
    <t>Izdelava tankoslojne prečne   označbe na vozišču z enokomponentno belo barvo, vključno 250g/m2 posipa z drobci stekla, ročno, debelina suhe snovi 250 ym , širina črt 50cm</t>
  </si>
  <si>
    <t xml:space="preserve">Izdelava tankoslojne barvne površine na vozišču z enokomponentno modro barvo,  ročno, debelina suhe snovi 250 ym </t>
  </si>
  <si>
    <t>Izdelava vzdolžne črte na vozišču iz brizgane hladne plastike z vmešanimi drobci stekla za debeloslojno zvočno vzdolžno označbo vozišča v širini 12cm, vključno 200 g/m2 dodatnega posipa z drobci stekla</t>
  </si>
  <si>
    <t xml:space="preserve">Doplačilo za izdelavo prekinjenih vzdolžnih označb na vozišču, širina črte 12cm </t>
  </si>
  <si>
    <t>Izdelava simbolov na vozišču iz tankoslojne   označbe z enokomponentno belo barvo, vključno 250g/m2 posipa z drobci stekla, ročno, debelina suhe snovi 250 ym , velikost 1.60x0.80m</t>
  </si>
  <si>
    <t>Dobava in vgradnja jeklenega pocinkanega stebrička dolžine 75cm za montažo na podp. zid ali dolžine 190cm C prereza za odbojno ograjo</t>
  </si>
  <si>
    <t>Dobava in vgradnja jeklenega pocinkanega odbojnika za odbojno ograjo</t>
  </si>
  <si>
    <t>Dobava in vgradnja jeklenega pocinkanega ročaja za pešce na odbojni ograji</t>
  </si>
  <si>
    <t>Doplačilo za izdelavo vkopane zaključnice dolžine 4,00m</t>
  </si>
  <si>
    <t xml:space="preserve">Doplačilo za izdelavo polkrožne zaključnice </t>
  </si>
  <si>
    <t>Dobava in montaža plastičnega smernika z votlim prerezom, dolžina 1200mm, z odsevnikom iz umetne snovi</t>
  </si>
  <si>
    <t>SKUPAJ VREDNOST 4. PROMETNA OPREMA</t>
  </si>
  <si>
    <t>Čiščenje trase po končani gradnji</t>
  </si>
  <si>
    <t>REKAPITULACIJA UREDITVE JUŽNE DOSTOPNE CESTE</t>
  </si>
  <si>
    <t>SKUPAJ UREDITEV JUŽNE DOSTOPNE CESTE</t>
  </si>
  <si>
    <r>
      <t>Zavarovanje prometa med gradnjo, pridobitev dovoljenja za cestno zaporo, z ureditvijo prometnega režima v času gradnje (obvestilo, zavarovanje gradbene jame in gradbišča, postavitev prometne signalizacije, postavitev zaščitne ograje, premostivenih objektov za prešce in ostali promet). Po končanih delih odstraniti prometno signalizacijo in vzpostaviti prometni režim v prvotno stanje.</t>
    </r>
    <r>
      <rPr>
        <b/>
        <sz val="8"/>
        <rFont val="Tahoma"/>
        <family val="2"/>
        <charset val="238"/>
      </rPr>
      <t xml:space="preserve"> Upoštevano pri projektu rekonstrukcije vozišča.</t>
    </r>
  </si>
  <si>
    <r>
      <t xml:space="preserve">Geomehanski nadzor (obisk s poročilom). </t>
    </r>
    <r>
      <rPr>
        <b/>
        <sz val="8"/>
        <rFont val="Tahoma"/>
        <family val="2"/>
        <charset val="238"/>
      </rPr>
      <t>Upoštevano pri projektu rekonstrukcije vozišča.</t>
    </r>
  </si>
  <si>
    <r>
      <t xml:space="preserve">Zavarovanje prometa med gradnjo, pridobitev dovoljenja za cestno zaporo, z ureditvijo prometnega režima v času gradnje (obvestilo, zavarovanje gradbene jame in gradbišča, postavitev prometne signalizacije, postavitev zaščitne ograje, premostivenih objektov za prešce in ostali promet). Po končanih delih odstraniti prometno signalizacijo in vzpostaviti prometni režim v prvotno stanje. </t>
    </r>
    <r>
      <rPr>
        <b/>
        <sz val="8"/>
        <rFont val="Tahoma"/>
        <family val="2"/>
        <charset val="238"/>
      </rPr>
      <t>Upoštevano pri projektu rekonstrukcije vozišča.</t>
    </r>
  </si>
  <si>
    <r>
      <t>Geomehanski nadzor (obisk s poročilom).</t>
    </r>
    <r>
      <rPr>
        <b/>
        <sz val="8"/>
        <rFont val="Tahoma"/>
        <family val="2"/>
        <charset val="238"/>
      </rPr>
      <t xml:space="preserve"> Upoštevano pri projektu rekonstrukcije vozišča.</t>
    </r>
  </si>
  <si>
    <r>
      <rPr>
        <b/>
        <sz val="8"/>
        <color indexed="8"/>
        <rFont val="Tahoma"/>
        <family val="2"/>
      </rPr>
      <t>OPOMBE:</t>
    </r>
    <r>
      <rPr>
        <sz val="8"/>
        <color indexed="8"/>
        <rFont val="Tahoma"/>
        <family val="2"/>
      </rPr>
      <t xml:space="preserve">                                                                                                               Skupne količine izkopov in zasipov so upoštevane za vsak kanalski rov ločeno, kot da se jarki za posamezne komunalne vode ne izvajajo s skupnim izkopom. V popisu del so predvideni izkopi od kot zunanje ureditve do dna kanalizacijskega jarka. Rušenje oziroma rezanje obstoječega asfalta ni zajeto v tem popisu. Zasutuje je upoštevano do kot končne zunanje ureditve, brez asfalta. </t>
    </r>
  </si>
  <si>
    <t xml:space="preserve">Trasiranje nove trase kabelske kanalizacije </t>
  </si>
  <si>
    <t>Stroški zakoličbe vseh obstoječih podzemnih komunalnih vodov - vodovod, elektrika, telekomunikacije, kanalizacija, plinovod, …</t>
  </si>
  <si>
    <t>kpl</t>
  </si>
  <si>
    <t>Zavarovanje prometa med gradnjo s pridobitvijo dovoljenj, eventuelno izdelavo prometnih načrtov ter  dobava in postavitev ustrezne signalizacije za vse dni gradnje na lokalnih cestah</t>
  </si>
  <si>
    <t>Zavarovanje prometa med gradnjo - delna zapora ceste, vertikalna in horizontalna signalizacija, mehanska zaščita, ... za vse dni gradnje na lokalnih cestah</t>
  </si>
  <si>
    <t>Izdelava in montaža gradbiščne table z demontažo po zaključku del</t>
  </si>
  <si>
    <r>
      <t xml:space="preserve">Strojno rezanje obstoječega asfalta do debeline 10 cm - </t>
    </r>
    <r>
      <rPr>
        <b/>
        <sz val="8"/>
        <rFont val="Tahoma"/>
        <family val="2"/>
        <charset val="238"/>
      </rPr>
      <t>Upoštevano pri projektu rekonstrukcije vozišča.</t>
    </r>
  </si>
  <si>
    <t>m</t>
  </si>
  <si>
    <r>
      <t xml:space="preserve">Rušenje asfalta debeline do 10 cm z direktnim nakladanjem na prevozno sredstvo in odvozom na deponijo oddaljeno do 20 km - vključno s stroški deponiranja - </t>
    </r>
    <r>
      <rPr>
        <b/>
        <sz val="8"/>
        <rFont val="Tahoma"/>
        <family val="2"/>
        <charset val="238"/>
      </rPr>
      <t>Upoštevano pri projektu rekonstrukcije vozišča.</t>
    </r>
  </si>
  <si>
    <r>
      <t>m</t>
    </r>
    <r>
      <rPr>
        <vertAlign val="superscript"/>
        <sz val="10"/>
        <rFont val="Arial"/>
        <family val="2"/>
        <charset val="238"/>
      </rPr>
      <t>2</t>
    </r>
  </si>
  <si>
    <t>Rušenje obstoječega kamnitega tlaka na dvorišču, odvoz odvečnega materiala ter ponovno polaganje kamnitega tlaka na cementnomalto s fugiranjem po izgradnji kabelske kanalizacije za postavitev v prvotno stanje</t>
  </si>
  <si>
    <r>
      <t>m</t>
    </r>
    <r>
      <rPr>
        <vertAlign val="superscript"/>
        <sz val="10"/>
        <rFont val="Arial"/>
        <family val="2"/>
        <charset val="238"/>
      </rPr>
      <t>3</t>
    </r>
  </si>
  <si>
    <t>Izkop kabelskega jarka v terenu III. in IV. ktg. širine od 0,35 m do 0,6 m in globine do 1,4 m (glej priložene skice jarkov) - upoštevano 80% celotnega izkopa</t>
  </si>
  <si>
    <t>Izkop kabelskega jarka v terenu V. in VI. ktg. širine od 0,35 m do 0,6 m in globine do 1,4 m (glej priložene skice jarkov) - upoštevano 20% celotnega izkopa</t>
  </si>
  <si>
    <t>Fino planiranje dna jarka pred položitvijo peščene oziroma betonske posteljice</t>
  </si>
  <si>
    <t>Izdelava posteljice iz betona C12/15 v debelini plasti d=10 cm in obbetoniranjem cevi v debelini plasti d=10 cm nad temenom cevi</t>
  </si>
  <si>
    <t>Zasip kabelskega jarka s tamponskim gramozem frakcije 0-32 mm s komprimiranjem v slojih po 15 cm do vrha oziroma do asfalta in planiranjem zaključnega sloja s točnostjo ±1 cm</t>
  </si>
  <si>
    <t>Odvoz odvečnega materiala (merjeno v raščenem stanju) na deponijo oddaljeno do 20 km, vključno s stroški deponiranja</t>
  </si>
  <si>
    <r>
      <t xml:space="preserve">Stigmaflex cev </t>
    </r>
    <r>
      <rPr>
        <sz val="8"/>
        <rFont val="Symbol"/>
        <family val="1"/>
        <charset val="2"/>
      </rPr>
      <t>f</t>
    </r>
    <r>
      <rPr>
        <sz val="8"/>
        <rFont val="Arial"/>
        <family val="2"/>
        <charset val="238"/>
      </rPr>
      <t>160 mm (v palicah) skupaj z original čepi, vodotesnimi spoji, distančniki, koleni, …, položena v kabelsko kanalizacijo</t>
    </r>
  </si>
  <si>
    <t>Pocinkan valjanec FeZn 25x4mm, vključno s križnimi sponkami INOX izvedbe, priključitvami na ozemljilne sisteme, protikorozijsko zaščito z bitumensko maso, ….</t>
  </si>
  <si>
    <t>PVC opozorilni trak z napisom "POZOR ELEKTRIKA"</t>
  </si>
  <si>
    <t>Izdelava kabelskega jaška notranjih dimenzij 120x120x158 cm  - predfabriciran kot npr. tip Jadranka v cestišču</t>
  </si>
  <si>
    <t>- strojni in deloma ročni izkop jame dimenzij (axbxg): 1,65 x 1,65 x 2,05 m   v terenu IV. do V. ktg.(80% v terenu IV. in 20% v terenu VI. ktg.)</t>
  </si>
  <si>
    <t>- planiranje dna gradbene jame</t>
  </si>
  <si>
    <t>- polaganje filca</t>
  </si>
  <si>
    <r>
      <t>- izdelava podlage s podložnim betonom C12/15, prereza 0,1m</t>
    </r>
    <r>
      <rPr>
        <vertAlign val="superscript"/>
        <sz val="8"/>
        <rFont val="Arial"/>
        <family val="2"/>
        <charset val="238"/>
      </rPr>
      <t>3</t>
    </r>
    <r>
      <rPr>
        <sz val="8"/>
        <rFont val="Arial"/>
        <family val="2"/>
        <charset val="238"/>
      </rPr>
      <t>/m</t>
    </r>
    <r>
      <rPr>
        <vertAlign val="superscript"/>
        <sz val="8"/>
        <rFont val="Arial"/>
        <family val="2"/>
        <charset val="238"/>
      </rPr>
      <t>2</t>
    </r>
    <r>
      <rPr>
        <sz val="8"/>
        <rFont val="Arial"/>
        <family val="2"/>
        <charset val="238"/>
      </rPr>
      <t>, v debelini 10cm</t>
    </r>
  </si>
  <si>
    <t xml:space="preserve">- vgradnja prefabriciranega betonskega kabelskega jaška kot npr. tip Jadranka notranjih dimenzij 120x120x108 cm </t>
  </si>
  <si>
    <t>- vgradnja prefabriciranega podaljška betonskega kabelskega jaška kot npr. tip Jadranka notranjih dimenzij 120x120x50 cm, pritrditev na osnovni jašek</t>
  </si>
  <si>
    <t>- vgradnja prefabriciranega AB pokrova kabelskega jaška kot npr. tip Jadranka zunanjih dimenzij 140x140x20 cm in odprtino 60x60 cm, nosilnosti 400 kN</t>
  </si>
  <si>
    <t>- izdelava odprtine v steni jaška  za uvod cevi kabelske kanalizacije v jašek, obdelava odprtine v steni s finim ometom po izvedbi kabelske kanalizacije</t>
  </si>
  <si>
    <t>-  vgradnja enojnega LTŽ pokrova z odprtino 600x600 mm, napisom ELEKTRIKA in nosilnostjo400 kN skupaj z okvirjem</t>
  </si>
  <si>
    <t>- zasipnje sten okoli jaška s tamponskim gramozom in delno z izkopanim materialom s komprimiranjem do potrebne zbitosti, finalno planiranje</t>
  </si>
  <si>
    <t>- nakladanje in odvoz odvečnega materiala (merjeno v raščenem stanju) na deponijo oddaljeno do 20 km, vključno s stroški deponiranja</t>
  </si>
  <si>
    <t>- dobava in vgradnja aramturnega železa (mreže in palice ustreznih profilov)</t>
  </si>
  <si>
    <t>-  vgradnja enojnega LTŽ pokrova z odprtino 600x600 mm z napisom ELEKTRIKA in nosilnostjo 400 kN skupaj z okvirjem</t>
  </si>
  <si>
    <t>Uskladitev križanj kabelske kanalizacije z ostalimi podzemnimi komunalnimi instalacijami (skladno s "Smernice in navodila za izbiro, polaganje in prevzem elektroenergetskih kablov nazivne napetosti 1kV do 35kV – Elektro inštitut Milan Vidmar – Študija št. 2090, september 2011")</t>
  </si>
  <si>
    <t>Nadzor Elektro Primorska (po dejanskih stroških)</t>
  </si>
  <si>
    <t>N ur</t>
  </si>
  <si>
    <t>Projektantski nadzor električnih napeljav - vrednost urne postavke po priporočilih IZS in ZAPS, vključen je tudi potovalni čas</t>
  </si>
  <si>
    <t>Strokovni nadzor električnih napeljav - vrednost urne postavke po priporočilih IZS in ZAPS, vključen je tudi potovalni čas</t>
  </si>
  <si>
    <r>
      <t xml:space="preserve">Izdelava geodetskega posnetka in izdelava elaborata za vris v kataster komunalnih vodov, vnos v kataster komunalnih komunalnih vodov, </t>
    </r>
    <r>
      <rPr>
        <b/>
        <i/>
        <u/>
        <sz val="8"/>
        <rFont val="Arial CE"/>
        <charset val="238"/>
      </rPr>
      <t>posnetek izvesti pred zasipanjem kabelskega jarka vodov</t>
    </r>
    <r>
      <rPr>
        <sz val="9"/>
        <rFont val="Tahoma"/>
        <charset val="238"/>
      </rPr>
      <t/>
    </r>
  </si>
  <si>
    <t>Predaja vseh atestov, potrdil o meritvah , zapisnikov in predpisanih izjav ter ostale tehnične dokumentacije za vgrajen material, napeljave,naprave in opremo tega objekta komplet z ustreznim šolanjem osebja najemnika</t>
  </si>
  <si>
    <r>
      <t xml:space="preserve">Električne meritve zaščite proti električnemu udaru in ozemljitev z izdelavo merilnega poročila, merilec mora imeti opralvljen izpit Preglednik manj zahtevnih (zahtevnih) električnih inštalacij in inštalacij zaščite pred delovanjem strele, meritve morajo biti narejene v prisotnosti odgovornega nadzornika električnih instalacij in opreme - </t>
    </r>
    <r>
      <rPr>
        <b/>
        <i/>
        <sz val="8"/>
        <rFont val="Arial CE"/>
        <charset val="238"/>
      </rPr>
      <t>merilec mora biti prisoten pri gradnji v vseh gradbenih fazah!</t>
    </r>
  </si>
  <si>
    <t>Preizkus delovanja javne razsvetljave, svetlobno tehnične meritve</t>
  </si>
  <si>
    <t>ELEKTROMONTAŽNA DELA</t>
  </si>
  <si>
    <t>EE OMREŽJE - JUG</t>
  </si>
  <si>
    <t>Izdelava kabelskega jaška notranjih dimenzij 120x120x108 cm  - predfabriciran kot npr. tip Jadranka v cestišču</t>
  </si>
  <si>
    <t>- strojni in deloma ročni izkop jame dimenzij (axbxg): 1,65 x 1,65 x 1,55 m   v terenu IV. do V. ktg.(80% v terenu IV. in 20% v terenu VI. ktg.)</t>
  </si>
  <si>
    <r>
      <t xml:space="preserve">Izdelava betonskega temelja za  </t>
    </r>
    <r>
      <rPr>
        <b/>
        <i/>
        <sz val="8"/>
        <rFont val="Arial"/>
        <family val="2"/>
        <charset val="238"/>
      </rPr>
      <t>P.M.O.</t>
    </r>
    <r>
      <rPr>
        <sz val="8"/>
        <rFont val="Arial"/>
        <family val="2"/>
        <charset val="238"/>
      </rPr>
      <t>, dimenzij (šxvxg): 1700 x 1600 x 400 mm, komplet izkop, opažanje, vgradnja betona ter armature, vgradnje stigmaflex cevi</t>
    </r>
  </si>
  <si>
    <r>
      <t xml:space="preserve">Priključno merilna omarica  </t>
    </r>
    <r>
      <rPr>
        <b/>
        <i/>
        <sz val="8"/>
        <rFont val="Arial"/>
        <family val="2"/>
        <charset val="238"/>
      </rPr>
      <t xml:space="preserve">P.M.O. </t>
    </r>
    <r>
      <rPr>
        <sz val="8"/>
        <rFont val="Arial"/>
        <family val="2"/>
        <charset val="238"/>
      </rPr>
      <t>- tipska rostostoječa kabelska omarica iz nerjaveče pločevine, dimenzij (šxvxg): 1600 x 1200 x 300 mm(stopnja IP zaščite na prah in vodo je IP54, stopnja odpornosti na udarce pa je IK08), s podstavkom dimenzij (šxvxg): 1600 x 100 x 300 mm, montirana na betonski temelj, razdeljena na priključni in merilni del, merilni del je opremljen z okencem s pogledom na števec, števčno ploščo, PEN zbiralko z izolatorji, vrata opremljena s  ključavnico elektro distribucije</t>
    </r>
  </si>
  <si>
    <r>
      <t>Kabel NAYY-J 4x35 + 2,5 mm</t>
    </r>
    <r>
      <rPr>
        <vertAlign val="superscript"/>
        <sz val="8"/>
        <rFont val="Arial"/>
        <family val="2"/>
        <charset val="238"/>
      </rPr>
      <t>2</t>
    </r>
    <r>
      <rPr>
        <sz val="8"/>
        <rFont val="Arial"/>
        <family val="2"/>
        <charset val="238"/>
      </rPr>
      <t xml:space="preserve"> uvlečen v kabelsko kanalizacijo, položen na betonski drog</t>
    </r>
  </si>
  <si>
    <r>
      <t>Kabelski čevelji za kabel NAYY-J 4x35 + 2,5 mm</t>
    </r>
    <r>
      <rPr>
        <vertAlign val="superscript"/>
        <sz val="8"/>
        <rFont val="Arial"/>
        <family val="2"/>
        <charset val="238"/>
      </rPr>
      <t>2</t>
    </r>
    <r>
      <rPr>
        <sz val="8"/>
        <rFont val="Arial"/>
        <family val="2"/>
        <charset val="238"/>
      </rPr>
      <t>, Al/Cu 35 mm</t>
    </r>
    <r>
      <rPr>
        <vertAlign val="superscript"/>
        <sz val="8"/>
        <rFont val="Arial"/>
        <family val="2"/>
        <charset val="238"/>
      </rPr>
      <t>2</t>
    </r>
    <r>
      <rPr>
        <sz val="8"/>
        <rFont val="Arial"/>
        <family val="2"/>
        <charset val="238"/>
      </rPr>
      <t>/f10 mm,  štiri žilni kabelski končnik, toploskrčne cevi z lepilom za zaščito kabelskih čevljev, priklop kabla</t>
    </r>
  </si>
  <si>
    <r>
      <t xml:space="preserve">Priključno merilna omarica  </t>
    </r>
    <r>
      <rPr>
        <b/>
        <i/>
        <sz val="8"/>
        <rFont val="Arial"/>
        <family val="2"/>
        <charset val="238"/>
      </rPr>
      <t xml:space="preserve">P.M.O. CR </t>
    </r>
    <r>
      <rPr>
        <sz val="8"/>
        <rFont val="Arial"/>
        <family val="2"/>
        <charset val="238"/>
      </rPr>
      <t>- tipska prostostoječa kabelska omarica iz nerjaveče pločevine, dimenzij (šxvxg): 450 x 900 x 200 mm (stopnja IP zaščite na prah in vodo naj bo IP54, stopnja odpornosti na udarce pa IK08), s podstavkom dimenzij (šxvxg): 450 x 100 x 200 mm, montirana na betonski temelj, razdeljena na priključni in merilni del, merilni del je opremljen z okencem s pogledom na števec, števčno ploščo, PEN zbiralko z izolatorji, vrata opremljena s  ključavnico elektro distribucije, vanjo se vgradi sledeča oprema:</t>
    </r>
  </si>
  <si>
    <t>priključni del</t>
  </si>
  <si>
    <r>
      <t>- prenapetostni zaščitni odvodnik 1. stopnje - varistor, I</t>
    </r>
    <r>
      <rPr>
        <vertAlign val="subscript"/>
        <sz val="8"/>
        <rFont val="Arial"/>
        <family val="2"/>
        <charset val="238"/>
      </rPr>
      <t>imp</t>
    </r>
    <r>
      <rPr>
        <sz val="8"/>
        <rFont val="Arial"/>
        <family val="2"/>
        <charset val="238"/>
      </rPr>
      <t xml:space="preserve"> (10/350)= 12,5 kA, I</t>
    </r>
    <r>
      <rPr>
        <vertAlign val="subscript"/>
        <sz val="8"/>
        <rFont val="Arial"/>
        <family val="2"/>
        <charset val="238"/>
      </rPr>
      <t>n</t>
    </r>
    <r>
      <rPr>
        <sz val="8"/>
        <rFont val="Arial"/>
        <family val="2"/>
        <charset val="238"/>
      </rPr>
      <t xml:space="preserve"> (8/20)= 25 kA, I</t>
    </r>
    <r>
      <rPr>
        <vertAlign val="subscript"/>
        <sz val="8"/>
        <rFont val="Arial"/>
        <family val="2"/>
        <charset val="238"/>
      </rPr>
      <t>max</t>
    </r>
    <r>
      <rPr>
        <sz val="8"/>
        <rFont val="Arial"/>
        <family val="2"/>
        <charset val="238"/>
      </rPr>
      <t xml:space="preserve"> (8/20)= 60 kA, U</t>
    </r>
    <r>
      <rPr>
        <vertAlign val="subscript"/>
        <sz val="8"/>
        <rFont val="Arial"/>
        <family val="2"/>
        <charset val="238"/>
      </rPr>
      <t>c</t>
    </r>
    <r>
      <rPr>
        <sz val="8"/>
        <rFont val="Arial"/>
        <family val="2"/>
        <charset val="238"/>
      </rPr>
      <t>= 320V, U</t>
    </r>
    <r>
      <rPr>
        <vertAlign val="subscript"/>
        <sz val="8"/>
        <rFont val="Arial"/>
        <family val="2"/>
        <charset val="238"/>
      </rPr>
      <t>p</t>
    </r>
    <r>
      <rPr>
        <sz val="8"/>
        <rFont val="Arial"/>
        <family val="2"/>
        <charset val="238"/>
      </rPr>
      <t>= 1,5 kV, s prikazom stanja kot npr. PROTEC B2SR (Iskra zaščite)</t>
    </r>
  </si>
  <si>
    <t xml:space="preserve">- horizontalni varovalčni ločilnik (glavne varovalke), tripolni, kot npr. kot npr. HVL00 (160A) z NV varovalkami 16 A gG </t>
  </si>
  <si>
    <t>- PEN zbiralka (Cu 30x5 mm)</t>
  </si>
  <si>
    <t>merilni del</t>
  </si>
  <si>
    <t>- trifazni direktni elektronski števec delovne  energije, 400/230V, 5/85A, z vgrajenim tarifnim odklopnikom, LCD prikazovalnikom in PLC krmilnim modulom - krmili delovanje tarifnega odklopnika, ima vgrajeno interno uro s koledarjem za krmiljenje tarife, kot npr. ZMXI320CPU1L1D3 (Landis@Gyr)</t>
  </si>
  <si>
    <t>- tipka za ponovni vklop tarifnega odklopnika, zaščite IP67</t>
  </si>
  <si>
    <t>skupaj</t>
  </si>
  <si>
    <t xml:space="preserve"> -ožičenje omarice, s kanali za ožičenje, prekrivnimi ploščami, montažnimi letvami, vrstnimi sponkami VS4 in VS25, napisnimi ploščicami opreme omarice in kablov, uvodnicami, pritrdilnim in ostalim drobnim materialom, izdelavo krmilnih in enopolnih načrtov, predajo dokumentacije, meritev in certifikatov za omarico</t>
  </si>
  <si>
    <t>Ureditev priklopa na NN distrbucijsko omrežje - pridobitev vse  potrebne dokumentacije (soglasje za priključitev, pogodba o priključitvi, pogodba o dostopu), plačilo elektroenergetskega prispevka ostali odjem - omejevalec toka 3x16 A, nadzor nad izgradnjo NN priključka, pregled NN priključka in merilnega mesta s strani elektro distribucijskega podjetja, priključitev merilnega mesta na NN omrežje</t>
  </si>
  <si>
    <t>REKAPITULACIJA VI.II EE OMREŽJE JUG</t>
  </si>
  <si>
    <t>IX.</t>
  </si>
  <si>
    <t>SKUPAJ VREDNOST IX EE OMREŽJE JUG</t>
  </si>
  <si>
    <t>CESTNA RAZSVETJAVA JUG</t>
  </si>
  <si>
    <r>
      <t xml:space="preserve">Stigmaflex cev </t>
    </r>
    <r>
      <rPr>
        <sz val="8"/>
        <rFont val="Symbol"/>
        <family val="1"/>
        <charset val="2"/>
      </rPr>
      <t>f</t>
    </r>
    <r>
      <rPr>
        <sz val="8"/>
        <rFont val="Arial"/>
        <family val="2"/>
        <charset val="238"/>
      </rPr>
      <t>63 mm (v palicah) skupaj z original čepi, vodotesnimi spoji, distančniki, koleni, …, položena v kabelsko kanalizacijo</t>
    </r>
  </si>
  <si>
    <t>Izdelava kabelskega jaška notranjih dimenzij 60x60x88 cm  - predfabriciran kot npr. tip Jadranka - v cestišču</t>
  </si>
  <si>
    <t>- strojni in deloma ročni izkop jame dimenzij (axbxg): 1,0 x 1,0 x 1,1 m v terenu IV. do V. ktg.(80% v terenu IV. in 20% v terenu VI. ktg.)</t>
  </si>
  <si>
    <t xml:space="preserve">- vgradnja prefabriciranega betonskega kabelskega jaška kot npr. tip Jadranka notranjih dimenzij 60x60x88 cm </t>
  </si>
  <si>
    <t>Izdelava temelja za kandelaber h= 8,0 m (količine za izdelavo enega temelja)</t>
  </si>
  <si>
    <t>- strojni in deloma ročni izkop jame dimenzij (axbxg): 1,0 x 1,0 x 1,1 m v terenu III. do IV. ktg. (75% v terenu III. in 25% v terenu IV. ktg.)</t>
  </si>
  <si>
    <t>- izdelava opaža sten in demontaža opaža po betoniranju</t>
  </si>
  <si>
    <t>- vgradnja aramturnega železa (mreže in palice ustreznih profilov)</t>
  </si>
  <si>
    <t>- vgradnja sidrnega vijaka za pritrditev kandelabra na temelj, dimenzije M18 x 600 x 220 mm</t>
  </si>
  <si>
    <r>
      <t>- vgradnja betona C25/30, prereza 0,2 m</t>
    </r>
    <r>
      <rPr>
        <vertAlign val="superscript"/>
        <sz val="8"/>
        <rFont val="Arial"/>
        <family val="2"/>
        <charset val="238"/>
      </rPr>
      <t>3</t>
    </r>
    <r>
      <rPr>
        <sz val="8"/>
        <rFont val="Arial"/>
        <family val="2"/>
        <charset val="238"/>
      </rPr>
      <t>/m</t>
    </r>
    <r>
      <rPr>
        <vertAlign val="superscript"/>
        <sz val="8"/>
        <rFont val="Arial"/>
        <family val="2"/>
        <charset val="238"/>
      </rPr>
      <t>2</t>
    </r>
    <r>
      <rPr>
        <sz val="8"/>
        <rFont val="Arial"/>
        <family val="2"/>
        <charset val="238"/>
      </rPr>
      <t xml:space="preserve">, v temelj dimenzij (axbxg): 0,8 x 0,8 x 1,0 m </t>
    </r>
  </si>
  <si>
    <r>
      <t xml:space="preserve">- vgradnja do 2x stigmaflex cevi  </t>
    </r>
    <r>
      <rPr>
        <sz val="8"/>
        <rFont val="Symbol"/>
        <family val="1"/>
        <charset val="2"/>
      </rPr>
      <t>f</t>
    </r>
    <r>
      <rPr>
        <sz val="8"/>
        <rFont val="Arial"/>
        <family val="2"/>
        <charset val="238"/>
      </rPr>
      <t>63 mm, dolžine 1,5 m, za uvod kablov v kandelaber</t>
    </r>
  </si>
  <si>
    <t>- zasipnje sten okoli jaška s tamponskim gramozom in delno z izkopanim materialom, utrjevanje po slojih 20cm, finalno planiranje</t>
  </si>
  <si>
    <t>- zaključno dobetoniranje temelja in vrh, ki gleda iz zemlje, zalikamo v blagem nagibu</t>
  </si>
  <si>
    <t>- odvoz odvečnega materiala na trajno deponijo (plačilo komunalne takse), …) do 15km</t>
  </si>
  <si>
    <t>Izdelava temelja za omarici P.M.O. CR in P CR (količine za izdelavo enega temelja)</t>
  </si>
  <si>
    <t>- strojni in deloma ročni izkop jame dimenzij (axbxg): 1,2 x 0,5 x 1,0 m v terenu III. do IV. ktg. (75% v terenu III. in 25% v terenu IV. ktg.)</t>
  </si>
  <si>
    <t>- dobava in vgradnja sidrnega vijaka za pritrditev kandelabra na temelj, dimenzije M12 x 250 x 80 mm</t>
  </si>
  <si>
    <r>
      <t>dobava in vgradnja betona C25/30, prereza 0,2 m</t>
    </r>
    <r>
      <rPr>
        <vertAlign val="superscript"/>
        <sz val="8"/>
        <rFont val="Arial"/>
        <family val="2"/>
        <charset val="238"/>
      </rPr>
      <t>3</t>
    </r>
    <r>
      <rPr>
        <sz val="8"/>
        <rFont val="Arial"/>
        <family val="2"/>
        <charset val="238"/>
      </rPr>
      <t>/m</t>
    </r>
    <r>
      <rPr>
        <vertAlign val="superscript"/>
        <sz val="8"/>
        <rFont val="Arial"/>
        <family val="2"/>
        <charset val="238"/>
      </rPr>
      <t>2</t>
    </r>
    <r>
      <rPr>
        <sz val="8"/>
        <rFont val="Arial"/>
        <family val="2"/>
        <charset val="238"/>
      </rPr>
      <t xml:space="preserve">, v temelj dimenzij (axbxh): 0,9 x 0,25 x 1,4 m </t>
    </r>
  </si>
  <si>
    <r>
      <t xml:space="preserve">vgradnja do 2x stigmaflex cevi  </t>
    </r>
    <r>
      <rPr>
        <sz val="8"/>
        <rFont val="Symbol"/>
        <family val="1"/>
        <charset val="2"/>
      </rPr>
      <t>f</t>
    </r>
    <r>
      <rPr>
        <sz val="8"/>
        <rFont val="Arial"/>
        <family val="2"/>
        <charset val="238"/>
      </rPr>
      <t>63 mm, dolžine 1,5 m, za uvod kablov v kandelaber</t>
    </r>
  </si>
  <si>
    <t>- nakladanje in odvoz odvečnega materiala na trajno deponijo (plačilo komunalne takse), …), ki si jo pridobi izvajalec</t>
  </si>
  <si>
    <r>
      <t>Kabel NAYY-J 4x16 + 2,5 mm</t>
    </r>
    <r>
      <rPr>
        <vertAlign val="superscript"/>
        <sz val="10"/>
        <rFont val="Arial"/>
        <family val="2"/>
        <charset val="238"/>
      </rPr>
      <t>2</t>
    </r>
    <r>
      <rPr>
        <sz val="10"/>
        <rFont val="Arial"/>
        <family val="2"/>
        <charset val="238"/>
      </rPr>
      <t xml:space="preserve"> uvlečen v kabelsko kanalizacijo</t>
    </r>
  </si>
  <si>
    <r>
      <t>Kabelski čevelji za kabel NAYY-J 4x16 + 2,5mm</t>
    </r>
    <r>
      <rPr>
        <vertAlign val="superscript"/>
        <sz val="8"/>
        <rFont val="Arial"/>
        <family val="2"/>
        <charset val="238"/>
      </rPr>
      <t>2</t>
    </r>
    <r>
      <rPr>
        <sz val="8"/>
        <rFont val="Arial"/>
        <family val="2"/>
        <charset val="238"/>
      </rPr>
      <t>, Al 16mm</t>
    </r>
    <r>
      <rPr>
        <vertAlign val="superscript"/>
        <sz val="8"/>
        <rFont val="Arial"/>
        <family val="2"/>
        <charset val="238"/>
      </rPr>
      <t>2</t>
    </r>
    <r>
      <rPr>
        <sz val="8"/>
        <rFont val="Arial"/>
        <family val="2"/>
        <charset val="238"/>
      </rPr>
      <t xml:space="preserve">, </t>
    </r>
    <r>
      <rPr>
        <sz val="8"/>
        <rFont val="Symbol"/>
        <family val="1"/>
        <charset val="2"/>
      </rPr>
      <t>f</t>
    </r>
    <r>
      <rPr>
        <sz val="8"/>
        <rFont val="Arial"/>
        <family val="2"/>
        <charset val="238"/>
      </rPr>
      <t xml:space="preserve">8 mm, toploskrčni tulci za zaščito kabelskega čevlja, priklop kabla na priključno ploščo v kandelabru JR </t>
    </r>
  </si>
  <si>
    <r>
      <t>Raven trisegmenti, okrogli kandelaber cestne razsvetljave, višine h= 8,0 m - dimenzioniran za pritisk vetra skladno s standardom SIST EN 1991-1-4 – to je za pritisk vetra pri največji hitrosti ob sunkih vetra 1680 N/m</t>
    </r>
    <r>
      <rPr>
        <vertAlign val="superscript"/>
        <sz val="8"/>
        <rFont val="Arial"/>
        <family val="2"/>
        <charset val="238"/>
      </rPr>
      <t>2</t>
    </r>
    <r>
      <rPr>
        <sz val="8"/>
        <rFont val="Arial"/>
        <family val="2"/>
        <charset val="238"/>
      </rPr>
      <t xml:space="preserve"> (upoštevana je karakteristična hitrost vetra 30 m/s - za 3. vetrovno cono), prilagojen za montažo na sidrne vijake, vročecinkane izvedbe (nanos cinka mora biti v skladu s standardom EN ISO 1461) - debelina stene posameznega segmenta je 3 mm, privarjena sidrna plošča dimenzij: 300x300x15 mm, vrh kandelabra prilagojen za direktni natik svetilke (f=60mm),  s priključno ploščo z varovalkami  in kompletnim ožičenjem (FG70R 3x2,5 mm</t>
    </r>
    <r>
      <rPr>
        <vertAlign val="superscript"/>
        <sz val="8"/>
        <rFont val="Arial"/>
        <family val="2"/>
        <charset val="238"/>
      </rPr>
      <t>2</t>
    </r>
    <r>
      <rPr>
        <sz val="8"/>
        <rFont val="Arial"/>
        <family val="2"/>
        <charset val="238"/>
      </rPr>
      <t xml:space="preserve">), kot npr. </t>
    </r>
    <r>
      <rPr>
        <b/>
        <i/>
        <sz val="8"/>
        <rFont val="Arial"/>
        <family val="2"/>
        <charset val="238"/>
      </rPr>
      <t>C 15/P (Pali Campion)</t>
    </r>
    <r>
      <rPr>
        <sz val="8"/>
        <rFont val="Arial"/>
        <family val="2"/>
        <charset val="238"/>
      </rPr>
      <t>, postavljen na temelj z avtodvigalom, priklop ozemljitvenega valjanca na kandelaber</t>
    </r>
  </si>
  <si>
    <r>
      <rPr>
        <b/>
        <i/>
        <sz val="8"/>
        <rFont val="Tahoma"/>
        <family val="2"/>
        <charset val="238"/>
      </rPr>
      <t>Sv1, Sv2, Sv3, Sv4 in Sv5</t>
    </r>
    <r>
      <rPr>
        <sz val="8"/>
        <rFont val="Tahoma"/>
        <family val="2"/>
      </rPr>
      <t xml:space="preserve"> -    LED svetilka javne razsvetljave, dimenzije:  530 x 280 x 60/156 mm, ohišje iz aluminija (tlačna litina) sive barve, hladilna rebra so integrirana v pokrov svetilke, zaščita proti koroziji izdelana v več fazah, nosilec z zglobom za direktni natik na kandelaber ali lok Ø60-63 mm, zaščitena z ravnim kaljenim steklom debeline 4 mm, odpornim na udarce in temperaturne spremembe, zaščita proti delcem in vlagi IP66, stopnja mehanske odpornosti na udarce IK09, optika - cestna z lečami iz PMMA in visokim izkoristkom, svetlobni vir - 32 LED diod najnovejše tehnologije, barva LED 4.000 K, svetlobni tok svetilke 5242 lm, priključna moč svetilke 51,4 W, barvni indeks CRI &gt; 70, življenjska doba pri Ta -30/+40 °C je 90.000 ur 70% L70B20, opremljena z LED elektronskim napajalnikom s sistemom kontrole temperature LED svetlobnih virov (ločitvijo napajanja ob odprtju ohišja) in krmilno napravo za samonastavljivo samodejno regulacijo svetlobe in moči, vgrajena prenapetostna zaščita, pripravljena za priključitev na napajanje 230V AC, kot npr. 3278 Mini Stelvio 32 LED FX T3 530mA CLD CELL  (Disano), postavljena z avtodvigalom (hiab s košaro)</t>
    </r>
  </si>
  <si>
    <r>
      <rPr>
        <b/>
        <i/>
        <sz val="8"/>
        <rFont val="Tahoma"/>
        <family val="2"/>
        <charset val="238"/>
      </rPr>
      <t>Sv6 in Sv7</t>
    </r>
    <r>
      <rPr>
        <sz val="8"/>
        <rFont val="Tahoma"/>
        <family val="2"/>
      </rPr>
      <t xml:space="preserve"> -    LED svetilka javne razsvetljave, dimenzije:  530 x 280 x 60/150 mm, ohišje iz aluminija (tlačna litina) sive barve, hladilna rebra so integrirana v pokrov svetilke, zaščita proti koroziji izdelana v več fazah, nosilec z zglobom za direktni natik na kandelaber ali lok Ø60-63 mm, zaščitena z ravnim kaljenim steklom debeline 4 mm, odpornim na udarce in temperaturne spremembe, zaščita proti delcem in vlagi IP66, stopnja mehanske odpornosti na udarce IK09, optika - cestna z lečami iz PMMA in visokim izkoristkom, svetlobni vir - 32 LED diod najnovejše tehnologije, barva LED 4.000 K, svetlobni tok svetilke 5242 lm, priključna moč svetilke 51,4 W,  barvni indeks CRI &gt; 70, življenjska doba pri Ta -30/+40 °C je 90.000 ur 70% L70B20, opremljena z LED elektronskim napajalnikom s sistemom kontrole temperature LED svetlobnih virov (ločitvijo napajanja ob odprtju ohišja) in krmilno napravo s konstatnim tokom, vgrajena prenapetostna zaščita, pripravljena za priključitev na napajanje 230V AC, kot npr. </t>
    </r>
    <r>
      <rPr>
        <b/>
        <i/>
        <sz val="8"/>
        <rFont val="Tahoma"/>
        <family val="2"/>
        <charset val="238"/>
      </rPr>
      <t>3278 Mini Stelvio 32 LED FX T3 530mA CLD CELL  (Disano)</t>
    </r>
    <r>
      <rPr>
        <sz val="8"/>
        <rFont val="Tahoma"/>
        <family val="2"/>
      </rPr>
      <t>, postavljena z avtodvigalom (hiab s košaro)</t>
    </r>
  </si>
  <si>
    <r>
      <t xml:space="preserve">Prižigališče </t>
    </r>
    <r>
      <rPr>
        <b/>
        <i/>
        <sz val="8"/>
        <rFont val="Arial"/>
        <family val="2"/>
        <charset val="238"/>
      </rPr>
      <t>P CR</t>
    </r>
    <r>
      <rPr>
        <sz val="8"/>
        <rFont val="Arial"/>
        <family val="2"/>
        <charset val="238"/>
      </rPr>
      <t xml:space="preserve"> - tipska prostostoječa kabelska omarica iz nerjaveče pločevine, dimenzij (šxvxg): 450 x 900 x 200 mm (stopnja IP zaščite na prah in vodo naj bo IP54, stopnja odpornosti na udarce pa IK08), s podstavkom dimenzij (šxvxg): 450 x 100 x 200 mm, montirana na betonski temelj,razdeljena na napajalni in krmilni del, , vrata se opremijo s  ključavnico vzdrževalca razsvetljave, omarica se opremi z  DIN letvami in perforirano montažno ploščo za vgradnjo opreme, žepki za načrte, ožičena in preiskušana, s sledečimi elementi:</t>
    </r>
  </si>
  <si>
    <r>
      <t>glavno bremensko ločilno stikalo za vgradnjo na DIN letev, I</t>
    </r>
    <r>
      <rPr>
        <vertAlign val="subscript"/>
        <sz val="8"/>
        <rFont val="Arial"/>
        <family val="2"/>
        <charset val="238"/>
      </rPr>
      <t>n</t>
    </r>
    <r>
      <rPr>
        <sz val="8"/>
        <rFont val="Arial"/>
        <family val="2"/>
        <charset val="238"/>
      </rPr>
      <t>=25A, kontaktni sklop 3x (0-1), z indikacijo položaja kontakta, kot npr. CLBS 25 3P (Eti)</t>
    </r>
  </si>
  <si>
    <t>- premostitvena tuljava kot npr. PZH L 32/15 (Hermi)</t>
  </si>
  <si>
    <r>
      <t>- prenapetostni zaščitni odvodnik II. stopnje, I</t>
    </r>
    <r>
      <rPr>
        <vertAlign val="subscript"/>
        <sz val="8"/>
        <rFont val="Arial"/>
        <family val="2"/>
        <charset val="238"/>
      </rPr>
      <t>n</t>
    </r>
    <r>
      <rPr>
        <sz val="8"/>
        <rFont val="Arial"/>
        <family val="2"/>
        <charset val="238"/>
      </rPr>
      <t xml:space="preserve"> (8/20)= 20 kA, s prikazom stanja kot npr. PZH II V3/320/50 (Hermi), komplet z ozemljitveno šino</t>
    </r>
  </si>
  <si>
    <t>- cilindrični varovalčni ločilnik, 690V, tripolni kot npr. EFD 10 - 32A  (Eti ), s cilindričnimi talilnimi vložki CH10 - 10A gG</t>
  </si>
  <si>
    <t>-cilindrični varovalčni ločilnik, 690V, enopolni kot npr. EFD 10 - 32A  (Eti ), s cilindričnim talilnim vložkom CH10 - 10A gG</t>
  </si>
  <si>
    <t>-cilindrični varovalčni ločilnik, 690V, enopolni kot npr. EFD 10 - 32A  (Eti ), s cilindričnim talilnim vložkom CH10 - 6A gG</t>
  </si>
  <si>
    <t>- krmilno stikalo za vgradnjo na DIN letev, 20A, kontaktni sklop 2x (1-0-2)  kot npr. Z-DSU2-102 (Eaton)</t>
  </si>
  <si>
    <t>- enokalna tedensko programabilna stikalna ura 230V, 16A, kot npr. SHT-1 (Eti)</t>
  </si>
  <si>
    <t>- nočna krmilna naprava (forel) z zunanjim senzorjem, kot npr. SOU-1 (Eti)</t>
  </si>
  <si>
    <t>- kontaktor 32A /400V/7,5 kW, krmilna napetost 230V AC, kot npr. CEM18.10 (Eti), kontakti 4xNO</t>
  </si>
  <si>
    <t>- miniaturni kontaktor 7A/400V/3,0 kW, krmilna napetost 230V AC, kot npr. CEC07.10 (Eti), kontakti 4xNO</t>
  </si>
  <si>
    <t>- sistem viličastih zbiralk L1, L2, L3</t>
  </si>
  <si>
    <r>
      <t>- energetska vrstna sponka 25 mm</t>
    </r>
    <r>
      <rPr>
        <vertAlign val="superscript"/>
        <sz val="8"/>
        <rFont val="Arial"/>
        <family val="2"/>
        <charset val="238"/>
      </rPr>
      <t>2</t>
    </r>
    <r>
      <rPr>
        <sz val="8"/>
        <rFont val="Arial"/>
        <family val="2"/>
        <charset val="238"/>
      </rPr>
      <t>, montaža na DIN šino</t>
    </r>
  </si>
  <si>
    <r>
      <t>- energetska vrstna sponka 6 mm</t>
    </r>
    <r>
      <rPr>
        <vertAlign val="superscript"/>
        <sz val="8"/>
        <rFont val="Arial"/>
        <family val="2"/>
        <charset val="238"/>
      </rPr>
      <t>2</t>
    </r>
    <r>
      <rPr>
        <sz val="8"/>
        <rFont val="Arial"/>
        <family val="2"/>
        <charset val="238"/>
      </rPr>
      <t>, montaža na DIN šino</t>
    </r>
  </si>
  <si>
    <r>
      <t>- krmilna vrstna sponka 4 mm</t>
    </r>
    <r>
      <rPr>
        <vertAlign val="superscript"/>
        <sz val="8"/>
        <rFont val="Arial"/>
        <family val="2"/>
        <charset val="238"/>
      </rPr>
      <t>2</t>
    </r>
    <r>
      <rPr>
        <sz val="8"/>
        <rFont val="Arial"/>
        <family val="2"/>
        <charset val="238"/>
      </rPr>
      <t>, montaža na DIN šino</t>
    </r>
  </si>
  <si>
    <t>- sistem vrstnih sponk PEN</t>
  </si>
  <si>
    <t>- ožičenje razdelilnika, s kanali za ožičenje, prekrivnimi ploščami, montažnimi letvami, napisnimi ploščicami opreme razdelilnika in kablov, uvodnicami, pritrdilnim in ostalim drobnim materialom, izdelava krmilnih in vezalnih načrtov, predaja dokumentacije, meritve in certifikat za ta del razdelilnika</t>
  </si>
  <si>
    <t>REKAPITULACIJA VI.IV CESTNA RAZSVETJAVA JUG</t>
  </si>
  <si>
    <t>IX.I</t>
  </si>
  <si>
    <t>SKUPAJ VREDNOST IX.I CESTNA RAZSVETJAVA JUG</t>
  </si>
  <si>
    <t>DN300/45°-lok</t>
  </si>
  <si>
    <t>DN160; lok 45°</t>
  </si>
  <si>
    <r>
      <t xml:space="preserve">Dobava in montaža armirano betonskih elementov velikosti 2,0m x 2,0m, H=160mm, za polaganje na peščeno posteljico. Služijo kot možnost demontaže tlaka za sanacijo kanalizacijske cevi. Komplet z opažanjem spojnim in pritrdilnim materialom </t>
    </r>
    <r>
      <rPr>
        <b/>
        <sz val="8"/>
        <rFont val="Tahoma"/>
        <family val="2"/>
        <charset val="238"/>
      </rPr>
      <t>(opomba: upoštevano tudi za kanal f1)</t>
    </r>
    <r>
      <rPr>
        <sz val="8"/>
        <rFont val="Tahoma"/>
        <family val="2"/>
      </rPr>
      <t>.</t>
    </r>
  </si>
  <si>
    <r>
      <t xml:space="preserve">Izdelava temeljev na katere se montira armirano betonske elemente. Dimenzija temeljev je 200 x 200mm, komplet z armaturo in opaži ter spojnim in pritrdilnim materialom </t>
    </r>
    <r>
      <rPr>
        <b/>
        <sz val="8"/>
        <rFont val="Tahoma"/>
        <family val="2"/>
        <charset val="238"/>
      </rPr>
      <t>(opomba: upoštevano tudi za kanal f1)</t>
    </r>
    <r>
      <rPr>
        <sz val="8"/>
        <rFont val="Tahoma"/>
        <family val="2"/>
      </rPr>
      <t>.</t>
    </r>
  </si>
  <si>
    <r>
      <t xml:space="preserve">Strojno rezkanje armiranega betona (obstoječega tlaka) debeline do 25 cm z nakladanjem ruševin na prevozno sredstvo, odvozon ruševin na krajevno deponijo oddaljeno do 10km, vklučno z stroški ravnanja z odpadki na deponiji </t>
    </r>
    <r>
      <rPr>
        <b/>
        <sz val="8"/>
        <rFont val="Tahoma"/>
        <family val="2"/>
        <charset val="238"/>
      </rPr>
      <t>(opomba: upoštevano tudi za kanal f1)</t>
    </r>
    <r>
      <rPr>
        <sz val="8"/>
        <rFont val="Tahoma"/>
        <family val="2"/>
      </rPr>
      <t xml:space="preserve">. </t>
    </r>
  </si>
  <si>
    <t>DN200/200;45°-odcep</t>
  </si>
  <si>
    <t>DEL JAVNE INFRASTRUKTURE NA OBMOČJU OPPN LAVŽNIK 2. FAZA</t>
  </si>
  <si>
    <t>IV.</t>
  </si>
  <si>
    <t>POPUST</t>
  </si>
  <si>
    <t xml:space="preserve">DDV 22 % (točke II, IX, IX.1) </t>
  </si>
  <si>
    <t>DDV po 76.a členu ZDDV-1 (točke IV, IV.1, V, V.1, VI, VI.1, VII, VII.1)</t>
  </si>
  <si>
    <t>Dobava in montaža kanalizacijskih cevi iz armiranega centrifugiranega poliestra GRP SN 10000 nazivnega tlaka PN 1bar, po standardu ISO 10467, ISO 10639, SIST EN 14364, SIST EN 1796. Cev, dolžine 6 m, ima na eni strani montirano spojko iz poliestra z EPDM tesnilom. Notranji zaščitni sloj cevi iz čistega poliestra, brez polnila in ojačitve, mora imeti minimalno debelino 1,0 mm s ciljem doseganja tesnosti, kemijske in abrazijske obstojnosti in odpornosti na obrus pri visokotlačnem čiščenju. Kompletno z gumi tesnili in priključitvijo na jaške.šek.</t>
  </si>
  <si>
    <t>Dobava in montaža GRP fazonskih kosov.</t>
  </si>
  <si>
    <t>Dobava in montaža kanalizacijskih cevi iz armiranega centrifugiranega poliestra GRP SN 10000 nazivnega tlaka PN 1bar, po standardu ISO 10467, ISO 10639, SIST EN 14364, SIST EN 1796. Cev, dolžine 6 m, ima na eni strani montirano spojko iz poliestra z EPDM tesnilom. Notranji zaščitni sloj cevi iz čistega poliestra, brez polnila in ojačitve, mora imeti minimalno debelino 1,0 mm s ciljem doseganja tesnosti, kemijske in abrazijske obstojnosti in odpornosti na obrus pri visokotlačnem čiščenju. Kompletno z gumi tesnili in priključitvijo na jaške.</t>
  </si>
  <si>
    <r>
      <t xml:space="preserve">Dobava in montaža standardnih revizijskih jaškov iz centrifugiranih poliestrskih cevi </t>
    </r>
    <r>
      <rPr>
        <b/>
        <sz val="8"/>
        <rFont val="Tahoma"/>
        <family val="2"/>
        <charset val="238"/>
      </rPr>
      <t>DN1000</t>
    </r>
    <r>
      <rPr>
        <sz val="8"/>
        <rFont val="Tahoma"/>
        <family val="2"/>
      </rPr>
      <t xml:space="preserve">,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Z izvedbo spojk za GRP cevi DN800.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</si>
  <si>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r>
      <t xml:space="preserve">Dobava in montaža standardnih revizijskih jaškov iz centrifugiranih poliestrskih cevi </t>
    </r>
    <r>
      <rPr>
        <b/>
        <sz val="8"/>
        <rFont val="Tahoma"/>
        <family val="2"/>
        <charset val="238"/>
      </rPr>
      <t>DN1000</t>
    </r>
    <r>
      <rPr>
        <sz val="8"/>
        <rFont val="Tahoma"/>
        <family val="2"/>
      </rPr>
      <t xml:space="preserve">,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Z izvedbo spojk za GRP cevi DN800 in DN400-vtok na globini H=2,19m.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</si>
  <si>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r>
      <t xml:space="preserve">Dobava in montaža standardnih revizijskih jaškov iz centrifugiranih poliestrskih cevi </t>
    </r>
    <r>
      <rPr>
        <b/>
        <sz val="8"/>
        <rFont val="Tahoma"/>
        <family val="2"/>
        <charset val="238"/>
      </rPr>
      <t>DN800</t>
    </r>
    <r>
      <rPr>
        <sz val="8"/>
        <rFont val="Tahoma"/>
        <family val="2"/>
      </rPr>
      <t xml:space="preserve">,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Z izvedbo spojk za GRP cevi DN400.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</si>
  <si>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r>
      <t xml:space="preserve">Dobava in montaža standardnih revizijskih jaškov iz centrifugiranih poliestrskih cevi </t>
    </r>
    <r>
      <rPr>
        <b/>
        <sz val="8"/>
        <rFont val="Tahoma"/>
        <family val="2"/>
        <charset val="238"/>
      </rPr>
      <t>DN1200</t>
    </r>
    <r>
      <rPr>
        <sz val="8"/>
        <rFont val="Tahoma"/>
        <family val="2"/>
      </rPr>
      <t xml:space="preserve">,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Z izvedbo spojk za GRP cevi DN800.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r>
  </si>
  <si>
    <t xml:space="preserve">Dobava in montaža razbremenilnega revizijskega jaška sestavljenega iz dveh jaškov (DN1000 in DN1200), iz centrifugiranih poliestrskih cevi. Jaška sta medseboj povezana z GRP cevjo DN600mm. Na iztoku iz prvega jaška DN1000 je zapora za omejitev pretoka samo na sušni pretok, kot je razvidno iz risbe 3/3.5.13. Tip SN10000, po standardu SIST EN 14364, z notranjim zaščitnim slojem iz čistega poliestra debeline 1mm in protivzgonsko zaščito iz betona C12/15, skupaj z izdelavo opaža. Kompletno z AB vencem, oblikovano muldo iz GRP materiala. Prehod med poliestrom in AB vencem izveden preko profilne gume. Z izvedbo spojk za GRP cevi DN800 in DN300.
-betonski temelj C16/20;
-delno ekscentričen konus DN600/800 za obremenitev do SLW 60;
-obroč jaška DN600 za obremenitev do SLW 60;
-protidrsna lestev iz GFK materiala,
-Betonski naležni obroč, ojačan z jeklenim vlakni za montažo pokrova,
-LTŽ kanalizacijski pokrov DN600, razreda D 400kN (EN 124) iz duktilne litine ISO 1083 z odprtinami za zračenje in napisom "KANALIZACIJA". Pokrov se vgrajuje s pantom obrnjenim v smeri vožnje tako, da se pokrov odpira v smeri vožnje. </t>
  </si>
  <si>
    <t>H = 3,85 m1 (DN1200)</t>
  </si>
  <si>
    <t>H = 2,55 m1 (DN1000)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</si>
</sst>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quot;_-;\-* #,##0.00\ &quot;€&quot;_-;_-* &quot;-&quot;??\ &quot;€&quot;_-;_-@_-"/>
    <numFmt numFmtId="165" formatCode="_-* #,##0.00\ _€_-;\-* #,##0.00\ _€_-;_-* &quot;-&quot;??\ _€_-;_-@_-"/>
    <numFmt numFmtId="166" formatCode="_-* #,##0.00\ _S_I_T_-;\-* #,##0.00\ _S_I_T_-;_-* &quot;-&quot;??\ _S_I_T_-;_-@_-"/>
    <numFmt numFmtId="167" formatCode="_-* #,##0.00\ [$€]_-;\-* #,##0.00\ [$€]_-;_-* &quot;-&quot;??\ [$€]_-;_-@_-"/>
  </numFmts>
  <fonts count="57" x14ac:knownFonts="1">
    <font>
      <sz val="9"/>
      <name val="Tahoma"/>
      <charset val="238"/>
    </font>
    <font>
      <sz val="11"/>
      <color theme="1"/>
      <name val="Calibri"/>
      <family val="2"/>
      <charset val="238"/>
      <scheme val="minor"/>
    </font>
    <font>
      <sz val="8"/>
      <color indexed="8"/>
      <name val="Tahoma"/>
      <family val="2"/>
    </font>
    <font>
      <b/>
      <sz val="8"/>
      <color indexed="8"/>
      <name val="Tahoma"/>
      <family val="2"/>
    </font>
    <font>
      <b/>
      <sz val="8"/>
      <color indexed="8"/>
      <name val="Tahoma"/>
      <family val="2"/>
      <charset val="238"/>
    </font>
    <font>
      <sz val="8"/>
      <name val="Tahoma"/>
      <family val="2"/>
    </font>
    <font>
      <sz val="8"/>
      <color indexed="8"/>
      <name val="Tahoma"/>
      <family val="2"/>
      <charset val="238"/>
    </font>
    <font>
      <sz val="8"/>
      <name val="Tahoma"/>
      <family val="2"/>
      <charset val="238"/>
    </font>
    <font>
      <sz val="10"/>
      <name val="Arial CE"/>
      <charset val="238"/>
    </font>
    <font>
      <sz val="10"/>
      <name val="Arial"/>
      <family val="2"/>
      <charset val="238"/>
    </font>
    <font>
      <sz val="12"/>
      <name val="Courier"/>
      <family val="3"/>
    </font>
    <font>
      <b/>
      <sz val="8"/>
      <name val="Tahoma"/>
      <family val="2"/>
      <charset val="238"/>
    </font>
    <font>
      <b/>
      <sz val="8"/>
      <name val="Tahoma"/>
      <family val="2"/>
    </font>
    <font>
      <sz val="10"/>
      <name val="Century Gothic CE"/>
      <charset val="238"/>
    </font>
    <font>
      <sz val="10"/>
      <name val="Arial"/>
      <family val="2"/>
      <charset val="204"/>
    </font>
    <font>
      <sz val="11"/>
      <color theme="1"/>
      <name val="Calibri"/>
      <family val="2"/>
      <charset val="238"/>
      <scheme val="minor"/>
    </font>
    <font>
      <sz val="9"/>
      <name val="Arial"/>
      <family val="2"/>
      <charset val="238"/>
    </font>
    <font>
      <vertAlign val="superscript"/>
      <sz val="9"/>
      <name val="Arial"/>
      <family val="2"/>
      <charset val="238"/>
    </font>
    <font>
      <sz val="9"/>
      <name val="Tahoma"/>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color indexed="10"/>
      <name val="Arial"/>
      <family val="2"/>
      <charset val="238"/>
    </font>
    <font>
      <sz val="10"/>
      <name val="Helv"/>
      <charset val="204"/>
    </font>
    <font>
      <i/>
      <sz val="10"/>
      <name val="SL Dutch"/>
    </font>
    <font>
      <sz val="12"/>
      <name val="Times New Roman CE"/>
      <family val="1"/>
      <charset val="238"/>
    </font>
    <font>
      <i/>
      <sz val="10"/>
      <name val="SL Dutch"/>
      <charset val="238"/>
    </font>
    <font>
      <sz val="8"/>
      <name val="Calibri"/>
      <family val="2"/>
      <charset val="238"/>
    </font>
    <font>
      <b/>
      <u/>
      <sz val="8"/>
      <color indexed="8"/>
      <name val="Tahoma"/>
      <family val="2"/>
      <charset val="238"/>
    </font>
    <font>
      <vertAlign val="superscript"/>
      <sz val="10"/>
      <name val="Arial"/>
      <family val="2"/>
      <charset val="238"/>
    </font>
    <font>
      <sz val="8"/>
      <name val="Symbol"/>
      <family val="1"/>
      <charset val="2"/>
    </font>
    <font>
      <sz val="8"/>
      <name val="Arial"/>
      <family val="2"/>
      <charset val="238"/>
    </font>
    <font>
      <vertAlign val="superscript"/>
      <sz val="8"/>
      <name val="Arial"/>
      <family val="2"/>
      <charset val="238"/>
    </font>
    <font>
      <b/>
      <i/>
      <u/>
      <sz val="8"/>
      <name val="Arial CE"/>
      <charset val="238"/>
    </font>
    <font>
      <b/>
      <i/>
      <sz val="8"/>
      <name val="Tahoma"/>
      <family val="2"/>
      <charset val="238"/>
    </font>
    <font>
      <b/>
      <i/>
      <sz val="8"/>
      <name val="Arial CE"/>
      <charset val="238"/>
    </font>
    <font>
      <b/>
      <i/>
      <sz val="8"/>
      <name val="Arial"/>
      <family val="2"/>
      <charset val="238"/>
    </font>
    <font>
      <vertAlign val="subscript"/>
      <sz val="8"/>
      <name val="Arial"/>
      <family val="2"/>
      <charset val="238"/>
    </font>
    <font>
      <sz val="10"/>
      <color theme="1"/>
      <name val="Calibri"/>
      <family val="2"/>
      <charset val="238"/>
    </font>
    <font>
      <b/>
      <sz val="10"/>
      <color theme="1"/>
      <name val="Calibri"/>
      <family val="2"/>
      <charset val="238"/>
    </font>
    <font>
      <b/>
      <sz val="10"/>
      <color indexed="8"/>
      <name val="Tahoma"/>
      <family val="2"/>
    </font>
    <font>
      <b/>
      <sz val="8"/>
      <color theme="1"/>
      <name val="Tahoma"/>
      <family val="2"/>
    </font>
    <font>
      <sz val="8"/>
      <color theme="1"/>
      <name val="Tahoma"/>
      <family val="2"/>
    </font>
  </fonts>
  <fills count="30">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s>
  <borders count="5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bottom style="medium">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bottom style="double">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diagonal/>
    </border>
    <border>
      <left style="medium">
        <color auto="1"/>
      </left>
      <right style="thin">
        <color auto="1"/>
      </right>
      <top/>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s>
  <cellStyleXfs count="84">
    <xf numFmtId="0" fontId="0" fillId="0" borderId="0"/>
    <xf numFmtId="0" fontId="15" fillId="0" borderId="0"/>
    <xf numFmtId="0" fontId="9" fillId="0" borderId="0"/>
    <xf numFmtId="0" fontId="13" fillId="0" borderId="0"/>
    <xf numFmtId="0" fontId="13" fillId="0" borderId="0"/>
    <xf numFmtId="166"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2" borderId="0">
      <alignment horizontal="left" vertical="top"/>
    </xf>
    <xf numFmtId="0" fontId="14" fillId="0" borderId="0"/>
    <xf numFmtId="0" fontId="9" fillId="0" borderId="0"/>
    <xf numFmtId="0" fontId="18" fillId="0" borderId="0"/>
    <xf numFmtId="0" fontId="1"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33" fillId="5" borderId="0" applyNumberFormat="0" applyBorder="0" applyAlignment="0" applyProtection="0"/>
    <xf numFmtId="0" fontId="32" fillId="22" borderId="37" applyNumberFormat="0" applyAlignment="0" applyProtection="0"/>
    <xf numFmtId="0" fontId="31" fillId="23" borderId="38" applyNumberFormat="0" applyAlignment="0" applyProtection="0"/>
    <xf numFmtId="0" fontId="29" fillId="0" borderId="0" applyNumberFormat="0" applyFill="0" applyBorder="0" applyAlignment="0" applyProtection="0"/>
    <xf numFmtId="0" fontId="21" fillId="6" borderId="0" applyNumberFormat="0" applyBorder="0" applyAlignment="0" applyProtection="0"/>
    <xf numFmtId="0" fontId="24" fillId="0" borderId="39" applyNumberFormat="0" applyFill="0" applyAlignment="0" applyProtection="0"/>
    <xf numFmtId="0" fontId="25" fillId="0" borderId="40" applyNumberFormat="0" applyFill="0" applyAlignment="0" applyProtection="0"/>
    <xf numFmtId="0" fontId="26" fillId="0" borderId="41" applyNumberFormat="0" applyFill="0" applyAlignment="0" applyProtection="0"/>
    <xf numFmtId="0" fontId="26" fillId="0" borderId="0" applyNumberFormat="0" applyFill="0" applyBorder="0" applyAlignment="0" applyProtection="0"/>
    <xf numFmtId="0" fontId="34" fillId="9" borderId="37" applyNumberFormat="0" applyAlignment="0" applyProtection="0"/>
    <xf numFmtId="0" fontId="30" fillId="0" borderId="43" applyNumberFormat="0" applyFill="0" applyAlignment="0" applyProtection="0"/>
    <xf numFmtId="167" fontId="8" fillId="0" borderId="0" applyFont="0" applyFill="0" applyBorder="0" applyAlignment="0" applyProtection="0"/>
    <xf numFmtId="0" fontId="39" fillId="0" borderId="0"/>
    <xf numFmtId="0" fontId="27" fillId="24" borderId="0" applyNumberFormat="0" applyBorder="0" applyAlignment="0" applyProtection="0"/>
    <xf numFmtId="1" fontId="38" fillId="0" borderId="0"/>
    <xf numFmtId="0" fontId="9" fillId="25" borderId="44" applyNumberFormat="0" applyFont="0" applyAlignment="0" applyProtection="0"/>
    <xf numFmtId="4" fontId="36" fillId="0" borderId="0">
      <alignment wrapText="1"/>
    </xf>
    <xf numFmtId="9" fontId="9" fillId="0" borderId="0" applyFont="0" applyFill="0" applyBorder="0" applyAlignment="0" applyProtection="0"/>
    <xf numFmtId="0" fontId="22" fillId="22" borderId="42" applyNumberFormat="0" applyAlignment="0" applyProtection="0"/>
    <xf numFmtId="0" fontId="37" fillId="0" borderId="0"/>
    <xf numFmtId="0" fontId="23" fillId="0" borderId="0" applyNumberFormat="0" applyFill="0" applyBorder="0" applyAlignment="0" applyProtection="0"/>
    <xf numFmtId="0" fontId="35" fillId="0" borderId="45" applyNumberFormat="0" applyFill="0" applyAlignment="0" applyProtection="0"/>
    <xf numFmtId="164" fontId="9" fillId="0" borderId="0" applyFont="0" applyFill="0" applyBorder="0" applyAlignment="0" applyProtection="0"/>
    <xf numFmtId="165" fontId="9" fillId="0" borderId="0" applyFont="0" applyFill="0" applyBorder="0" applyAlignment="0" applyProtection="0"/>
    <xf numFmtId="0" fontId="28" fillId="0" borderId="0" applyNumberFormat="0" applyFill="0" applyBorder="0" applyAlignment="0" applyProtection="0"/>
    <xf numFmtId="0" fontId="39" fillId="0" borderId="0"/>
    <xf numFmtId="0" fontId="9" fillId="0" borderId="0"/>
    <xf numFmtId="0" fontId="9" fillId="0" borderId="0"/>
    <xf numFmtId="1" fontId="40" fillId="0" borderId="0"/>
    <xf numFmtId="39" fontId="39" fillId="0" borderId="0" applyFill="0" applyBorder="0" applyAlignment="0" applyProtection="0"/>
    <xf numFmtId="4" fontId="52" fillId="0" borderId="0">
      <alignment horizontal="right" vertical="top" wrapText="1"/>
    </xf>
    <xf numFmtId="4" fontId="53" fillId="0" borderId="0">
      <alignment horizontal="left" vertical="top"/>
    </xf>
  </cellStyleXfs>
  <cellXfs count="265">
    <xf numFmtId="0" fontId="0" fillId="0" borderId="0" xfId="0"/>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1"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4" fontId="2" fillId="0" borderId="9" xfId="0" applyNumberFormat="1" applyFont="1" applyFill="1" applyBorder="1" applyAlignment="1">
      <alignment vertical="center" wrapText="1"/>
    </xf>
    <xf numFmtId="4" fontId="2" fillId="0" borderId="3" xfId="0" applyNumberFormat="1" applyFont="1" applyFill="1" applyBorder="1" applyAlignment="1">
      <alignment vertical="center" wrapText="1"/>
    </xf>
    <xf numFmtId="4" fontId="2" fillId="0" borderId="10" xfId="0" applyNumberFormat="1" applyFont="1" applyFill="1" applyBorder="1" applyAlignment="1">
      <alignment vertical="center" wrapText="1"/>
    </xf>
    <xf numFmtId="0" fontId="2" fillId="0" borderId="12" xfId="0"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4" fontId="2" fillId="0" borderId="13" xfId="0" applyNumberFormat="1" applyFont="1" applyFill="1" applyBorder="1" applyAlignment="1">
      <alignment vertical="center" wrapText="1"/>
    </xf>
    <xf numFmtId="4" fontId="3" fillId="0" borderId="14" xfId="0" applyNumberFormat="1" applyFont="1" applyFill="1" applyBorder="1" applyAlignment="1">
      <alignment vertical="center" wrapText="1"/>
    </xf>
    <xf numFmtId="0" fontId="3" fillId="0" borderId="15" xfId="0" applyFont="1" applyFill="1" applyBorder="1" applyAlignment="1">
      <alignment horizontal="center" vertical="center" wrapText="1"/>
    </xf>
    <xf numFmtId="1" fontId="3" fillId="0" borderId="16" xfId="0" applyNumberFormat="1" applyFont="1" applyFill="1" applyBorder="1" applyAlignment="1">
      <alignment horizontal="center" vertical="center" wrapText="1"/>
    </xf>
    <xf numFmtId="0" fontId="5" fillId="0" borderId="0" xfId="0" applyFont="1" applyAlignment="1">
      <alignment vertical="center"/>
    </xf>
    <xf numFmtId="0" fontId="2" fillId="0" borderId="17" xfId="0" applyFont="1" applyFill="1" applyBorder="1" applyAlignment="1">
      <alignment vertical="center" wrapText="1"/>
    </xf>
    <xf numFmtId="0" fontId="3" fillId="0" borderId="0" xfId="0" applyFont="1" applyFill="1" applyAlignment="1">
      <alignment vertical="center" wrapText="1"/>
    </xf>
    <xf numFmtId="0" fontId="2" fillId="0" borderId="18" xfId="0" applyFont="1" applyFill="1" applyBorder="1" applyAlignment="1">
      <alignment vertical="center" wrapText="1"/>
    </xf>
    <xf numFmtId="0" fontId="6" fillId="0" borderId="0" xfId="0" quotePrefix="1" applyFont="1" applyFill="1" applyAlignment="1">
      <alignment horizontal="left" vertical="center" wrapText="1"/>
    </xf>
    <xf numFmtId="0" fontId="3" fillId="0" borderId="0" xfId="0" applyFont="1" applyFill="1" applyBorder="1" applyAlignment="1">
      <alignment horizontal="right" vertical="center" wrapText="1"/>
    </xf>
    <xf numFmtId="4" fontId="3" fillId="0" borderId="0" xfId="0" applyNumberFormat="1" applyFont="1" applyFill="1" applyBorder="1" applyAlignment="1">
      <alignment vertical="center" wrapText="1"/>
    </xf>
    <xf numFmtId="0" fontId="6" fillId="0" borderId="0" xfId="0" quotePrefix="1" applyFont="1" applyFill="1" applyAlignment="1">
      <alignment horizontal="center" vertical="center" wrapText="1"/>
    </xf>
    <xf numFmtId="0" fontId="5" fillId="0" borderId="0" xfId="0" applyFont="1" applyAlignment="1">
      <alignment horizontal="center" vertical="center"/>
    </xf>
    <xf numFmtId="0" fontId="3" fillId="0" borderId="19"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7" fillId="0" borderId="0" xfId="0" applyFont="1"/>
    <xf numFmtId="0" fontId="6" fillId="0" borderId="20" xfId="0" applyFont="1" applyFill="1" applyBorder="1" applyAlignment="1">
      <alignment horizontal="center" vertical="center" wrapText="1"/>
    </xf>
    <xf numFmtId="0" fontId="6" fillId="0" borderId="12" xfId="0" applyFont="1" applyFill="1" applyBorder="1" applyAlignment="1">
      <alignment horizontal="center" vertical="center" wrapText="1"/>
    </xf>
    <xf numFmtId="4" fontId="2" fillId="0" borderId="21" xfId="0" applyNumberFormat="1" applyFont="1" applyFill="1" applyBorder="1" applyAlignment="1">
      <alignment vertical="center" wrapText="1"/>
    </xf>
    <xf numFmtId="0" fontId="6" fillId="0" borderId="1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right" vertical="center" wrapText="1"/>
    </xf>
    <xf numFmtId="4" fontId="12" fillId="0" borderId="0" xfId="0" applyNumberFormat="1" applyFont="1" applyFill="1" applyBorder="1" applyAlignment="1">
      <alignment vertical="center" wrapText="1"/>
    </xf>
    <xf numFmtId="0" fontId="11" fillId="0" borderId="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vertical="center" wrapText="1"/>
    </xf>
    <xf numFmtId="0" fontId="2" fillId="0" borderId="1"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8" xfId="3" applyFont="1" applyFill="1" applyBorder="1" applyAlignment="1">
      <alignment vertical="center" wrapText="1"/>
    </xf>
    <xf numFmtId="0" fontId="7" fillId="0" borderId="8" xfId="3" applyFont="1" applyBorder="1" applyAlignment="1">
      <alignment vertical="center" wrapText="1"/>
    </xf>
    <xf numFmtId="0" fontId="7" fillId="0" borderId="8" xfId="3" quotePrefix="1" applyFont="1" applyFill="1" applyBorder="1" applyAlignment="1">
      <alignment vertical="center" wrapText="1"/>
    </xf>
    <xf numFmtId="0" fontId="7" fillId="0" borderId="8" xfId="0" applyFont="1" applyBorder="1" applyAlignment="1">
      <alignment horizontal="justify" vertical="center" wrapText="1"/>
    </xf>
    <xf numFmtId="4" fontId="7" fillId="0" borderId="8" xfId="0" quotePrefix="1" applyNumberFormat="1" applyFont="1" applyFill="1" applyBorder="1" applyAlignment="1">
      <alignment horizontal="justify" vertical="center" wrapText="1"/>
    </xf>
    <xf numFmtId="0" fontId="7" fillId="0" borderId="8" xfId="3" applyFont="1" applyFill="1" applyBorder="1" applyAlignment="1">
      <alignment horizontal="left" vertical="center" wrapText="1"/>
    </xf>
    <xf numFmtId="4" fontId="7" fillId="0" borderId="8" xfId="0" applyNumberFormat="1" applyFont="1" applyFill="1" applyBorder="1" applyAlignment="1">
      <alignment vertical="center" wrapText="1"/>
    </xf>
    <xf numFmtId="0" fontId="3" fillId="3" borderId="0" xfId="0" applyFont="1" applyFill="1" applyBorder="1" applyAlignment="1">
      <alignment horizontal="left" vertical="center" wrapText="1"/>
    </xf>
    <xf numFmtId="4" fontId="2" fillId="0" borderId="22" xfId="0" applyNumberFormat="1" applyFont="1" applyFill="1" applyBorder="1" applyAlignment="1">
      <alignment vertical="center" wrapText="1"/>
    </xf>
    <xf numFmtId="0" fontId="6" fillId="0" borderId="0" xfId="0" applyFont="1" applyFill="1" applyAlignment="1">
      <alignment horizontal="left" vertical="center" wrapText="1"/>
    </xf>
    <xf numFmtId="0" fontId="4" fillId="0" borderId="0" xfId="0" applyFont="1" applyFill="1" applyAlignment="1">
      <alignment horizontal="center" vertical="center" wrapText="1"/>
    </xf>
    <xf numFmtId="0" fontId="7" fillId="0" borderId="8" xfId="26" applyFont="1" applyFill="1" applyBorder="1" applyAlignment="1">
      <alignment vertical="center" wrapText="1"/>
    </xf>
    <xf numFmtId="0" fontId="7" fillId="0" borderId="8" xfId="3" applyFont="1" applyFill="1" applyBorder="1" applyAlignment="1">
      <alignment horizontal="left" vertical="center"/>
    </xf>
    <xf numFmtId="4" fontId="7" fillId="0" borderId="8"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4" fontId="7" fillId="0" borderId="10" xfId="0" applyNumberFormat="1" applyFont="1" applyFill="1" applyBorder="1" applyAlignment="1">
      <alignment vertical="center" wrapText="1"/>
    </xf>
    <xf numFmtId="0" fontId="4" fillId="0" borderId="0"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4" fillId="0" borderId="0" xfId="0" quotePrefix="1"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left" vertical="center" wrapText="1"/>
    </xf>
    <xf numFmtId="16" fontId="6" fillId="0" borderId="35"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16" fontId="6" fillId="0" borderId="12" xfId="0" applyNumberFormat="1" applyFont="1" applyFill="1" applyBorder="1" applyAlignment="1">
      <alignment horizontal="center" vertical="center" wrapText="1"/>
    </xf>
    <xf numFmtId="16" fontId="2" fillId="0" borderId="35" xfId="0" applyNumberFormat="1" applyFont="1" applyFill="1" applyBorder="1" applyAlignment="1">
      <alignment horizontal="center" vertical="center" wrapText="1"/>
    </xf>
    <xf numFmtId="16" fontId="2" fillId="0" borderId="12" xfId="0" applyNumberFormat="1" applyFont="1" applyFill="1" applyBorder="1" applyAlignment="1">
      <alignment horizontal="center" vertical="center" wrapText="1"/>
    </xf>
    <xf numFmtId="0" fontId="7" fillId="0" borderId="8" xfId="0" quotePrefix="1" applyFont="1" applyFill="1" applyBorder="1" applyAlignment="1">
      <alignment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left" vertical="center" wrapText="1"/>
    </xf>
    <xf numFmtId="4"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4" fontId="5" fillId="0" borderId="10" xfId="0" applyNumberFormat="1" applyFont="1" applyFill="1" applyBorder="1" applyAlignment="1">
      <alignment vertical="center" wrapText="1"/>
    </xf>
    <xf numFmtId="4" fontId="5" fillId="0" borderId="21" xfId="0" applyNumberFormat="1" applyFont="1" applyFill="1" applyBorder="1" applyAlignment="1">
      <alignment vertical="center" wrapText="1"/>
    </xf>
    <xf numFmtId="0" fontId="5" fillId="0" borderId="8" xfId="3" applyFont="1" applyFill="1" applyBorder="1" applyAlignment="1">
      <alignment horizontal="left" vertical="center" wrapText="1"/>
    </xf>
    <xf numFmtId="1" fontId="5" fillId="0" borderId="8" xfId="0" applyNumberFormat="1" applyFont="1" applyBorder="1" applyAlignment="1">
      <alignment horizontal="left" vertical="center"/>
    </xf>
    <xf numFmtId="1" fontId="7" fillId="0" borderId="8" xfId="0" applyNumberFormat="1" applyFont="1" applyBorder="1" applyAlignment="1">
      <alignment horizontal="left" vertical="center"/>
    </xf>
    <xf numFmtId="16" fontId="5" fillId="0" borderId="35" xfId="0" applyNumberFormat="1" applyFont="1" applyFill="1" applyBorder="1" applyAlignment="1">
      <alignment horizontal="center" vertical="center" wrapText="1"/>
    </xf>
    <xf numFmtId="0" fontId="5" fillId="0" borderId="8" xfId="0" applyFont="1" applyBorder="1" applyAlignment="1">
      <alignment horizontal="justify" vertical="center" wrapText="1"/>
    </xf>
    <xf numFmtId="4" fontId="5" fillId="0" borderId="36" xfId="0" applyNumberFormat="1" applyFont="1" applyFill="1" applyBorder="1" applyAlignment="1">
      <alignment horizontal="center" vertical="center" wrapText="1"/>
    </xf>
    <xf numFmtId="4" fontId="5" fillId="0" borderId="9" xfId="0" applyNumberFormat="1" applyFont="1" applyFill="1" applyBorder="1" applyAlignment="1">
      <alignment vertical="center" wrapText="1"/>
    </xf>
    <xf numFmtId="4" fontId="5" fillId="0" borderId="3" xfId="0" applyNumberFormat="1" applyFont="1" applyFill="1" applyBorder="1" applyAlignment="1">
      <alignment vertical="center" wrapText="1"/>
    </xf>
    <xf numFmtId="4" fontId="5" fillId="0" borderId="8" xfId="0" quotePrefix="1" applyNumberFormat="1" applyFont="1" applyFill="1" applyBorder="1" applyAlignment="1">
      <alignment horizontal="justify" vertical="center" wrapText="1"/>
    </xf>
    <xf numFmtId="4" fontId="5" fillId="0" borderId="13" xfId="0" applyNumberFormat="1" applyFont="1" applyFill="1" applyBorder="1" applyAlignment="1">
      <alignment vertical="center" wrapText="1"/>
    </xf>
    <xf numFmtId="16" fontId="5" fillId="0" borderId="12" xfId="0" applyNumberFormat="1" applyFont="1" applyFill="1" applyBorder="1" applyAlignment="1">
      <alignment horizontal="center" vertical="center" wrapText="1"/>
    </xf>
    <xf numFmtId="0" fontId="5" fillId="0" borderId="8" xfId="3" applyFont="1" applyFill="1" applyBorder="1" applyAlignment="1">
      <alignment vertical="center" wrapText="1"/>
    </xf>
    <xf numFmtId="4" fontId="5" fillId="0" borderId="22" xfId="0" applyNumberFormat="1" applyFont="1" applyFill="1" applyBorder="1" applyAlignment="1">
      <alignment vertical="center" wrapText="1"/>
    </xf>
    <xf numFmtId="0" fontId="6" fillId="0" borderId="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8" xfId="4" applyFont="1" applyBorder="1" applyAlignment="1">
      <alignment horizontal="left" vertical="center" wrapText="1"/>
    </xf>
    <xf numFmtId="4" fontId="5" fillId="0" borderId="8" xfId="0" applyNumberFormat="1" applyFont="1" applyFill="1" applyBorder="1" applyAlignment="1" applyProtection="1">
      <alignment horizontal="left" vertical="center"/>
    </xf>
    <xf numFmtId="4" fontId="7" fillId="0" borderId="36" xfId="0" applyNumberFormat="1" applyFont="1" applyFill="1" applyBorder="1" applyAlignment="1">
      <alignment horizontal="center" vertical="center" wrapText="1"/>
    </xf>
    <xf numFmtId="4" fontId="7" fillId="0" borderId="13" xfId="0" applyNumberFormat="1" applyFont="1" applyFill="1" applyBorder="1" applyAlignment="1">
      <alignment vertical="center" wrapText="1"/>
    </xf>
    <xf numFmtId="0" fontId="5" fillId="0" borderId="8" xfId="3" applyFont="1" applyBorder="1" applyAlignment="1">
      <alignment vertical="center" wrapText="1"/>
    </xf>
    <xf numFmtId="4" fontId="5" fillId="0" borderId="8" xfId="0" applyNumberFormat="1" applyFont="1" applyFill="1" applyBorder="1" applyAlignment="1">
      <alignment vertical="center" wrapText="1"/>
    </xf>
    <xf numFmtId="0" fontId="6" fillId="0" borderId="0" xfId="0" applyFont="1" applyFill="1" applyBorder="1" applyAlignment="1">
      <alignment horizontal="left" vertical="center" wrapText="1"/>
    </xf>
    <xf numFmtId="4" fontId="7" fillId="0" borderId="18" xfId="0" applyNumberFormat="1" applyFont="1" applyFill="1" applyBorder="1" applyAlignment="1">
      <alignment vertical="center" wrapText="1"/>
    </xf>
    <xf numFmtId="0" fontId="2" fillId="0" borderId="8" xfId="0" applyFont="1" applyFill="1" applyBorder="1" applyAlignment="1">
      <alignment horizontal="left" vertical="center" wrapText="1"/>
    </xf>
    <xf numFmtId="0" fontId="11" fillId="0" borderId="8" xfId="3" applyFont="1" applyFill="1" applyBorder="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7" fillId="26" borderId="8" xfId="3" applyFont="1" applyFill="1" applyBorder="1" applyAlignment="1">
      <alignment vertical="center" wrapText="1"/>
    </xf>
    <xf numFmtId="4" fontId="2" fillId="26" borderId="8" xfId="0" applyNumberFormat="1" applyFont="1" applyFill="1" applyBorder="1" applyAlignment="1">
      <alignment horizontal="center" vertical="center" wrapText="1"/>
    </xf>
    <xf numFmtId="0" fontId="5" fillId="0" borderId="8" xfId="4"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vertical="center"/>
    </xf>
    <xf numFmtId="0" fontId="0" fillId="0" borderId="0" xfId="0" applyFill="1"/>
    <xf numFmtId="0" fontId="4" fillId="0" borderId="0" xfId="0" applyFont="1" applyFill="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7" fillId="0" borderId="8" xfId="0" applyFont="1" applyFill="1" applyBorder="1" applyAlignment="1">
      <alignment horizontal="justify" vertical="center" wrapText="1"/>
    </xf>
    <xf numFmtId="0" fontId="3" fillId="3"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4" fontId="2" fillId="0" borderId="11" xfId="0" applyNumberFormat="1" applyFont="1" applyFill="1" applyBorder="1" applyAlignment="1">
      <alignment vertical="center" wrapText="1"/>
    </xf>
    <xf numFmtId="4" fontId="7" fillId="0" borderId="11" xfId="0" applyNumberFormat="1" applyFont="1" applyFill="1" applyBorder="1" applyAlignment="1">
      <alignment vertical="center" wrapText="1"/>
    </xf>
    <xf numFmtId="0" fontId="2" fillId="0" borderId="50" xfId="0" applyFont="1" applyFill="1" applyBorder="1" applyAlignment="1">
      <alignment horizontal="center" vertical="center" wrapText="1"/>
    </xf>
    <xf numFmtId="0" fontId="7" fillId="0" borderId="51" xfId="3" applyFont="1" applyFill="1" applyBorder="1" applyAlignment="1">
      <alignment vertical="center" wrapText="1"/>
    </xf>
    <xf numFmtId="4" fontId="2" fillId="0" borderId="51" xfId="0" applyNumberFormat="1" applyFont="1" applyFill="1" applyBorder="1" applyAlignment="1">
      <alignment horizontal="center" vertical="center" wrapText="1"/>
    </xf>
    <xf numFmtId="0" fontId="2" fillId="0" borderId="51" xfId="0" applyFont="1" applyFill="1" applyBorder="1" applyAlignment="1">
      <alignment horizontal="center" vertical="center" wrapText="1"/>
    </xf>
    <xf numFmtId="4" fontId="2" fillId="0" borderId="6" xfId="0" applyNumberFormat="1" applyFont="1" applyFill="1" applyBorder="1" applyAlignment="1">
      <alignment vertical="center" wrapText="1"/>
    </xf>
    <xf numFmtId="4" fontId="2" fillId="0" borderId="47" xfId="0" applyNumberFormat="1" applyFont="1" applyFill="1" applyBorder="1" applyAlignment="1">
      <alignment vertical="center" wrapText="1"/>
    </xf>
    <xf numFmtId="0" fontId="0" fillId="27" borderId="0" xfId="0" applyFill="1"/>
    <xf numFmtId="0" fontId="6"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4" fontId="4" fillId="0" borderId="0" xfId="0" applyNumberFormat="1" applyFont="1" applyFill="1" applyBorder="1" applyAlignment="1">
      <alignment horizontal="center" vertical="center" wrapText="1"/>
    </xf>
    <xf numFmtId="0" fontId="7" fillId="0" borderId="0" xfId="0" applyFont="1" applyBorder="1" applyAlignment="1">
      <alignment horizontal="center" vertical="center"/>
    </xf>
    <xf numFmtId="49" fontId="7" fillId="0" borderId="8" xfId="0" applyNumberFormat="1" applyFont="1" applyFill="1" applyBorder="1" applyAlignment="1">
      <alignment vertical="center" wrapText="1"/>
    </xf>
    <xf numFmtId="49" fontId="7" fillId="0" borderId="8" xfId="3" applyNumberFormat="1" applyFont="1" applyBorder="1" applyAlignment="1">
      <alignment vertical="center" wrapText="1"/>
    </xf>
    <xf numFmtId="0" fontId="5" fillId="0" borderId="50" xfId="0" applyFont="1" applyFill="1" applyBorder="1" applyAlignment="1">
      <alignment horizontal="center" vertical="center" wrapText="1"/>
    </xf>
    <xf numFmtId="4" fontId="5" fillId="0" borderId="51" xfId="0" applyNumberFormat="1" applyFont="1" applyFill="1" applyBorder="1" applyAlignment="1">
      <alignment vertical="center" wrapText="1"/>
    </xf>
    <xf numFmtId="4" fontId="5" fillId="0" borderId="51" xfId="0" applyNumberFormat="1" applyFont="1" applyFill="1" applyBorder="1" applyAlignment="1">
      <alignment horizontal="center" vertical="center" wrapText="1"/>
    </xf>
    <xf numFmtId="0" fontId="5" fillId="0" borderId="51" xfId="0" applyFont="1" applyFill="1" applyBorder="1" applyAlignment="1">
      <alignment horizontal="center" vertical="center" wrapText="1"/>
    </xf>
    <xf numFmtId="4" fontId="5" fillId="0" borderId="52" xfId="0" applyNumberFormat="1" applyFont="1" applyFill="1" applyBorder="1" applyAlignment="1">
      <alignment vertical="center" wrapText="1"/>
    </xf>
    <xf numFmtId="0" fontId="6" fillId="0" borderId="54"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3" fillId="0" borderId="55" xfId="0" applyFont="1" applyFill="1" applyBorder="1" applyAlignment="1">
      <alignment horizontal="right" vertical="center" wrapText="1"/>
    </xf>
    <xf numFmtId="0" fontId="3" fillId="3" borderId="23" xfId="0" applyFont="1" applyFill="1" applyBorder="1" applyAlignment="1">
      <alignment horizontal="right" vertical="center" wrapText="1"/>
    </xf>
    <xf numFmtId="0" fontId="6" fillId="3" borderId="24" xfId="0" applyFont="1" applyFill="1" applyBorder="1" applyAlignment="1">
      <alignment horizontal="left" vertical="center" wrapText="1"/>
    </xf>
    <xf numFmtId="9" fontId="3" fillId="3" borderId="14" xfId="0" applyNumberFormat="1" applyFont="1" applyFill="1" applyBorder="1" applyAlignment="1">
      <alignment horizontal="left" vertical="center" wrapText="1"/>
    </xf>
    <xf numFmtId="0" fontId="5" fillId="0" borderId="8" xfId="26" applyFont="1" applyFill="1" applyBorder="1" applyAlignment="1">
      <alignment vertical="center" wrapText="1"/>
    </xf>
    <xf numFmtId="0" fontId="5" fillId="0" borderId="8" xfId="3" applyFont="1" applyFill="1" applyBorder="1" applyAlignment="1">
      <alignment horizontal="left" vertical="center"/>
    </xf>
    <xf numFmtId="0" fontId="7" fillId="0" borderId="17" xfId="0" applyFont="1" applyBorder="1" applyAlignment="1">
      <alignment horizontal="center" vertical="center"/>
    </xf>
    <xf numFmtId="0" fontId="3" fillId="29" borderId="48" xfId="0" applyFont="1" applyFill="1" applyBorder="1" applyAlignment="1">
      <alignment horizontal="left" vertical="center" wrapText="1"/>
    </xf>
    <xf numFmtId="0" fontId="3" fillId="29" borderId="17" xfId="0" applyFont="1" applyFill="1" applyBorder="1" applyAlignment="1">
      <alignment horizontal="left" vertical="center" wrapText="1"/>
    </xf>
    <xf numFmtId="0" fontId="3" fillId="29" borderId="21" xfId="0" applyFont="1" applyFill="1" applyBorder="1" applyAlignment="1">
      <alignment horizontal="left" vertical="center" wrapText="1"/>
    </xf>
    <xf numFmtId="4" fontId="6" fillId="29" borderId="17" xfId="0" applyNumberFormat="1" applyFont="1" applyFill="1" applyBorder="1" applyAlignment="1">
      <alignment horizontal="center" vertical="center" wrapText="1"/>
    </xf>
    <xf numFmtId="4" fontId="6" fillId="29" borderId="21" xfId="0" applyNumberFormat="1" applyFont="1" applyFill="1" applyBorder="1" applyAlignment="1">
      <alignment horizontal="center" vertical="center" wrapText="1"/>
    </xf>
    <xf numFmtId="0" fontId="54" fillId="3" borderId="23" xfId="0" applyFont="1" applyFill="1" applyBorder="1" applyAlignment="1">
      <alignment horizontal="right" vertical="center" wrapText="1"/>
    </xf>
    <xf numFmtId="0" fontId="54" fillId="3" borderId="24" xfId="0" applyFont="1" applyFill="1" applyBorder="1" applyAlignment="1">
      <alignment horizontal="right" vertical="center" wrapText="1"/>
    </xf>
    <xf numFmtId="0" fontId="54" fillId="3" borderId="14" xfId="0" applyFont="1" applyFill="1" applyBorder="1" applyAlignment="1">
      <alignment horizontal="right" vertical="center" wrapText="1"/>
    </xf>
    <xf numFmtId="4" fontId="4" fillId="3" borderId="24" xfId="0" applyNumberFormat="1" applyFont="1" applyFill="1" applyBorder="1" applyAlignment="1">
      <alignment horizontal="center" vertical="center" wrapText="1"/>
    </xf>
    <xf numFmtId="4" fontId="4" fillId="3" borderId="14" xfId="0" applyNumberFormat="1" applyFont="1" applyFill="1" applyBorder="1" applyAlignment="1">
      <alignment horizontal="center" vertical="center" wrapText="1"/>
    </xf>
    <xf numFmtId="0" fontId="7" fillId="0" borderId="0" xfId="0" applyFont="1" applyAlignment="1">
      <alignment horizontal="center" vertical="center"/>
    </xf>
    <xf numFmtId="0" fontId="6" fillId="28" borderId="29" xfId="0" applyFont="1" applyFill="1" applyBorder="1" applyAlignment="1">
      <alignment horizontal="left" vertical="center" wrapText="1"/>
    </xf>
    <xf numFmtId="0" fontId="6" fillId="28" borderId="18" xfId="0" applyFont="1" applyFill="1" applyBorder="1" applyAlignment="1">
      <alignment horizontal="left" vertical="center" wrapText="1"/>
    </xf>
    <xf numFmtId="0" fontId="6" fillId="28" borderId="11" xfId="0" applyFont="1" applyFill="1" applyBorder="1" applyAlignment="1">
      <alignment horizontal="left" vertical="center" wrapText="1"/>
    </xf>
    <xf numFmtId="4" fontId="6" fillId="28" borderId="28" xfId="0" applyNumberFormat="1" applyFont="1" applyFill="1" applyBorder="1" applyAlignment="1">
      <alignment horizontal="center" vertical="center" wrapText="1"/>
    </xf>
    <xf numFmtId="4" fontId="6" fillId="28" borderId="11" xfId="0" applyNumberFormat="1" applyFont="1" applyFill="1" applyBorder="1" applyAlignment="1">
      <alignment horizontal="center" vertical="center" wrapText="1"/>
    </xf>
    <xf numFmtId="4" fontId="6" fillId="28" borderId="29" xfId="0" applyNumberFormat="1" applyFont="1" applyFill="1" applyBorder="1" applyAlignment="1">
      <alignment horizontal="left"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6" fillId="29" borderId="48" xfId="0" applyFont="1" applyFill="1" applyBorder="1" applyAlignment="1">
      <alignment horizontal="left" vertical="center" wrapText="1"/>
    </xf>
    <xf numFmtId="0" fontId="6" fillId="29" borderId="17" xfId="0" applyFont="1" applyFill="1" applyBorder="1" applyAlignment="1">
      <alignment horizontal="left" vertical="center" wrapText="1"/>
    </xf>
    <xf numFmtId="0" fontId="6" fillId="29" borderId="21" xfId="0" applyFont="1" applyFill="1" applyBorder="1" applyAlignment="1">
      <alignment horizontal="left" vertical="center" wrapText="1"/>
    </xf>
    <xf numFmtId="4" fontId="6" fillId="29" borderId="49" xfId="0" applyNumberFormat="1" applyFont="1" applyFill="1" applyBorder="1" applyAlignment="1">
      <alignment horizontal="center" vertical="center" wrapText="1"/>
    </xf>
    <xf numFmtId="0" fontId="6" fillId="29" borderId="21" xfId="0" applyFont="1" applyFill="1" applyBorder="1" applyAlignment="1">
      <alignment horizontal="center" vertical="center" wrapText="1"/>
    </xf>
    <xf numFmtId="0" fontId="6" fillId="29" borderId="15" xfId="0" applyFont="1" applyFill="1" applyBorder="1" applyAlignment="1">
      <alignment horizontal="left" vertical="center" wrapText="1"/>
    </xf>
    <xf numFmtId="0" fontId="6" fillId="29" borderId="30" xfId="0" applyFont="1" applyFill="1" applyBorder="1" applyAlignment="1">
      <alignment horizontal="left" vertical="center" wrapText="1"/>
    </xf>
    <xf numFmtId="0" fontId="6" fillId="29" borderId="3" xfId="0" applyFont="1" applyFill="1" applyBorder="1" applyAlignment="1">
      <alignment horizontal="left" vertical="center" wrapText="1"/>
    </xf>
    <xf numFmtId="4" fontId="6" fillId="29" borderId="30" xfId="0" applyNumberFormat="1" applyFont="1" applyFill="1" applyBorder="1" applyAlignment="1">
      <alignment horizontal="center" vertical="center" wrapText="1"/>
    </xf>
    <xf numFmtId="4" fontId="6" fillId="29" borderId="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4" xfId="0" applyFont="1" applyFill="1" applyBorder="1" applyAlignment="1">
      <alignment horizontal="center" vertical="center" wrapText="1"/>
    </xf>
    <xf numFmtId="4" fontId="6" fillId="0" borderId="17" xfId="0" applyNumberFormat="1" applyFont="1" applyFill="1" applyBorder="1" applyAlignment="1">
      <alignment horizontal="center" vertical="center" wrapText="1"/>
    </xf>
    <xf numFmtId="4" fontId="6" fillId="0" borderId="21" xfId="0" applyNumberFormat="1" applyFont="1" applyFill="1" applyBorder="1" applyAlignment="1">
      <alignment horizontal="center" vertical="center" wrapText="1"/>
    </xf>
    <xf numFmtId="4" fontId="56" fillId="28" borderId="17" xfId="0" applyNumberFormat="1" applyFont="1" applyFill="1" applyBorder="1" applyAlignment="1">
      <alignment horizontal="center" vertical="center" wrapText="1"/>
    </xf>
    <xf numFmtId="4" fontId="56" fillId="28" borderId="21" xfId="0" applyNumberFormat="1" applyFont="1" applyFill="1" applyBorder="1" applyAlignment="1">
      <alignment horizontal="center" vertical="center" wrapText="1"/>
    </xf>
    <xf numFmtId="4" fontId="6" fillId="29" borderId="28" xfId="0" applyNumberFormat="1" applyFont="1" applyFill="1" applyBorder="1" applyAlignment="1">
      <alignment horizontal="center" vertical="center" wrapText="1"/>
    </xf>
    <xf numFmtId="4" fontId="6" fillId="29" borderId="11" xfId="0" applyNumberFormat="1" applyFont="1" applyFill="1" applyBorder="1" applyAlignment="1">
      <alignment horizontal="center" vertical="center" wrapText="1"/>
    </xf>
    <xf numFmtId="0" fontId="6" fillId="29" borderId="29" xfId="0" applyFont="1" applyFill="1" applyBorder="1" applyAlignment="1">
      <alignment horizontal="left" vertical="center" wrapText="1"/>
    </xf>
    <xf numFmtId="0" fontId="6" fillId="29" borderId="18" xfId="0" applyFont="1" applyFill="1" applyBorder="1" applyAlignment="1">
      <alignment horizontal="left" vertical="center" wrapText="1"/>
    </xf>
    <xf numFmtId="0" fontId="6" fillId="29" borderId="11" xfId="0" applyFont="1" applyFill="1" applyBorder="1" applyAlignment="1">
      <alignment horizontal="left" vertical="center" wrapText="1"/>
    </xf>
    <xf numFmtId="0" fontId="3" fillId="3" borderId="16" xfId="0" applyFont="1" applyFill="1" applyBorder="1" applyAlignment="1">
      <alignment horizontal="right" vertical="center" wrapText="1"/>
    </xf>
    <xf numFmtId="0" fontId="3" fillId="3" borderId="46" xfId="0" applyFont="1" applyFill="1" applyBorder="1" applyAlignment="1">
      <alignment horizontal="right" vertical="center" wrapText="1"/>
    </xf>
    <xf numFmtId="0" fontId="3" fillId="3" borderId="47" xfId="0" applyFont="1" applyFill="1" applyBorder="1" applyAlignment="1">
      <alignment horizontal="right" vertical="center" wrapText="1"/>
    </xf>
    <xf numFmtId="4" fontId="6" fillId="3" borderId="46" xfId="0" applyNumberFormat="1" applyFont="1" applyFill="1" applyBorder="1" applyAlignment="1">
      <alignment horizontal="center" vertical="center" wrapText="1"/>
    </xf>
    <xf numFmtId="4" fontId="6" fillId="3" borderId="47"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14" xfId="0" applyFont="1" applyFill="1" applyBorder="1" applyAlignment="1">
      <alignment horizontal="left" vertical="center" wrapText="1"/>
    </xf>
    <xf numFmtId="4" fontId="6" fillId="0" borderId="25" xfId="0" applyNumberFormat="1" applyFont="1" applyFill="1" applyBorder="1" applyAlignment="1">
      <alignment horizontal="center" vertical="center" wrapText="1"/>
    </xf>
    <xf numFmtId="4" fontId="6" fillId="0" borderId="14" xfId="0" applyNumberFormat="1" applyFont="1" applyFill="1" applyBorder="1" applyAlignment="1">
      <alignment horizontal="center" vertical="center" wrapText="1"/>
    </xf>
    <xf numFmtId="4" fontId="6" fillId="3" borderId="25" xfId="0" applyNumberFormat="1" applyFont="1" applyFill="1" applyBorder="1" applyAlignment="1">
      <alignment horizontal="center" vertical="center" wrapText="1"/>
    </xf>
    <xf numFmtId="4" fontId="6" fillId="3" borderId="14" xfId="0" applyNumberFormat="1" applyFont="1" applyFill="1" applyBorder="1" applyAlignment="1">
      <alignment horizontal="center" vertical="center" wrapText="1"/>
    </xf>
    <xf numFmtId="0" fontId="55" fillId="28" borderId="58" xfId="0" applyFont="1" applyFill="1" applyBorder="1" applyAlignment="1">
      <alignment horizontal="left" vertical="center" wrapText="1"/>
    </xf>
    <xf numFmtId="0" fontId="55" fillId="28" borderId="56" xfId="0" applyFont="1" applyFill="1" applyBorder="1" applyAlignment="1">
      <alignment horizontal="left" vertical="center" wrapText="1"/>
    </xf>
    <xf numFmtId="0" fontId="55" fillId="28" borderId="5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25" xfId="0" applyFont="1" applyFill="1" applyBorder="1" applyAlignment="1">
      <alignment horizontal="right" vertical="center" wrapText="1"/>
    </xf>
    <xf numFmtId="0" fontId="3" fillId="0" borderId="24" xfId="0" applyFont="1" applyFill="1" applyBorder="1" applyAlignment="1">
      <alignment horizontal="right" vertical="center" wrapText="1"/>
    </xf>
    <xf numFmtId="0" fontId="3" fillId="0" borderId="26" xfId="0" applyFont="1" applyFill="1" applyBorder="1" applyAlignment="1">
      <alignment horizontal="right" vertical="center" wrapText="1"/>
    </xf>
    <xf numFmtId="0" fontId="6" fillId="0" borderId="29"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1" xfId="0" applyFont="1" applyFill="1" applyBorder="1" applyAlignment="1">
      <alignment horizontal="left" vertical="center" wrapText="1"/>
    </xf>
    <xf numFmtId="4" fontId="6" fillId="0" borderId="28" xfId="0" applyNumberFormat="1" applyFont="1" applyFill="1" applyBorder="1" applyAlignment="1">
      <alignment horizontal="center" vertical="center" wrapText="1"/>
    </xf>
    <xf numFmtId="4" fontId="6" fillId="0" borderId="1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 xfId="0" applyFont="1" applyFill="1" applyBorder="1" applyAlignment="1">
      <alignment horizontal="left" vertical="center" wrapText="1"/>
    </xf>
    <xf numFmtId="4" fontId="6" fillId="0" borderId="34"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4" xfId="0" applyFont="1" applyFill="1" applyBorder="1" applyAlignment="1">
      <alignment horizontal="left" vertical="center" wrapText="1"/>
    </xf>
    <xf numFmtId="4" fontId="4" fillId="0" borderId="25" xfId="0" applyNumberFormat="1" applyFont="1" applyFill="1" applyBorder="1" applyAlignment="1">
      <alignment horizontal="center" vertical="center" wrapText="1"/>
    </xf>
    <xf numFmtId="4" fontId="4" fillId="0" borderId="14" xfId="0" applyNumberFormat="1" applyFont="1" applyFill="1" applyBorder="1" applyAlignment="1">
      <alignment horizontal="center" vertical="center" wrapText="1"/>
    </xf>
    <xf numFmtId="0" fontId="6" fillId="0" borderId="32"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7" xfId="0" applyFont="1" applyFill="1" applyBorder="1" applyAlignment="1">
      <alignment horizontal="left" vertical="center" wrapText="1"/>
    </xf>
    <xf numFmtId="4" fontId="6" fillId="0" borderId="31" xfId="0" applyNumberFormat="1"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0" fontId="6" fillId="0" borderId="48"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21" xfId="0" applyFont="1" applyFill="1" applyBorder="1" applyAlignment="1">
      <alignment horizontal="left" vertical="center" wrapText="1"/>
    </xf>
    <xf numFmtId="4" fontId="6" fillId="0" borderId="49"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4" fillId="0" borderId="23" xfId="0" applyFont="1" applyFill="1" applyBorder="1" applyAlignment="1">
      <alignment horizontal="right" vertical="center" wrapText="1"/>
    </xf>
    <xf numFmtId="0" fontId="4" fillId="0" borderId="24" xfId="0" applyFont="1" applyFill="1" applyBorder="1" applyAlignment="1">
      <alignment horizontal="right" vertical="center" wrapText="1"/>
    </xf>
    <xf numFmtId="0" fontId="4" fillId="0" borderId="14" xfId="0" applyFont="1" applyFill="1" applyBorder="1" applyAlignment="1">
      <alignment horizontal="right" vertical="center" wrapText="1"/>
    </xf>
    <xf numFmtId="4" fontId="4" fillId="0" borderId="24" xfId="0" applyNumberFormat="1" applyFont="1" applyFill="1" applyBorder="1" applyAlignment="1">
      <alignment horizontal="center" vertical="center" wrapText="1"/>
    </xf>
    <xf numFmtId="4" fontId="6" fillId="0" borderId="30" xfId="0" applyNumberFormat="1" applyFont="1" applyFill="1" applyBorder="1" applyAlignment="1">
      <alignment horizontal="center" vertical="center" wrapText="1"/>
    </xf>
    <xf numFmtId="4" fontId="6" fillId="0" borderId="18" xfId="0" applyNumberFormat="1" applyFont="1" applyFill="1" applyBorder="1" applyAlignment="1">
      <alignment horizontal="center" vertical="center" wrapText="1"/>
    </xf>
  </cellXfs>
  <cellStyles count="84">
    <cellStyle name="20% - Accent1" xfId="28"/>
    <cellStyle name="20% - Accent2" xfId="29"/>
    <cellStyle name="20% - Accent3" xfId="30"/>
    <cellStyle name="20% - Accent4" xfId="31"/>
    <cellStyle name="20% - Accent5" xfId="32"/>
    <cellStyle name="20% - Accent6" xfId="33"/>
    <cellStyle name="40% - Accent1" xfId="34"/>
    <cellStyle name="40% - Accent2" xfId="35"/>
    <cellStyle name="40% - Accent3" xfId="36"/>
    <cellStyle name="40% - Accent4" xfId="37"/>
    <cellStyle name="40% - Accent5" xfId="38"/>
    <cellStyle name="40% - Accent6" xfId="39"/>
    <cellStyle name="60% - Accent1" xfId="40"/>
    <cellStyle name="60% - Accent2" xfId="41"/>
    <cellStyle name="60% - Accent3" xfId="42"/>
    <cellStyle name="60% - Accent4" xfId="43"/>
    <cellStyle name="60% - Accent5" xfId="44"/>
    <cellStyle name="60% - Accent6" xfId="45"/>
    <cellStyle name="Accent1" xfId="46"/>
    <cellStyle name="Accent2" xfId="47"/>
    <cellStyle name="Accent3" xfId="48"/>
    <cellStyle name="Accent4" xfId="49"/>
    <cellStyle name="Accent5" xfId="50"/>
    <cellStyle name="Accent6" xfId="51"/>
    <cellStyle name="Bad" xfId="52"/>
    <cellStyle name="Calculation" xfId="53"/>
    <cellStyle name="Check Cell" xfId="54"/>
    <cellStyle name="Desno" xfId="82"/>
    <cellStyle name="Euro" xfId="63"/>
    <cellStyle name="Explanatory Text" xfId="55"/>
    <cellStyle name="Good" xfId="56"/>
    <cellStyle name="Heading 1" xfId="57"/>
    <cellStyle name="Heading 2" xfId="58"/>
    <cellStyle name="Heading 3" xfId="59"/>
    <cellStyle name="Heading 4" xfId="60"/>
    <cellStyle name="Input" xfId="61"/>
    <cellStyle name="Krepko" xfId="83"/>
    <cellStyle name="Linked Cell" xfId="62"/>
    <cellStyle name="Navadno 2" xfId="1"/>
    <cellStyle name="Navadno 2 2" xfId="2"/>
    <cellStyle name="Navadno 2 3" xfId="27"/>
    <cellStyle name="Navadno 3" xfId="26"/>
    <cellStyle name="Navadno 4" xfId="64"/>
    <cellStyle name="Navadno 6" xfId="25"/>
    <cellStyle name="Navadno_POPIS DEL-DORNBERK-1.faza-razpis" xfId="3"/>
    <cellStyle name="Navadno_POPIS-KANALIZACIJA-popravljen-brezcen" xfId="4"/>
    <cellStyle name="Neutral" xfId="65"/>
    <cellStyle name="Normal" xfId="0" builtinId="0"/>
    <cellStyle name="Normal 10" xfId="77"/>
    <cellStyle name="Normal 2" xfId="5"/>
    <cellStyle name="Normal 21" xfId="6"/>
    <cellStyle name="Normal 22" xfId="7"/>
    <cellStyle name="Normal 23" xfId="8"/>
    <cellStyle name="Normal 26" xfId="9"/>
    <cellStyle name="Normal 28" xfId="10"/>
    <cellStyle name="Normal 3 2" xfId="11"/>
    <cellStyle name="Normal 35" xfId="12"/>
    <cellStyle name="Normal 36" xfId="13"/>
    <cellStyle name="Normal 37" xfId="14"/>
    <cellStyle name="Normal 38" xfId="15"/>
    <cellStyle name="Normal 41" xfId="16"/>
    <cellStyle name="Normal 43" xfId="17"/>
    <cellStyle name="Normal 44" xfId="18"/>
    <cellStyle name="Normal 45" xfId="19"/>
    <cellStyle name="Normal 46" xfId="20"/>
    <cellStyle name="Normal 47" xfId="21"/>
    <cellStyle name="Normal 48" xfId="22"/>
    <cellStyle name="Normal 6" xfId="78"/>
    <cellStyle name="Normal 7" xfId="79"/>
    <cellStyle name="normal1" xfId="66"/>
    <cellStyle name="normal1 2" xfId="80"/>
    <cellStyle name="Note" xfId="67"/>
    <cellStyle name="nova" xfId="68"/>
    <cellStyle name="Odstotek 2" xfId="69"/>
    <cellStyle name="Output" xfId="70"/>
    <cellStyle name="S14" xfId="23"/>
    <cellStyle name="Slog 1" xfId="24"/>
    <cellStyle name="Slog 1 2" xfId="71"/>
    <cellStyle name="Title" xfId="72"/>
    <cellStyle name="Total" xfId="73"/>
    <cellStyle name="Valuta 2" xfId="74"/>
    <cellStyle name="Vejica 2" xfId="75"/>
    <cellStyle name="Vejica 3" xfId="81"/>
    <cellStyle name="Warning Text"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0</xdr:rowOff>
    </xdr:from>
    <xdr:to>
      <xdr:col>1</xdr:col>
      <xdr:colOff>76200</xdr:colOff>
      <xdr:row>10</xdr:row>
      <xdr:rowOff>0</xdr:rowOff>
    </xdr:to>
    <xdr:pic>
      <xdr:nvPicPr>
        <xdr:cNvPr id="2" name="Slika 3"/>
        <xdr:cNvPicPr>
          <a:picLocks noChangeAspect="1" noChangeArrowheads="1"/>
        </xdr:cNvPicPr>
      </xdr:nvPicPr>
      <xdr:blipFill>
        <a:blip xmlns:r="http://schemas.openxmlformats.org/officeDocument/2006/relationships" r:embed="rId1"/>
        <a:srcRect/>
        <a:stretch>
          <a:fillRect/>
        </a:stretch>
      </xdr:blipFill>
      <xdr:spPr bwMode="auto">
        <a:xfrm>
          <a:off x="548640" y="3703320"/>
          <a:ext cx="76200" cy="0"/>
        </a:xfrm>
        <a:prstGeom prst="rect">
          <a:avLst/>
        </a:prstGeom>
        <a:noFill/>
        <a:ln w="9525">
          <a:noFill/>
          <a:miter lim="800000"/>
          <a:headEnd/>
          <a:tailEnd/>
        </a:ln>
      </xdr:spPr>
    </xdr:pic>
    <xdr:clientData/>
  </xdr:twoCellAnchor>
  <xdr:twoCellAnchor>
    <xdr:from>
      <xdr:col>1</xdr:col>
      <xdr:colOff>0</xdr:colOff>
      <xdr:row>45</xdr:row>
      <xdr:rowOff>0</xdr:rowOff>
    </xdr:from>
    <xdr:to>
      <xdr:col>1</xdr:col>
      <xdr:colOff>76200</xdr:colOff>
      <xdr:row>45</xdr:row>
      <xdr:rowOff>0</xdr:rowOff>
    </xdr:to>
    <xdr:pic>
      <xdr:nvPicPr>
        <xdr:cNvPr id="3" name="Slika 3"/>
        <xdr:cNvPicPr>
          <a:picLocks noChangeAspect="1" noChangeArrowheads="1"/>
        </xdr:cNvPicPr>
      </xdr:nvPicPr>
      <xdr:blipFill>
        <a:blip xmlns:r="http://schemas.openxmlformats.org/officeDocument/2006/relationships" r:embed="rId1"/>
        <a:srcRect/>
        <a:stretch>
          <a:fillRect/>
        </a:stretch>
      </xdr:blipFill>
      <xdr:spPr bwMode="auto">
        <a:xfrm>
          <a:off x="548640" y="12092940"/>
          <a:ext cx="76200" cy="0"/>
        </a:xfrm>
        <a:prstGeom prst="rect">
          <a:avLst/>
        </a:prstGeom>
        <a:noFill/>
        <a:ln w="9525">
          <a:noFill/>
          <a:miter lim="800000"/>
          <a:headEnd/>
          <a:tailEnd/>
        </a:ln>
      </xdr:spPr>
    </xdr:pic>
    <xdr:clientData/>
  </xdr:twoCellAnchor>
  <xdr:twoCellAnchor>
    <xdr:from>
      <xdr:col>1</xdr:col>
      <xdr:colOff>0</xdr:colOff>
      <xdr:row>64</xdr:row>
      <xdr:rowOff>0</xdr:rowOff>
    </xdr:from>
    <xdr:to>
      <xdr:col>1</xdr:col>
      <xdr:colOff>76200</xdr:colOff>
      <xdr:row>64</xdr:row>
      <xdr:rowOff>0</xdr:rowOff>
    </xdr:to>
    <xdr:pic>
      <xdr:nvPicPr>
        <xdr:cNvPr id="4" name="Slika 3"/>
        <xdr:cNvPicPr>
          <a:picLocks noChangeAspect="1" noChangeArrowheads="1"/>
        </xdr:cNvPicPr>
      </xdr:nvPicPr>
      <xdr:blipFill>
        <a:blip xmlns:r="http://schemas.openxmlformats.org/officeDocument/2006/relationships" r:embed="rId1"/>
        <a:srcRect/>
        <a:stretch>
          <a:fillRect/>
        </a:stretch>
      </xdr:blipFill>
      <xdr:spPr bwMode="auto">
        <a:xfrm>
          <a:off x="548640" y="17236440"/>
          <a:ext cx="76200" cy="0"/>
        </a:xfrm>
        <a:prstGeom prst="rect">
          <a:avLst/>
        </a:prstGeom>
        <a:noFill/>
        <a:ln w="9525">
          <a:noFill/>
          <a:miter lim="800000"/>
          <a:headEnd/>
          <a:tailEnd/>
        </a:ln>
      </xdr:spPr>
    </xdr:pic>
    <xdr:clientData/>
  </xdr:twoCellAnchor>
  <xdr:twoCellAnchor>
    <xdr:from>
      <xdr:col>1</xdr:col>
      <xdr:colOff>0</xdr:colOff>
      <xdr:row>90</xdr:row>
      <xdr:rowOff>0</xdr:rowOff>
    </xdr:from>
    <xdr:to>
      <xdr:col>1</xdr:col>
      <xdr:colOff>76200</xdr:colOff>
      <xdr:row>90</xdr:row>
      <xdr:rowOff>0</xdr:rowOff>
    </xdr:to>
    <xdr:pic>
      <xdr:nvPicPr>
        <xdr:cNvPr id="5" name="Slika 3"/>
        <xdr:cNvPicPr>
          <a:picLocks noChangeAspect="1" noChangeArrowheads="1"/>
        </xdr:cNvPicPr>
      </xdr:nvPicPr>
      <xdr:blipFill>
        <a:blip xmlns:r="http://schemas.openxmlformats.org/officeDocument/2006/relationships" r:embed="rId1"/>
        <a:srcRect/>
        <a:stretch>
          <a:fillRect/>
        </a:stretch>
      </xdr:blipFill>
      <xdr:spPr bwMode="auto">
        <a:xfrm>
          <a:off x="548640" y="24132540"/>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63500</xdr:colOff>
          <xdr:row>1</xdr:row>
          <xdr:rowOff>0</xdr:rowOff>
        </xdr:to>
        <xdr:sp macro="" textlink="">
          <xdr:nvSpPr>
            <xdr:cNvPr id="33793" name="Object 1" hidden="1">
              <a:extLst>
                <a:ext uri="{63B3BB69-23CF-44E3-9099-C40C66FF867C}">
                  <a14:compatExt spid="_x0000_s3379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63500</xdr:colOff>
          <xdr:row>1</xdr:row>
          <xdr:rowOff>0</xdr:rowOff>
        </xdr:to>
        <xdr:sp macro="" textlink="">
          <xdr:nvSpPr>
            <xdr:cNvPr id="33794" name="Object 2" hidden="1">
              <a:extLst>
                <a:ext uri="{63B3BB69-23CF-44E3-9099-C40C66FF867C}">
                  <a14:compatExt spid="_x0000_s337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63500</xdr:colOff>
          <xdr:row>1</xdr:row>
          <xdr:rowOff>0</xdr:rowOff>
        </xdr:to>
        <xdr:sp macro="" textlink="">
          <xdr:nvSpPr>
            <xdr:cNvPr id="33795" name="Object 3" hidden="1">
              <a:extLst>
                <a:ext uri="{63B3BB69-23CF-44E3-9099-C40C66FF867C}">
                  <a14:compatExt spid="_x0000_s3379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63500</xdr:colOff>
          <xdr:row>1</xdr:row>
          <xdr:rowOff>0</xdr:rowOff>
        </xdr:to>
        <xdr:sp macro="" textlink="">
          <xdr:nvSpPr>
            <xdr:cNvPr id="33796" name="Object 4" hidden="1">
              <a:extLst>
                <a:ext uri="{63B3BB69-23CF-44E3-9099-C40C66FF867C}">
                  <a14:compatExt spid="_x0000_s337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xdr:row>
          <xdr:rowOff>0</xdr:rowOff>
        </xdr:from>
        <xdr:to>
          <xdr:col>1</xdr:col>
          <xdr:colOff>63500</xdr:colOff>
          <xdr:row>1</xdr:row>
          <xdr:rowOff>0</xdr:rowOff>
        </xdr:to>
        <xdr:sp macro="" textlink="">
          <xdr:nvSpPr>
            <xdr:cNvPr id="33797" name="Object 5" hidden="1">
              <a:extLst>
                <a:ext uri="{63B3BB69-23CF-44E3-9099-C40C66FF867C}">
                  <a14:compatExt spid="_x0000_s337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xmlns="" id="{00000000-0008-0000-0B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20482" name="Object 2" hidden="1">
              <a:extLst>
                <a:ext uri="{63B3BB69-23CF-44E3-9099-C40C66FF867C}">
                  <a14:compatExt spid="_x0000_s20482"/>
                </a:ext>
                <a:ext uri="{FF2B5EF4-FFF2-40B4-BE49-F238E27FC236}">
                  <a16:creationId xmlns:a16="http://schemas.microsoft.com/office/drawing/2014/main" xmlns="" id="{00000000-0008-0000-0B00-000002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20483" name="Object 3" hidden="1">
              <a:extLst>
                <a:ext uri="{63B3BB69-23CF-44E3-9099-C40C66FF867C}">
                  <a14:compatExt spid="_x0000_s20483"/>
                </a:ext>
                <a:ext uri="{FF2B5EF4-FFF2-40B4-BE49-F238E27FC236}">
                  <a16:creationId xmlns:a16="http://schemas.microsoft.com/office/drawing/2014/main" xmlns="" id="{00000000-0008-0000-0B00-000003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20484" name="Object 4" hidden="1">
              <a:extLst>
                <a:ext uri="{63B3BB69-23CF-44E3-9099-C40C66FF867C}">
                  <a14:compatExt spid="_x0000_s20484"/>
                </a:ext>
                <a:ext uri="{FF2B5EF4-FFF2-40B4-BE49-F238E27FC236}">
                  <a16:creationId xmlns:a16="http://schemas.microsoft.com/office/drawing/2014/main" xmlns="" id="{00000000-0008-0000-0B00-000004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20485" name="Object 5" hidden="1">
              <a:extLst>
                <a:ext uri="{63B3BB69-23CF-44E3-9099-C40C66FF867C}">
                  <a14:compatExt spid="_x0000_s20485"/>
                </a:ext>
                <a:ext uri="{FF2B5EF4-FFF2-40B4-BE49-F238E27FC236}">
                  <a16:creationId xmlns:a16="http://schemas.microsoft.com/office/drawing/2014/main" xmlns="" id="{00000000-0008-0000-0B00-000005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37</xdr:row>
          <xdr:rowOff>127000</xdr:rowOff>
        </xdr:from>
        <xdr:to>
          <xdr:col>1</xdr:col>
          <xdr:colOff>63500</xdr:colOff>
          <xdr:row>37</xdr:row>
          <xdr:rowOff>127000</xdr:rowOff>
        </xdr:to>
        <xdr:sp macro="" textlink="">
          <xdr:nvSpPr>
            <xdr:cNvPr id="37889" name="Object 1" hidden="1">
              <a:extLst>
                <a:ext uri="{63B3BB69-23CF-44E3-9099-C40C66FF867C}">
                  <a14:compatExt spid="_x0000_s37889"/>
                </a:ext>
                <a:ext uri="{FF2B5EF4-FFF2-40B4-BE49-F238E27FC236}">
                  <a16:creationId xmlns:a16="http://schemas.microsoft.com/office/drawing/2014/main" xmlns="" id="{B92DED4D-E774-45B9-97E9-36F5108EF8FB}"/>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127000</xdr:rowOff>
        </xdr:from>
        <xdr:to>
          <xdr:col>1</xdr:col>
          <xdr:colOff>63500</xdr:colOff>
          <xdr:row>37</xdr:row>
          <xdr:rowOff>127000</xdr:rowOff>
        </xdr:to>
        <xdr:sp macro="" textlink="">
          <xdr:nvSpPr>
            <xdr:cNvPr id="37890" name="Object 2" hidden="1">
              <a:extLst>
                <a:ext uri="{63B3BB69-23CF-44E3-9099-C40C66FF867C}">
                  <a14:compatExt spid="_x0000_s37890"/>
                </a:ext>
                <a:ext uri="{FF2B5EF4-FFF2-40B4-BE49-F238E27FC236}">
                  <a16:creationId xmlns:a16="http://schemas.microsoft.com/office/drawing/2014/main" xmlns="" id="{DB139DCF-2264-44CE-A88C-DF3E7FC67F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127000</xdr:rowOff>
        </xdr:from>
        <xdr:to>
          <xdr:col>1</xdr:col>
          <xdr:colOff>63500</xdr:colOff>
          <xdr:row>37</xdr:row>
          <xdr:rowOff>127000</xdr:rowOff>
        </xdr:to>
        <xdr:sp macro="" textlink="">
          <xdr:nvSpPr>
            <xdr:cNvPr id="37891" name="Object 3" hidden="1">
              <a:extLst>
                <a:ext uri="{63B3BB69-23CF-44E3-9099-C40C66FF867C}">
                  <a14:compatExt spid="_x0000_s37891"/>
                </a:ext>
                <a:ext uri="{FF2B5EF4-FFF2-40B4-BE49-F238E27FC236}">
                  <a16:creationId xmlns:a16="http://schemas.microsoft.com/office/drawing/2014/main" xmlns="" id="{7C2AAA40-89EE-45C6-A28A-B0C7AC39A9A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127000</xdr:rowOff>
        </xdr:from>
        <xdr:to>
          <xdr:col>1</xdr:col>
          <xdr:colOff>63500</xdr:colOff>
          <xdr:row>37</xdr:row>
          <xdr:rowOff>127000</xdr:rowOff>
        </xdr:to>
        <xdr:sp macro="" textlink="">
          <xdr:nvSpPr>
            <xdr:cNvPr id="37892" name="Object 4" hidden="1">
              <a:extLst>
                <a:ext uri="{63B3BB69-23CF-44E3-9099-C40C66FF867C}">
                  <a14:compatExt spid="_x0000_s37892"/>
                </a:ext>
                <a:ext uri="{FF2B5EF4-FFF2-40B4-BE49-F238E27FC236}">
                  <a16:creationId xmlns:a16="http://schemas.microsoft.com/office/drawing/2014/main" xmlns="" id="{C29662E5-55A9-409A-BF94-098BB4D4D19F}"/>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37</xdr:row>
          <xdr:rowOff>127000</xdr:rowOff>
        </xdr:from>
        <xdr:to>
          <xdr:col>1</xdr:col>
          <xdr:colOff>63500</xdr:colOff>
          <xdr:row>37</xdr:row>
          <xdr:rowOff>127000</xdr:rowOff>
        </xdr:to>
        <xdr:sp macro="" textlink="">
          <xdr:nvSpPr>
            <xdr:cNvPr id="37893" name="Object 5" hidden="1">
              <a:extLst>
                <a:ext uri="{63B3BB69-23CF-44E3-9099-C40C66FF867C}">
                  <a14:compatExt spid="_x0000_s37893"/>
                </a:ext>
                <a:ext uri="{FF2B5EF4-FFF2-40B4-BE49-F238E27FC236}">
                  <a16:creationId xmlns:a16="http://schemas.microsoft.com/office/drawing/2014/main" xmlns="" id="{D92D7F7C-84DF-40D7-B71A-06352011978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38913" name="Object 1" hidden="1">
              <a:extLst>
                <a:ext uri="{63B3BB69-23CF-44E3-9099-C40C66FF867C}">
                  <a14:compatExt spid="_x0000_s38913"/>
                </a:ext>
                <a:ext uri="{FF2B5EF4-FFF2-40B4-BE49-F238E27FC236}">
                  <a16:creationId xmlns:a16="http://schemas.microsoft.com/office/drawing/2014/main" xmlns="" id="{9FB0D077-E0D0-4F5F-B178-FDD6CC5ADDCE}"/>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38914" name="Object 2" hidden="1">
              <a:extLst>
                <a:ext uri="{63B3BB69-23CF-44E3-9099-C40C66FF867C}">
                  <a14:compatExt spid="_x0000_s38914"/>
                </a:ext>
                <a:ext uri="{FF2B5EF4-FFF2-40B4-BE49-F238E27FC236}">
                  <a16:creationId xmlns:a16="http://schemas.microsoft.com/office/drawing/2014/main" xmlns="" id="{982E9F5E-29E5-434D-AB25-EB1912BCA48C}"/>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38915" name="Object 3" hidden="1">
              <a:extLst>
                <a:ext uri="{63B3BB69-23CF-44E3-9099-C40C66FF867C}">
                  <a14:compatExt spid="_x0000_s38915"/>
                </a:ext>
                <a:ext uri="{FF2B5EF4-FFF2-40B4-BE49-F238E27FC236}">
                  <a16:creationId xmlns:a16="http://schemas.microsoft.com/office/drawing/2014/main" xmlns="" id="{5BFF079B-F932-4D41-9972-C99D7E91EAB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38916" name="Object 4" hidden="1">
              <a:extLst>
                <a:ext uri="{63B3BB69-23CF-44E3-9099-C40C66FF867C}">
                  <a14:compatExt spid="_x0000_s38916"/>
                </a:ext>
                <a:ext uri="{FF2B5EF4-FFF2-40B4-BE49-F238E27FC236}">
                  <a16:creationId xmlns:a16="http://schemas.microsoft.com/office/drawing/2014/main" xmlns="" id="{EBABF221-987C-47DB-95A3-10E4E18FD7D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36</xdr:row>
          <xdr:rowOff>127000</xdr:rowOff>
        </xdr:from>
        <xdr:to>
          <xdr:col>1</xdr:col>
          <xdr:colOff>63500</xdr:colOff>
          <xdr:row>36</xdr:row>
          <xdr:rowOff>127000</xdr:rowOff>
        </xdr:to>
        <xdr:sp macro="" textlink="">
          <xdr:nvSpPr>
            <xdr:cNvPr id="38917" name="Object 5" hidden="1">
              <a:extLst>
                <a:ext uri="{63B3BB69-23CF-44E3-9099-C40C66FF867C}">
                  <a14:compatExt spid="_x0000_s38917"/>
                </a:ext>
                <a:ext uri="{FF2B5EF4-FFF2-40B4-BE49-F238E27FC236}">
                  <a16:creationId xmlns:a16="http://schemas.microsoft.com/office/drawing/2014/main" xmlns="" id="{421B9F2D-D598-4D59-83A4-641550E096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76200</xdr:colOff>
      <xdr:row>7</xdr:row>
      <xdr:rowOff>0</xdr:rowOff>
    </xdr:to>
    <xdr:pic>
      <xdr:nvPicPr>
        <xdr:cNvPr id="2" name="Slika 3">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3695700"/>
          <a:ext cx="76200" cy="0"/>
        </a:xfrm>
        <a:prstGeom prst="rect">
          <a:avLst/>
        </a:prstGeom>
        <a:noFill/>
        <a:ln w="9525">
          <a:noFill/>
          <a:miter lim="800000"/>
          <a:headEnd/>
          <a:tailEnd/>
        </a:ln>
      </xdr:spPr>
    </xdr:pic>
    <xdr:clientData/>
  </xdr:twoCellAnchor>
  <xdr:twoCellAnchor>
    <xdr:from>
      <xdr:col>1</xdr:col>
      <xdr:colOff>0</xdr:colOff>
      <xdr:row>41</xdr:row>
      <xdr:rowOff>0</xdr:rowOff>
    </xdr:from>
    <xdr:to>
      <xdr:col>1</xdr:col>
      <xdr:colOff>76200</xdr:colOff>
      <xdr:row>41</xdr:row>
      <xdr:rowOff>0</xdr:rowOff>
    </xdr:to>
    <xdr:pic>
      <xdr:nvPicPr>
        <xdr:cNvPr id="3" name="Slika 3">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16525875"/>
          <a:ext cx="76200" cy="0"/>
        </a:xfrm>
        <a:prstGeom prst="rect">
          <a:avLst/>
        </a:prstGeom>
        <a:noFill/>
        <a:ln w="9525">
          <a:noFill/>
          <a:miter lim="800000"/>
          <a:headEnd/>
          <a:tailEnd/>
        </a:ln>
      </xdr:spPr>
    </xdr:pic>
    <xdr:clientData/>
  </xdr:twoCellAnchor>
  <xdr:twoCellAnchor>
    <xdr:from>
      <xdr:col>1</xdr:col>
      <xdr:colOff>0</xdr:colOff>
      <xdr:row>51</xdr:row>
      <xdr:rowOff>0</xdr:rowOff>
    </xdr:from>
    <xdr:to>
      <xdr:col>1</xdr:col>
      <xdr:colOff>76200</xdr:colOff>
      <xdr:row>51</xdr:row>
      <xdr:rowOff>0</xdr:rowOff>
    </xdr:to>
    <xdr:pic>
      <xdr:nvPicPr>
        <xdr:cNvPr id="4" name="Slika 3">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19821525"/>
          <a:ext cx="76200" cy="0"/>
        </a:xfrm>
        <a:prstGeom prst="rect">
          <a:avLst/>
        </a:prstGeom>
        <a:noFill/>
        <a:ln w="9525">
          <a:noFill/>
          <a:miter lim="800000"/>
          <a:headEnd/>
          <a:tailEnd/>
        </a:ln>
      </xdr:spPr>
    </xdr:pic>
    <xdr:clientData/>
  </xdr:twoCellAnchor>
  <xdr:twoCellAnchor>
    <xdr:from>
      <xdr:col>1</xdr:col>
      <xdr:colOff>0</xdr:colOff>
      <xdr:row>61</xdr:row>
      <xdr:rowOff>0</xdr:rowOff>
    </xdr:from>
    <xdr:to>
      <xdr:col>1</xdr:col>
      <xdr:colOff>76200</xdr:colOff>
      <xdr:row>61</xdr:row>
      <xdr:rowOff>0</xdr:rowOff>
    </xdr:to>
    <xdr:pic>
      <xdr:nvPicPr>
        <xdr:cNvPr id="5" name="Slika 3">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26184225"/>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63500</xdr:colOff>
          <xdr:row>0</xdr:row>
          <xdr:rowOff>0</xdr:rowOff>
        </xdr:to>
        <xdr:sp macro="" textlink="">
          <xdr:nvSpPr>
            <xdr:cNvPr id="21505" name="Object 1" hidden="1">
              <a:extLst>
                <a:ext uri="{63B3BB69-23CF-44E3-9099-C40C66FF867C}">
                  <a14:compatExt spid="_x0000_s21505"/>
                </a:ext>
                <a:ext uri="{FF2B5EF4-FFF2-40B4-BE49-F238E27FC236}">
                  <a16:creationId xmlns:a16="http://schemas.microsoft.com/office/drawing/2014/main" xmlns="" id="{00000000-0008-0000-01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63500</xdr:colOff>
          <xdr:row>0</xdr:row>
          <xdr:rowOff>0</xdr:rowOff>
        </xdr:to>
        <xdr:sp macro="" textlink="">
          <xdr:nvSpPr>
            <xdr:cNvPr id="21506" name="Object 2" hidden="1">
              <a:extLst>
                <a:ext uri="{63B3BB69-23CF-44E3-9099-C40C66FF867C}">
                  <a14:compatExt spid="_x0000_s21506"/>
                </a:ext>
                <a:ext uri="{FF2B5EF4-FFF2-40B4-BE49-F238E27FC236}">
                  <a16:creationId xmlns:a16="http://schemas.microsoft.com/office/drawing/2014/main" xmlns="" id="{00000000-0008-0000-01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63500</xdr:colOff>
          <xdr:row>0</xdr:row>
          <xdr:rowOff>0</xdr:rowOff>
        </xdr:to>
        <xdr:sp macro="" textlink="">
          <xdr:nvSpPr>
            <xdr:cNvPr id="21507" name="Object 3" hidden="1">
              <a:extLst>
                <a:ext uri="{63B3BB69-23CF-44E3-9099-C40C66FF867C}">
                  <a14:compatExt spid="_x0000_s21507"/>
                </a:ext>
                <a:ext uri="{FF2B5EF4-FFF2-40B4-BE49-F238E27FC236}">
                  <a16:creationId xmlns:a16="http://schemas.microsoft.com/office/drawing/2014/main" xmlns="" id="{00000000-0008-0000-01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63500</xdr:colOff>
          <xdr:row>0</xdr:row>
          <xdr:rowOff>0</xdr:rowOff>
        </xdr:to>
        <xdr:sp macro="" textlink="">
          <xdr:nvSpPr>
            <xdr:cNvPr id="21508" name="Object 4" hidden="1">
              <a:extLst>
                <a:ext uri="{63B3BB69-23CF-44E3-9099-C40C66FF867C}">
                  <a14:compatExt spid="_x0000_s21508"/>
                </a:ext>
                <a:ext uri="{FF2B5EF4-FFF2-40B4-BE49-F238E27FC236}">
                  <a16:creationId xmlns:a16="http://schemas.microsoft.com/office/drawing/2014/main" xmlns="" id="{00000000-0008-0000-01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0</xdr:row>
          <xdr:rowOff>0</xdr:rowOff>
        </xdr:from>
        <xdr:to>
          <xdr:col>1</xdr:col>
          <xdr:colOff>63500</xdr:colOff>
          <xdr:row>0</xdr:row>
          <xdr:rowOff>0</xdr:rowOff>
        </xdr:to>
        <xdr:sp macro="" textlink="">
          <xdr:nvSpPr>
            <xdr:cNvPr id="21509" name="Object 5" hidden="1">
              <a:extLst>
                <a:ext uri="{63B3BB69-23CF-44E3-9099-C40C66FF867C}">
                  <a14:compatExt spid="_x0000_s21509"/>
                </a:ext>
                <a:ext uri="{FF2B5EF4-FFF2-40B4-BE49-F238E27FC236}">
                  <a16:creationId xmlns:a16="http://schemas.microsoft.com/office/drawing/2014/main" xmlns="" id="{00000000-0008-0000-01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72</xdr:row>
      <xdr:rowOff>0</xdr:rowOff>
    </xdr:from>
    <xdr:to>
      <xdr:col>1</xdr:col>
      <xdr:colOff>76200</xdr:colOff>
      <xdr:row>72</xdr:row>
      <xdr:rowOff>0</xdr:rowOff>
    </xdr:to>
    <xdr:pic>
      <xdr:nvPicPr>
        <xdr:cNvPr id="11" name="Slika 3">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8135" y="18178096"/>
          <a:ext cx="76200" cy="0"/>
        </a:xfrm>
        <a:prstGeom prst="rect">
          <a:avLst/>
        </a:prstGeom>
        <a:noFill/>
        <a:ln w="9525">
          <a:noFill/>
          <a:miter lim="800000"/>
          <a:headEnd/>
          <a:tailEnd/>
        </a:ln>
      </xdr:spPr>
    </xdr:pic>
    <xdr:clientData/>
  </xdr:twoCellAnchor>
  <xdr:twoCellAnchor>
    <xdr:from>
      <xdr:col>1</xdr:col>
      <xdr:colOff>0</xdr:colOff>
      <xdr:row>90</xdr:row>
      <xdr:rowOff>0</xdr:rowOff>
    </xdr:from>
    <xdr:to>
      <xdr:col>1</xdr:col>
      <xdr:colOff>76200</xdr:colOff>
      <xdr:row>90</xdr:row>
      <xdr:rowOff>0</xdr:rowOff>
    </xdr:to>
    <xdr:pic>
      <xdr:nvPicPr>
        <xdr:cNvPr id="12" name="Slika 3">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8135" y="18178096"/>
          <a:ext cx="76200" cy="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3838755"/>
          <a:ext cx="76200" cy="0"/>
        </a:xfrm>
        <a:prstGeom prst="rect">
          <a:avLst/>
        </a:prstGeom>
        <a:noFill/>
        <a:ln w="9525">
          <a:noFill/>
          <a:miter lim="800000"/>
          <a:headEnd/>
          <a:tailEnd/>
        </a:ln>
      </xdr:spPr>
    </xdr:pic>
    <xdr:clientData/>
  </xdr:twoCellAnchor>
  <xdr:twoCellAnchor>
    <xdr:from>
      <xdr:col>1</xdr:col>
      <xdr:colOff>0</xdr:colOff>
      <xdr:row>58</xdr:row>
      <xdr:rowOff>0</xdr:rowOff>
    </xdr:from>
    <xdr:to>
      <xdr:col>1</xdr:col>
      <xdr:colOff>76200</xdr:colOff>
      <xdr:row>58</xdr:row>
      <xdr:rowOff>0</xdr:rowOff>
    </xdr:to>
    <xdr:pic>
      <xdr:nvPicPr>
        <xdr:cNvPr id="3" name="Slika 3">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6856015"/>
          <a:ext cx="76200" cy="0"/>
        </a:xfrm>
        <a:prstGeom prst="rect">
          <a:avLst/>
        </a:prstGeom>
        <a:noFill/>
        <a:ln w="9525">
          <a:noFill/>
          <a:miter lim="800000"/>
          <a:headEnd/>
          <a:tailEnd/>
        </a:ln>
      </xdr:spPr>
    </xdr:pic>
    <xdr:clientData/>
  </xdr:twoCellAnchor>
  <xdr:twoCellAnchor>
    <xdr:from>
      <xdr:col>1</xdr:col>
      <xdr:colOff>0</xdr:colOff>
      <xdr:row>70</xdr:row>
      <xdr:rowOff>0</xdr:rowOff>
    </xdr:from>
    <xdr:to>
      <xdr:col>1</xdr:col>
      <xdr:colOff>76200</xdr:colOff>
      <xdr:row>70</xdr:row>
      <xdr:rowOff>0</xdr:rowOff>
    </xdr:to>
    <xdr:pic>
      <xdr:nvPicPr>
        <xdr:cNvPr id="4" name="Slika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20177185"/>
          <a:ext cx="76200" cy="0"/>
        </a:xfrm>
        <a:prstGeom prst="rect">
          <a:avLst/>
        </a:prstGeom>
        <a:noFill/>
        <a:ln w="9525">
          <a:noFill/>
          <a:miter lim="800000"/>
          <a:headEnd/>
          <a:tailEnd/>
        </a:ln>
      </xdr:spPr>
    </xdr:pic>
    <xdr:clientData/>
  </xdr:twoCellAnchor>
  <xdr:twoCellAnchor>
    <xdr:from>
      <xdr:col>1</xdr:col>
      <xdr:colOff>0</xdr:colOff>
      <xdr:row>92</xdr:row>
      <xdr:rowOff>0</xdr:rowOff>
    </xdr:from>
    <xdr:to>
      <xdr:col>1</xdr:col>
      <xdr:colOff>76200</xdr:colOff>
      <xdr:row>92</xdr:row>
      <xdr:rowOff>0</xdr:rowOff>
    </xdr:to>
    <xdr:pic>
      <xdr:nvPicPr>
        <xdr:cNvPr id="5" name="Slika 3">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26543479"/>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xmlns="" id="{00000000-0008-0000-04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8194" name="Object 2" hidden="1">
              <a:extLst>
                <a:ext uri="{63B3BB69-23CF-44E3-9099-C40C66FF867C}">
                  <a14:compatExt spid="_x0000_s8194"/>
                </a:ext>
                <a:ext uri="{FF2B5EF4-FFF2-40B4-BE49-F238E27FC236}">
                  <a16:creationId xmlns:a16="http://schemas.microsoft.com/office/drawing/2014/main" xmlns="" id="{00000000-0008-0000-0400-000002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8195" name="Object 3" hidden="1">
              <a:extLst>
                <a:ext uri="{63B3BB69-23CF-44E3-9099-C40C66FF867C}">
                  <a14:compatExt spid="_x0000_s8195"/>
                </a:ext>
                <a:ext uri="{FF2B5EF4-FFF2-40B4-BE49-F238E27FC236}">
                  <a16:creationId xmlns:a16="http://schemas.microsoft.com/office/drawing/2014/main" xmlns="" id="{00000000-0008-0000-0400-000003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8196" name="Object 4" hidden="1">
              <a:extLst>
                <a:ext uri="{63B3BB69-23CF-44E3-9099-C40C66FF867C}">
                  <a14:compatExt spid="_x0000_s8196"/>
                </a:ext>
                <a:ext uri="{FF2B5EF4-FFF2-40B4-BE49-F238E27FC236}">
                  <a16:creationId xmlns:a16="http://schemas.microsoft.com/office/drawing/2014/main" xmlns="" id="{00000000-0008-0000-0400-000004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8197" name="Object 5" hidden="1">
              <a:extLst>
                <a:ext uri="{63B3BB69-23CF-44E3-9099-C40C66FF867C}">
                  <a14:compatExt spid="_x0000_s8197"/>
                </a:ext>
                <a:ext uri="{FF2B5EF4-FFF2-40B4-BE49-F238E27FC236}">
                  <a16:creationId xmlns:a16="http://schemas.microsoft.com/office/drawing/2014/main" xmlns="" id="{00000000-0008-0000-0400-000005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3726611"/>
          <a:ext cx="76200" cy="0"/>
        </a:xfrm>
        <a:prstGeom prst="rect">
          <a:avLst/>
        </a:prstGeom>
        <a:noFill/>
        <a:ln w="9525">
          <a:noFill/>
          <a:miter lim="800000"/>
          <a:headEnd/>
          <a:tailEnd/>
        </a:ln>
      </xdr:spPr>
    </xdr:pic>
    <xdr:clientData/>
  </xdr:twoCellAnchor>
  <xdr:twoCellAnchor>
    <xdr:from>
      <xdr:col>1</xdr:col>
      <xdr:colOff>0</xdr:colOff>
      <xdr:row>50</xdr:row>
      <xdr:rowOff>0</xdr:rowOff>
    </xdr:from>
    <xdr:to>
      <xdr:col>1</xdr:col>
      <xdr:colOff>76200</xdr:colOff>
      <xdr:row>50</xdr:row>
      <xdr:rowOff>0</xdr:rowOff>
    </xdr:to>
    <xdr:pic>
      <xdr:nvPicPr>
        <xdr:cNvPr id="3" name="Slika 3">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3345064"/>
          <a:ext cx="76200" cy="0"/>
        </a:xfrm>
        <a:prstGeom prst="rect">
          <a:avLst/>
        </a:prstGeom>
        <a:noFill/>
        <a:ln w="9525">
          <a:noFill/>
          <a:miter lim="800000"/>
          <a:headEnd/>
          <a:tailEnd/>
        </a:ln>
      </xdr:spPr>
    </xdr:pic>
    <xdr:clientData/>
  </xdr:twoCellAnchor>
  <xdr:twoCellAnchor>
    <xdr:from>
      <xdr:col>1</xdr:col>
      <xdr:colOff>0</xdr:colOff>
      <xdr:row>60</xdr:row>
      <xdr:rowOff>0</xdr:rowOff>
    </xdr:from>
    <xdr:to>
      <xdr:col>1</xdr:col>
      <xdr:colOff>76200</xdr:colOff>
      <xdr:row>60</xdr:row>
      <xdr:rowOff>0</xdr:rowOff>
    </xdr:to>
    <xdr:pic>
      <xdr:nvPicPr>
        <xdr:cNvPr id="4" name="Slika 3">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5898483"/>
          <a:ext cx="76200" cy="0"/>
        </a:xfrm>
        <a:prstGeom prst="rect">
          <a:avLst/>
        </a:prstGeom>
        <a:noFill/>
        <a:ln w="9525">
          <a:noFill/>
          <a:miter lim="800000"/>
          <a:headEnd/>
          <a:tailEnd/>
        </a:ln>
      </xdr:spPr>
    </xdr:pic>
    <xdr:clientData/>
  </xdr:twoCellAnchor>
  <xdr:twoCellAnchor>
    <xdr:from>
      <xdr:col>1</xdr:col>
      <xdr:colOff>0</xdr:colOff>
      <xdr:row>77</xdr:row>
      <xdr:rowOff>0</xdr:rowOff>
    </xdr:from>
    <xdr:to>
      <xdr:col>1</xdr:col>
      <xdr:colOff>76200</xdr:colOff>
      <xdr:row>77</xdr:row>
      <xdr:rowOff>0</xdr:rowOff>
    </xdr:to>
    <xdr:pic>
      <xdr:nvPicPr>
        <xdr:cNvPr id="5" name="Slika 3">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20599879"/>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9217" name="Object 1" hidden="1">
              <a:extLst>
                <a:ext uri="{63B3BB69-23CF-44E3-9099-C40C66FF867C}">
                  <a14:compatExt spid="_x0000_s9217"/>
                </a:ext>
                <a:ext uri="{FF2B5EF4-FFF2-40B4-BE49-F238E27FC236}">
                  <a16:creationId xmlns:a16="http://schemas.microsoft.com/office/drawing/2014/main" xmlns="" id="{00000000-0008-0000-05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9218" name="Object 2" hidden="1">
              <a:extLst>
                <a:ext uri="{63B3BB69-23CF-44E3-9099-C40C66FF867C}">
                  <a14:compatExt spid="_x0000_s9218"/>
                </a:ext>
                <a:ext uri="{FF2B5EF4-FFF2-40B4-BE49-F238E27FC236}">
                  <a16:creationId xmlns:a16="http://schemas.microsoft.com/office/drawing/2014/main" xmlns="" id="{00000000-0008-0000-05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9219" name="Object 3" hidden="1">
              <a:extLst>
                <a:ext uri="{63B3BB69-23CF-44E3-9099-C40C66FF867C}">
                  <a14:compatExt spid="_x0000_s9219"/>
                </a:ext>
                <a:ext uri="{FF2B5EF4-FFF2-40B4-BE49-F238E27FC236}">
                  <a16:creationId xmlns:a16="http://schemas.microsoft.com/office/drawing/2014/main" xmlns="" id="{00000000-0008-0000-05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9220" name="Object 4" hidden="1">
              <a:extLst>
                <a:ext uri="{63B3BB69-23CF-44E3-9099-C40C66FF867C}">
                  <a14:compatExt spid="_x0000_s9220"/>
                </a:ext>
                <a:ext uri="{FF2B5EF4-FFF2-40B4-BE49-F238E27FC236}">
                  <a16:creationId xmlns:a16="http://schemas.microsoft.com/office/drawing/2014/main" xmlns="" id="{00000000-0008-0000-05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9221" name="Object 5" hidden="1">
              <a:extLst>
                <a:ext uri="{63B3BB69-23CF-44E3-9099-C40C66FF867C}">
                  <a14:compatExt spid="_x0000_s9221"/>
                </a:ext>
                <a:ext uri="{FF2B5EF4-FFF2-40B4-BE49-F238E27FC236}">
                  <a16:creationId xmlns:a16="http://schemas.microsoft.com/office/drawing/2014/main" xmlns="" id="{00000000-0008-0000-05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3838755"/>
          <a:ext cx="76200" cy="0"/>
        </a:xfrm>
        <a:prstGeom prst="rect">
          <a:avLst/>
        </a:prstGeom>
        <a:noFill/>
        <a:ln w="9525">
          <a:noFill/>
          <a:miter lim="800000"/>
          <a:headEnd/>
          <a:tailEnd/>
        </a:ln>
      </xdr:spPr>
    </xdr:pic>
    <xdr:clientData/>
  </xdr:twoCellAnchor>
  <xdr:twoCellAnchor>
    <xdr:from>
      <xdr:col>1</xdr:col>
      <xdr:colOff>0</xdr:colOff>
      <xdr:row>62</xdr:row>
      <xdr:rowOff>0</xdr:rowOff>
    </xdr:from>
    <xdr:to>
      <xdr:col>1</xdr:col>
      <xdr:colOff>76200</xdr:colOff>
      <xdr:row>62</xdr:row>
      <xdr:rowOff>0</xdr:rowOff>
    </xdr:to>
    <xdr:pic>
      <xdr:nvPicPr>
        <xdr:cNvPr id="3" name="Slika 3">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6856015"/>
          <a:ext cx="76200" cy="0"/>
        </a:xfrm>
        <a:prstGeom prst="rect">
          <a:avLst/>
        </a:prstGeom>
        <a:noFill/>
        <a:ln w="9525">
          <a:noFill/>
          <a:miter lim="800000"/>
          <a:headEnd/>
          <a:tailEnd/>
        </a:ln>
      </xdr:spPr>
    </xdr:pic>
    <xdr:clientData/>
  </xdr:twoCellAnchor>
  <xdr:twoCellAnchor>
    <xdr:from>
      <xdr:col>1</xdr:col>
      <xdr:colOff>0</xdr:colOff>
      <xdr:row>76</xdr:row>
      <xdr:rowOff>0</xdr:rowOff>
    </xdr:from>
    <xdr:to>
      <xdr:col>1</xdr:col>
      <xdr:colOff>76200</xdr:colOff>
      <xdr:row>76</xdr:row>
      <xdr:rowOff>0</xdr:rowOff>
    </xdr:to>
    <xdr:pic>
      <xdr:nvPicPr>
        <xdr:cNvPr id="4" name="Slika 3">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20177185"/>
          <a:ext cx="76200" cy="0"/>
        </a:xfrm>
        <a:prstGeom prst="rect">
          <a:avLst/>
        </a:prstGeom>
        <a:noFill/>
        <a:ln w="9525">
          <a:noFill/>
          <a:miter lim="800000"/>
          <a:headEnd/>
          <a:tailEnd/>
        </a:ln>
      </xdr:spPr>
    </xdr:pic>
    <xdr:clientData/>
  </xdr:twoCellAnchor>
  <xdr:twoCellAnchor>
    <xdr:from>
      <xdr:col>1</xdr:col>
      <xdr:colOff>0</xdr:colOff>
      <xdr:row>108</xdr:row>
      <xdr:rowOff>0</xdr:rowOff>
    </xdr:from>
    <xdr:to>
      <xdr:col>1</xdr:col>
      <xdr:colOff>76200</xdr:colOff>
      <xdr:row>108</xdr:row>
      <xdr:rowOff>0</xdr:rowOff>
    </xdr:to>
    <xdr:pic>
      <xdr:nvPicPr>
        <xdr:cNvPr id="5" name="Slika 3">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31589932"/>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1265" name="Object 1" hidden="1">
              <a:extLst>
                <a:ext uri="{63B3BB69-23CF-44E3-9099-C40C66FF867C}">
                  <a14:compatExt spid="_x0000_s11265"/>
                </a:ext>
                <a:ext uri="{FF2B5EF4-FFF2-40B4-BE49-F238E27FC236}">
                  <a16:creationId xmlns:a16="http://schemas.microsoft.com/office/drawing/2014/main" xmlns="" id="{00000000-0008-0000-06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1266" name="Object 2" hidden="1">
              <a:extLst>
                <a:ext uri="{63B3BB69-23CF-44E3-9099-C40C66FF867C}">
                  <a14:compatExt spid="_x0000_s11266"/>
                </a:ext>
                <a:ext uri="{FF2B5EF4-FFF2-40B4-BE49-F238E27FC236}">
                  <a16:creationId xmlns:a16="http://schemas.microsoft.com/office/drawing/2014/main" xmlns="" id="{00000000-0008-0000-0600-000002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1267" name="Object 3" hidden="1">
              <a:extLst>
                <a:ext uri="{63B3BB69-23CF-44E3-9099-C40C66FF867C}">
                  <a14:compatExt spid="_x0000_s11267"/>
                </a:ext>
                <a:ext uri="{FF2B5EF4-FFF2-40B4-BE49-F238E27FC236}">
                  <a16:creationId xmlns:a16="http://schemas.microsoft.com/office/drawing/2014/main" xmlns="" id="{00000000-0008-0000-0600-000003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1268" name="Object 4" hidden="1">
              <a:extLst>
                <a:ext uri="{63B3BB69-23CF-44E3-9099-C40C66FF867C}">
                  <a14:compatExt spid="_x0000_s11268"/>
                </a:ext>
                <a:ext uri="{FF2B5EF4-FFF2-40B4-BE49-F238E27FC236}">
                  <a16:creationId xmlns:a16="http://schemas.microsoft.com/office/drawing/2014/main" xmlns="" id="{00000000-0008-0000-0600-000004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1269" name="Object 5" hidden="1">
              <a:extLst>
                <a:ext uri="{63B3BB69-23CF-44E3-9099-C40C66FF867C}">
                  <a14:compatExt spid="_x0000_s11269"/>
                </a:ext>
                <a:ext uri="{FF2B5EF4-FFF2-40B4-BE49-F238E27FC236}">
                  <a16:creationId xmlns:a16="http://schemas.microsoft.com/office/drawing/2014/main" xmlns="" id="{00000000-0008-0000-0600-000005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3726611"/>
          <a:ext cx="76200" cy="0"/>
        </a:xfrm>
        <a:prstGeom prst="rect">
          <a:avLst/>
        </a:prstGeom>
        <a:noFill/>
        <a:ln w="9525">
          <a:noFill/>
          <a:miter lim="800000"/>
          <a:headEnd/>
          <a:tailEnd/>
        </a:ln>
      </xdr:spPr>
    </xdr:pic>
    <xdr:clientData/>
  </xdr:twoCellAnchor>
  <xdr:twoCellAnchor>
    <xdr:from>
      <xdr:col>1</xdr:col>
      <xdr:colOff>0</xdr:colOff>
      <xdr:row>50</xdr:row>
      <xdr:rowOff>0</xdr:rowOff>
    </xdr:from>
    <xdr:to>
      <xdr:col>1</xdr:col>
      <xdr:colOff>76200</xdr:colOff>
      <xdr:row>50</xdr:row>
      <xdr:rowOff>0</xdr:rowOff>
    </xdr:to>
    <xdr:pic>
      <xdr:nvPicPr>
        <xdr:cNvPr id="3" name="Slika 3">
          <a:extLst>
            <a:ext uri="{FF2B5EF4-FFF2-40B4-BE49-F238E27FC236}">
              <a16:creationId xmlns:a16="http://schemas.microsoft.com/office/drawing/2014/main" xmlns="" id="{00000000-0008-0000-07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3345064"/>
          <a:ext cx="76200" cy="0"/>
        </a:xfrm>
        <a:prstGeom prst="rect">
          <a:avLst/>
        </a:prstGeom>
        <a:noFill/>
        <a:ln w="9525">
          <a:noFill/>
          <a:miter lim="800000"/>
          <a:headEnd/>
          <a:tailEnd/>
        </a:ln>
      </xdr:spPr>
    </xdr:pic>
    <xdr:clientData/>
  </xdr:twoCellAnchor>
  <xdr:twoCellAnchor>
    <xdr:from>
      <xdr:col>1</xdr:col>
      <xdr:colOff>0</xdr:colOff>
      <xdr:row>60</xdr:row>
      <xdr:rowOff>0</xdr:rowOff>
    </xdr:from>
    <xdr:to>
      <xdr:col>1</xdr:col>
      <xdr:colOff>76200</xdr:colOff>
      <xdr:row>60</xdr:row>
      <xdr:rowOff>0</xdr:rowOff>
    </xdr:to>
    <xdr:pic>
      <xdr:nvPicPr>
        <xdr:cNvPr id="4" name="Slika 3">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15898483"/>
          <a:ext cx="76200" cy="0"/>
        </a:xfrm>
        <a:prstGeom prst="rect">
          <a:avLst/>
        </a:prstGeom>
        <a:noFill/>
        <a:ln w="9525">
          <a:noFill/>
          <a:miter lim="800000"/>
          <a:headEnd/>
          <a:tailEnd/>
        </a:ln>
      </xdr:spPr>
    </xdr:pic>
    <xdr:clientData/>
  </xdr:twoCellAnchor>
  <xdr:twoCellAnchor>
    <xdr:from>
      <xdr:col>1</xdr:col>
      <xdr:colOff>0</xdr:colOff>
      <xdr:row>80</xdr:row>
      <xdr:rowOff>0</xdr:rowOff>
    </xdr:from>
    <xdr:to>
      <xdr:col>1</xdr:col>
      <xdr:colOff>76200</xdr:colOff>
      <xdr:row>80</xdr:row>
      <xdr:rowOff>0</xdr:rowOff>
    </xdr:to>
    <xdr:pic>
      <xdr:nvPicPr>
        <xdr:cNvPr id="5" name="Slika 3">
          <a:extLst>
            <a:ext uri="{FF2B5EF4-FFF2-40B4-BE49-F238E27FC236}">
              <a16:creationId xmlns:a16="http://schemas.microsoft.com/office/drawing/2014/main" xmlns="" id="{00000000-0008-0000-07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2091" y="20599879"/>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3313" name="Object 1" hidden="1">
              <a:extLst>
                <a:ext uri="{63B3BB69-23CF-44E3-9099-C40C66FF867C}">
                  <a14:compatExt spid="_x0000_s13313"/>
                </a:ext>
                <a:ext uri="{FF2B5EF4-FFF2-40B4-BE49-F238E27FC236}">
                  <a16:creationId xmlns:a16="http://schemas.microsoft.com/office/drawing/2014/main" xmlns="" id="{00000000-0008-0000-07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3314" name="Object 2" hidden="1">
              <a:extLst>
                <a:ext uri="{63B3BB69-23CF-44E3-9099-C40C66FF867C}">
                  <a14:compatExt spid="_x0000_s13314"/>
                </a:ext>
                <a:ext uri="{FF2B5EF4-FFF2-40B4-BE49-F238E27FC236}">
                  <a16:creationId xmlns:a16="http://schemas.microsoft.com/office/drawing/2014/main" xmlns="" id="{00000000-0008-0000-0700-000002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3315" name="Object 3" hidden="1">
              <a:extLst>
                <a:ext uri="{63B3BB69-23CF-44E3-9099-C40C66FF867C}">
                  <a14:compatExt spid="_x0000_s13315"/>
                </a:ext>
                <a:ext uri="{FF2B5EF4-FFF2-40B4-BE49-F238E27FC236}">
                  <a16:creationId xmlns:a16="http://schemas.microsoft.com/office/drawing/2014/main" xmlns="" id="{00000000-0008-0000-0700-000003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3316" name="Object 4" hidden="1">
              <a:extLst>
                <a:ext uri="{63B3BB69-23CF-44E3-9099-C40C66FF867C}">
                  <a14:compatExt spid="_x0000_s13316"/>
                </a:ext>
                <a:ext uri="{FF2B5EF4-FFF2-40B4-BE49-F238E27FC236}">
                  <a16:creationId xmlns:a16="http://schemas.microsoft.com/office/drawing/2014/main" xmlns="" id="{00000000-0008-0000-0700-000004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3317" name="Object 5" hidden="1">
              <a:extLst>
                <a:ext uri="{63B3BB69-23CF-44E3-9099-C40C66FF867C}">
                  <a14:compatExt spid="_x0000_s13317"/>
                </a:ext>
                <a:ext uri="{FF2B5EF4-FFF2-40B4-BE49-F238E27FC236}">
                  <a16:creationId xmlns:a16="http://schemas.microsoft.com/office/drawing/2014/main" xmlns="" id="{00000000-0008-0000-0700-000005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3771900"/>
          <a:ext cx="76200" cy="0"/>
        </a:xfrm>
        <a:prstGeom prst="rect">
          <a:avLst/>
        </a:prstGeom>
        <a:noFill/>
        <a:ln w="9525">
          <a:noFill/>
          <a:miter lim="800000"/>
          <a:headEnd/>
          <a:tailEnd/>
        </a:ln>
      </xdr:spPr>
    </xdr:pic>
    <xdr:clientData/>
  </xdr:twoCellAnchor>
  <xdr:twoCellAnchor>
    <xdr:from>
      <xdr:col>1</xdr:col>
      <xdr:colOff>0</xdr:colOff>
      <xdr:row>62</xdr:row>
      <xdr:rowOff>0</xdr:rowOff>
    </xdr:from>
    <xdr:to>
      <xdr:col>1</xdr:col>
      <xdr:colOff>76200</xdr:colOff>
      <xdr:row>62</xdr:row>
      <xdr:rowOff>0</xdr:rowOff>
    </xdr:to>
    <xdr:pic>
      <xdr:nvPicPr>
        <xdr:cNvPr id="3" name="Slika 3">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18257520"/>
          <a:ext cx="76200" cy="0"/>
        </a:xfrm>
        <a:prstGeom prst="rect">
          <a:avLst/>
        </a:prstGeom>
        <a:noFill/>
        <a:ln w="9525">
          <a:noFill/>
          <a:miter lim="800000"/>
          <a:headEnd/>
          <a:tailEnd/>
        </a:ln>
      </xdr:spPr>
    </xdr:pic>
    <xdr:clientData/>
  </xdr:twoCellAnchor>
  <xdr:twoCellAnchor>
    <xdr:from>
      <xdr:col>1</xdr:col>
      <xdr:colOff>0</xdr:colOff>
      <xdr:row>78</xdr:row>
      <xdr:rowOff>0</xdr:rowOff>
    </xdr:from>
    <xdr:to>
      <xdr:col>1</xdr:col>
      <xdr:colOff>76200</xdr:colOff>
      <xdr:row>78</xdr:row>
      <xdr:rowOff>0</xdr:rowOff>
    </xdr:to>
    <xdr:pic>
      <xdr:nvPicPr>
        <xdr:cNvPr id="4" name="Slika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22600920"/>
          <a:ext cx="76200" cy="0"/>
        </a:xfrm>
        <a:prstGeom prst="rect">
          <a:avLst/>
        </a:prstGeom>
        <a:noFill/>
        <a:ln w="9525">
          <a:noFill/>
          <a:miter lim="800000"/>
          <a:headEnd/>
          <a:tailEnd/>
        </a:ln>
      </xdr:spPr>
    </xdr:pic>
    <xdr:clientData/>
  </xdr:twoCellAnchor>
  <xdr:twoCellAnchor>
    <xdr:from>
      <xdr:col>1</xdr:col>
      <xdr:colOff>0</xdr:colOff>
      <xdr:row>105</xdr:row>
      <xdr:rowOff>0</xdr:rowOff>
    </xdr:from>
    <xdr:to>
      <xdr:col>1</xdr:col>
      <xdr:colOff>76200</xdr:colOff>
      <xdr:row>105</xdr:row>
      <xdr:rowOff>0</xdr:rowOff>
    </xdr:to>
    <xdr:pic>
      <xdr:nvPicPr>
        <xdr:cNvPr id="5" name="Slika 3">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35661600"/>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6385" name="Object 1" hidden="1">
              <a:extLst>
                <a:ext uri="{63B3BB69-23CF-44E3-9099-C40C66FF867C}">
                  <a14:compatExt spid="_x0000_s16385"/>
                </a:ext>
                <a:ext uri="{FF2B5EF4-FFF2-40B4-BE49-F238E27FC236}">
                  <a16:creationId xmlns:a16="http://schemas.microsoft.com/office/drawing/2014/main" xmlns="" id="{00000000-0008-0000-08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6386" name="Object 2" hidden="1">
              <a:extLst>
                <a:ext uri="{63B3BB69-23CF-44E3-9099-C40C66FF867C}">
                  <a14:compatExt spid="_x0000_s16386"/>
                </a:ext>
                <a:ext uri="{FF2B5EF4-FFF2-40B4-BE49-F238E27FC236}">
                  <a16:creationId xmlns:a16="http://schemas.microsoft.com/office/drawing/2014/main" xmlns="" id="{00000000-0008-0000-0800-00000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6387" name="Object 3" hidden="1">
              <a:extLst>
                <a:ext uri="{63B3BB69-23CF-44E3-9099-C40C66FF867C}">
                  <a14:compatExt spid="_x0000_s16387"/>
                </a:ext>
                <a:ext uri="{FF2B5EF4-FFF2-40B4-BE49-F238E27FC236}">
                  <a16:creationId xmlns:a16="http://schemas.microsoft.com/office/drawing/2014/main" xmlns="" id="{00000000-0008-0000-0800-00000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6388" name="Object 4" hidden="1">
              <a:extLst>
                <a:ext uri="{63B3BB69-23CF-44E3-9099-C40C66FF867C}">
                  <a14:compatExt spid="_x0000_s16388"/>
                </a:ext>
                <a:ext uri="{FF2B5EF4-FFF2-40B4-BE49-F238E27FC236}">
                  <a16:creationId xmlns:a16="http://schemas.microsoft.com/office/drawing/2014/main" xmlns="" id="{00000000-0008-0000-0800-000004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6389" name="Object 5" hidden="1">
              <a:extLst>
                <a:ext uri="{63B3BB69-23CF-44E3-9099-C40C66FF867C}">
                  <a14:compatExt spid="_x0000_s16389"/>
                </a:ext>
                <a:ext uri="{FF2B5EF4-FFF2-40B4-BE49-F238E27FC236}">
                  <a16:creationId xmlns:a16="http://schemas.microsoft.com/office/drawing/2014/main" xmlns="" id="{00000000-0008-0000-0800-000005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76200</xdr:colOff>
      <xdr:row>13</xdr:row>
      <xdr:rowOff>0</xdr:rowOff>
    </xdr:to>
    <xdr:pic>
      <xdr:nvPicPr>
        <xdr:cNvPr id="2" name="Slika 3">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3703320"/>
          <a:ext cx="76200" cy="0"/>
        </a:xfrm>
        <a:prstGeom prst="rect">
          <a:avLst/>
        </a:prstGeom>
        <a:noFill/>
        <a:ln w="9525">
          <a:noFill/>
          <a:miter lim="800000"/>
          <a:headEnd/>
          <a:tailEnd/>
        </a:ln>
      </xdr:spPr>
    </xdr:pic>
    <xdr:clientData/>
  </xdr:twoCellAnchor>
  <xdr:twoCellAnchor>
    <xdr:from>
      <xdr:col>1</xdr:col>
      <xdr:colOff>0</xdr:colOff>
      <xdr:row>50</xdr:row>
      <xdr:rowOff>0</xdr:rowOff>
    </xdr:from>
    <xdr:to>
      <xdr:col>1</xdr:col>
      <xdr:colOff>76200</xdr:colOff>
      <xdr:row>50</xdr:row>
      <xdr:rowOff>0</xdr:rowOff>
    </xdr:to>
    <xdr:pic>
      <xdr:nvPicPr>
        <xdr:cNvPr id="3" name="Slika 3">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13106400"/>
          <a:ext cx="76200" cy="0"/>
        </a:xfrm>
        <a:prstGeom prst="rect">
          <a:avLst/>
        </a:prstGeom>
        <a:noFill/>
        <a:ln w="9525">
          <a:noFill/>
          <a:miter lim="800000"/>
          <a:headEnd/>
          <a:tailEnd/>
        </a:ln>
      </xdr:spPr>
    </xdr:pic>
    <xdr:clientData/>
  </xdr:twoCellAnchor>
  <xdr:twoCellAnchor>
    <xdr:from>
      <xdr:col>1</xdr:col>
      <xdr:colOff>0</xdr:colOff>
      <xdr:row>60</xdr:row>
      <xdr:rowOff>0</xdr:rowOff>
    </xdr:from>
    <xdr:to>
      <xdr:col>1</xdr:col>
      <xdr:colOff>76200</xdr:colOff>
      <xdr:row>60</xdr:row>
      <xdr:rowOff>0</xdr:rowOff>
    </xdr:to>
    <xdr:pic>
      <xdr:nvPicPr>
        <xdr:cNvPr id="4" name="Slika 3">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15636240"/>
          <a:ext cx="76200" cy="0"/>
        </a:xfrm>
        <a:prstGeom prst="rect">
          <a:avLst/>
        </a:prstGeom>
        <a:noFill/>
        <a:ln w="9525">
          <a:noFill/>
          <a:miter lim="800000"/>
          <a:headEnd/>
          <a:tailEnd/>
        </a:ln>
      </xdr:spPr>
    </xdr:pic>
    <xdr:clientData/>
  </xdr:twoCellAnchor>
  <xdr:twoCellAnchor>
    <xdr:from>
      <xdr:col>1</xdr:col>
      <xdr:colOff>0</xdr:colOff>
      <xdr:row>79</xdr:row>
      <xdr:rowOff>0</xdr:rowOff>
    </xdr:from>
    <xdr:to>
      <xdr:col>1</xdr:col>
      <xdr:colOff>76200</xdr:colOff>
      <xdr:row>79</xdr:row>
      <xdr:rowOff>0</xdr:rowOff>
    </xdr:to>
    <xdr:pic>
      <xdr:nvPicPr>
        <xdr:cNvPr id="5" name="Slika 3">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48640" y="20840700"/>
          <a:ext cx="76200" cy="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7409" name="Object 1" hidden="1">
              <a:extLst>
                <a:ext uri="{63B3BB69-23CF-44E3-9099-C40C66FF867C}">
                  <a14:compatExt spid="_x0000_s17409"/>
                </a:ext>
                <a:ext uri="{FF2B5EF4-FFF2-40B4-BE49-F238E27FC236}">
                  <a16:creationId xmlns:a16="http://schemas.microsoft.com/office/drawing/2014/main" xmlns="" id="{00000000-0008-0000-0900-000001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7410" name="Object 2" hidden="1">
              <a:extLst>
                <a:ext uri="{63B3BB69-23CF-44E3-9099-C40C66FF867C}">
                  <a14:compatExt spid="_x0000_s17410"/>
                </a:ext>
                <a:ext uri="{FF2B5EF4-FFF2-40B4-BE49-F238E27FC236}">
                  <a16:creationId xmlns:a16="http://schemas.microsoft.com/office/drawing/2014/main" xmlns="" id="{00000000-0008-0000-0900-000002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7411" name="Object 3" hidden="1">
              <a:extLst>
                <a:ext uri="{63B3BB69-23CF-44E3-9099-C40C66FF867C}">
                  <a14:compatExt spid="_x0000_s17411"/>
                </a:ext>
                <a:ext uri="{FF2B5EF4-FFF2-40B4-BE49-F238E27FC236}">
                  <a16:creationId xmlns:a16="http://schemas.microsoft.com/office/drawing/2014/main" xmlns="" id="{00000000-0008-0000-0900-000003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7412" name="Object 4" hidden="1">
              <a:extLst>
                <a:ext uri="{63B3BB69-23CF-44E3-9099-C40C66FF867C}">
                  <a14:compatExt spid="_x0000_s17412"/>
                </a:ext>
                <a:ext uri="{FF2B5EF4-FFF2-40B4-BE49-F238E27FC236}">
                  <a16:creationId xmlns:a16="http://schemas.microsoft.com/office/drawing/2014/main" xmlns="" id="{00000000-0008-0000-0900-000004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xdr:row>
          <xdr:rowOff>0</xdr:rowOff>
        </xdr:from>
        <xdr:to>
          <xdr:col>1</xdr:col>
          <xdr:colOff>63500</xdr:colOff>
          <xdr:row>4</xdr:row>
          <xdr:rowOff>0</xdr:rowOff>
        </xdr:to>
        <xdr:sp macro="" textlink="">
          <xdr:nvSpPr>
            <xdr:cNvPr id="17413" name="Object 5" hidden="1">
              <a:extLst>
                <a:ext uri="{63B3BB69-23CF-44E3-9099-C40C66FF867C}">
                  <a14:compatExt spid="_x0000_s17413"/>
                </a:ext>
                <a:ext uri="{FF2B5EF4-FFF2-40B4-BE49-F238E27FC236}">
                  <a16:creationId xmlns:a16="http://schemas.microsoft.com/office/drawing/2014/main" xmlns="" id="{00000000-0008-0000-0900-000005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52</xdr:row>
          <xdr:rowOff>127000</xdr:rowOff>
        </xdr:from>
        <xdr:to>
          <xdr:col>1</xdr:col>
          <xdr:colOff>63500</xdr:colOff>
          <xdr:row>52</xdr:row>
          <xdr:rowOff>127000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A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127000</xdr:rowOff>
        </xdr:from>
        <xdr:to>
          <xdr:col>1</xdr:col>
          <xdr:colOff>63500</xdr:colOff>
          <xdr:row>52</xdr:row>
          <xdr:rowOff>127000</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A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127000</xdr:rowOff>
        </xdr:from>
        <xdr:to>
          <xdr:col>1</xdr:col>
          <xdr:colOff>63500</xdr:colOff>
          <xdr:row>52</xdr:row>
          <xdr:rowOff>127000</xdr:rowOff>
        </xdr:to>
        <xdr:sp macro="" textlink="">
          <xdr:nvSpPr>
            <xdr:cNvPr id="2051" name="Object 3" hidden="1">
              <a:extLst>
                <a:ext uri="{63B3BB69-23CF-44E3-9099-C40C66FF867C}">
                  <a14:compatExt spid="_x0000_s2051"/>
                </a:ext>
                <a:ext uri="{FF2B5EF4-FFF2-40B4-BE49-F238E27FC236}">
                  <a16:creationId xmlns:a16="http://schemas.microsoft.com/office/drawing/2014/main" xmlns="" id="{00000000-0008-0000-0A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127000</xdr:rowOff>
        </xdr:from>
        <xdr:to>
          <xdr:col>1</xdr:col>
          <xdr:colOff>63500</xdr:colOff>
          <xdr:row>52</xdr:row>
          <xdr:rowOff>127000</xdr:rowOff>
        </xdr:to>
        <xdr:sp macro="" textlink="">
          <xdr:nvSpPr>
            <xdr:cNvPr id="2052" name="Object 4" hidden="1">
              <a:extLst>
                <a:ext uri="{63B3BB69-23CF-44E3-9099-C40C66FF867C}">
                  <a14:compatExt spid="_x0000_s2052"/>
                </a:ext>
                <a:ext uri="{FF2B5EF4-FFF2-40B4-BE49-F238E27FC236}">
                  <a16:creationId xmlns:a16="http://schemas.microsoft.com/office/drawing/2014/main" xmlns="" id="{00000000-0008-0000-0A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52</xdr:row>
          <xdr:rowOff>127000</xdr:rowOff>
        </xdr:from>
        <xdr:to>
          <xdr:col>1</xdr:col>
          <xdr:colOff>63500</xdr:colOff>
          <xdr:row>52</xdr:row>
          <xdr:rowOff>127000</xdr:rowOff>
        </xdr:to>
        <xdr:sp macro="" textlink="">
          <xdr:nvSpPr>
            <xdr:cNvPr id="2053" name="Object 5" hidden="1">
              <a:extLst>
                <a:ext uri="{63B3BB69-23CF-44E3-9099-C40C66FF867C}">
                  <a14:compatExt spid="_x0000_s2053"/>
                </a:ext>
                <a:ext uri="{FF2B5EF4-FFF2-40B4-BE49-F238E27FC236}">
                  <a16:creationId xmlns:a16="http://schemas.microsoft.com/office/drawing/2014/main" xmlns="" id="{00000000-0008-0000-0A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4" Type="http://schemas.openxmlformats.org/officeDocument/2006/relationships/oleObject" Target="../embeddings/oleObject41.bin"/><Relationship Id="rId5" Type="http://schemas.openxmlformats.org/officeDocument/2006/relationships/image" Target="../media/image1.wmf"/><Relationship Id="rId6" Type="http://schemas.openxmlformats.org/officeDocument/2006/relationships/oleObject" Target="../embeddings/oleObject42.bin"/><Relationship Id="rId7" Type="http://schemas.openxmlformats.org/officeDocument/2006/relationships/oleObject" Target="../embeddings/oleObject43.bin"/><Relationship Id="rId8" Type="http://schemas.openxmlformats.org/officeDocument/2006/relationships/oleObject" Target="../embeddings/oleObject44.bin"/><Relationship Id="rId9" Type="http://schemas.openxmlformats.org/officeDocument/2006/relationships/oleObject" Target="../embeddings/oleObject45.bin"/><Relationship Id="rId1" Type="http://schemas.openxmlformats.org/officeDocument/2006/relationships/printerSettings" Target="../printerSettings/printerSettings10.bin"/><Relationship Id="rId2"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4" Type="http://schemas.openxmlformats.org/officeDocument/2006/relationships/oleObject" Target="../embeddings/oleObject46.bin"/><Relationship Id="rId5" Type="http://schemas.openxmlformats.org/officeDocument/2006/relationships/image" Target="../media/image1.wmf"/><Relationship Id="rId6" Type="http://schemas.openxmlformats.org/officeDocument/2006/relationships/oleObject" Target="../embeddings/oleObject47.bin"/><Relationship Id="rId7" Type="http://schemas.openxmlformats.org/officeDocument/2006/relationships/oleObject" Target="../embeddings/oleObject48.bin"/><Relationship Id="rId8" Type="http://schemas.openxmlformats.org/officeDocument/2006/relationships/oleObject" Target="../embeddings/oleObject49.bin"/><Relationship Id="rId9" Type="http://schemas.openxmlformats.org/officeDocument/2006/relationships/oleObject" Target="../embeddings/oleObject50.bin"/><Relationship Id="rId1" Type="http://schemas.openxmlformats.org/officeDocument/2006/relationships/printerSettings" Target="../printerSettings/printerSettings11.bin"/><Relationship Id="rId2"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oleObject" Target="../embeddings/oleObject51.bin"/><Relationship Id="rId5" Type="http://schemas.openxmlformats.org/officeDocument/2006/relationships/image" Target="../media/image1.wmf"/><Relationship Id="rId6" Type="http://schemas.openxmlformats.org/officeDocument/2006/relationships/oleObject" Target="../embeddings/oleObject52.bin"/><Relationship Id="rId7" Type="http://schemas.openxmlformats.org/officeDocument/2006/relationships/oleObject" Target="../embeddings/oleObject53.bin"/><Relationship Id="rId8" Type="http://schemas.openxmlformats.org/officeDocument/2006/relationships/oleObject" Target="../embeddings/oleObject54.bin"/><Relationship Id="rId9" Type="http://schemas.openxmlformats.org/officeDocument/2006/relationships/oleObject" Target="../embeddings/oleObject55.bin"/><Relationship Id="rId1" Type="http://schemas.openxmlformats.org/officeDocument/2006/relationships/printerSettings" Target="../printerSettings/printerSettings12.bin"/><Relationship Id="rId2"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4" Type="http://schemas.openxmlformats.org/officeDocument/2006/relationships/oleObject" Target="../embeddings/oleObject56.bin"/><Relationship Id="rId5" Type="http://schemas.openxmlformats.org/officeDocument/2006/relationships/image" Target="../media/image1.wmf"/><Relationship Id="rId6" Type="http://schemas.openxmlformats.org/officeDocument/2006/relationships/oleObject" Target="../embeddings/oleObject57.bin"/><Relationship Id="rId7" Type="http://schemas.openxmlformats.org/officeDocument/2006/relationships/oleObject" Target="../embeddings/oleObject58.bin"/><Relationship Id="rId8" Type="http://schemas.openxmlformats.org/officeDocument/2006/relationships/oleObject" Target="../embeddings/oleObject59.bin"/><Relationship Id="rId9" Type="http://schemas.openxmlformats.org/officeDocument/2006/relationships/oleObject" Target="../embeddings/oleObject60.bin"/><Relationship Id="rId1" Type="http://schemas.openxmlformats.org/officeDocument/2006/relationships/printerSettings" Target="../printerSettings/printerSettings13.bin"/><Relationship Id="rId2"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4" Type="http://schemas.openxmlformats.org/officeDocument/2006/relationships/oleObject" Target="../embeddings/oleObject1.bin"/><Relationship Id="rId5" Type="http://schemas.openxmlformats.org/officeDocument/2006/relationships/image" Target="../media/image1.wmf"/><Relationship Id="rId6" Type="http://schemas.openxmlformats.org/officeDocument/2006/relationships/oleObject" Target="../embeddings/oleObject2.bin"/><Relationship Id="rId7" Type="http://schemas.openxmlformats.org/officeDocument/2006/relationships/oleObject" Target="../embeddings/oleObject3.bin"/><Relationship Id="rId8" Type="http://schemas.openxmlformats.org/officeDocument/2006/relationships/oleObject" Target="../embeddings/oleObject4.bin"/><Relationship Id="rId9" Type="http://schemas.openxmlformats.org/officeDocument/2006/relationships/oleObject" Target="../embeddings/oleObject5.bin"/><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4" Type="http://schemas.openxmlformats.org/officeDocument/2006/relationships/oleObject" Target="../embeddings/oleObject6.bin"/><Relationship Id="rId5" Type="http://schemas.openxmlformats.org/officeDocument/2006/relationships/image" Target="../media/image1.wmf"/><Relationship Id="rId6" Type="http://schemas.openxmlformats.org/officeDocument/2006/relationships/oleObject" Target="../embeddings/oleObject7.bin"/><Relationship Id="rId7" Type="http://schemas.openxmlformats.org/officeDocument/2006/relationships/oleObject" Target="../embeddings/oleObject8.bin"/><Relationship Id="rId8" Type="http://schemas.openxmlformats.org/officeDocument/2006/relationships/oleObject" Target="../embeddings/oleObject9.bin"/><Relationship Id="rId9" Type="http://schemas.openxmlformats.org/officeDocument/2006/relationships/oleObject" Target="../embeddings/oleObject10.bin"/><Relationship Id="rId1" Type="http://schemas.openxmlformats.org/officeDocument/2006/relationships/printerSettings" Target="../printerSettings/printerSettings3.bin"/><Relationship Id="rId2"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4" Type="http://schemas.openxmlformats.org/officeDocument/2006/relationships/oleObject" Target="../embeddings/oleObject11.bin"/><Relationship Id="rId5" Type="http://schemas.openxmlformats.org/officeDocument/2006/relationships/image" Target="../media/image1.wmf"/><Relationship Id="rId6" Type="http://schemas.openxmlformats.org/officeDocument/2006/relationships/oleObject" Target="../embeddings/oleObject12.bin"/><Relationship Id="rId7" Type="http://schemas.openxmlformats.org/officeDocument/2006/relationships/oleObject" Target="../embeddings/oleObject13.bin"/><Relationship Id="rId8" Type="http://schemas.openxmlformats.org/officeDocument/2006/relationships/oleObject" Target="../embeddings/oleObject14.bin"/><Relationship Id="rId9" Type="http://schemas.openxmlformats.org/officeDocument/2006/relationships/oleObject" Target="../embeddings/oleObject15.bin"/><Relationship Id="rId1" Type="http://schemas.openxmlformats.org/officeDocument/2006/relationships/printerSettings" Target="../printerSettings/printerSettings4.bin"/><Relationship Id="rId2"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oleObject" Target="../embeddings/oleObject16.bin"/><Relationship Id="rId5" Type="http://schemas.openxmlformats.org/officeDocument/2006/relationships/image" Target="../media/image1.wmf"/><Relationship Id="rId6" Type="http://schemas.openxmlformats.org/officeDocument/2006/relationships/oleObject" Target="../embeddings/oleObject17.bin"/><Relationship Id="rId7" Type="http://schemas.openxmlformats.org/officeDocument/2006/relationships/oleObject" Target="../embeddings/oleObject18.bin"/><Relationship Id="rId8" Type="http://schemas.openxmlformats.org/officeDocument/2006/relationships/oleObject" Target="../embeddings/oleObject19.bin"/><Relationship Id="rId9" Type="http://schemas.openxmlformats.org/officeDocument/2006/relationships/oleObject" Target="../embeddings/oleObject20.bin"/><Relationship Id="rId1" Type="http://schemas.openxmlformats.org/officeDocument/2006/relationships/printerSettings" Target="../printerSettings/printerSettings5.bin"/><Relationship Id="rId2"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4" Type="http://schemas.openxmlformats.org/officeDocument/2006/relationships/oleObject" Target="../embeddings/oleObject21.bin"/><Relationship Id="rId5" Type="http://schemas.openxmlformats.org/officeDocument/2006/relationships/image" Target="../media/image1.wmf"/><Relationship Id="rId6" Type="http://schemas.openxmlformats.org/officeDocument/2006/relationships/oleObject" Target="../embeddings/oleObject22.bin"/><Relationship Id="rId7" Type="http://schemas.openxmlformats.org/officeDocument/2006/relationships/oleObject" Target="../embeddings/oleObject23.bin"/><Relationship Id="rId8" Type="http://schemas.openxmlformats.org/officeDocument/2006/relationships/oleObject" Target="../embeddings/oleObject24.bin"/><Relationship Id="rId9" Type="http://schemas.openxmlformats.org/officeDocument/2006/relationships/oleObject" Target="../embeddings/oleObject25.bin"/><Relationship Id="rId1" Type="http://schemas.openxmlformats.org/officeDocument/2006/relationships/printerSettings" Target="../printerSettings/printerSettings6.bin"/><Relationship Id="rId2"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4" Type="http://schemas.openxmlformats.org/officeDocument/2006/relationships/oleObject" Target="../embeddings/oleObject26.bin"/><Relationship Id="rId5" Type="http://schemas.openxmlformats.org/officeDocument/2006/relationships/image" Target="../media/image1.wmf"/><Relationship Id="rId6" Type="http://schemas.openxmlformats.org/officeDocument/2006/relationships/oleObject" Target="../embeddings/oleObject27.bin"/><Relationship Id="rId7" Type="http://schemas.openxmlformats.org/officeDocument/2006/relationships/oleObject" Target="../embeddings/oleObject28.bin"/><Relationship Id="rId8" Type="http://schemas.openxmlformats.org/officeDocument/2006/relationships/oleObject" Target="../embeddings/oleObject29.bin"/><Relationship Id="rId9" Type="http://schemas.openxmlformats.org/officeDocument/2006/relationships/oleObject" Target="../embeddings/oleObject30.bin"/><Relationship Id="rId1" Type="http://schemas.openxmlformats.org/officeDocument/2006/relationships/printerSettings" Target="../printerSettings/printerSettings7.bin"/><Relationship Id="rId2"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4" Type="http://schemas.openxmlformats.org/officeDocument/2006/relationships/oleObject" Target="../embeddings/oleObject31.bin"/><Relationship Id="rId5" Type="http://schemas.openxmlformats.org/officeDocument/2006/relationships/image" Target="../media/image1.wmf"/><Relationship Id="rId6" Type="http://schemas.openxmlformats.org/officeDocument/2006/relationships/oleObject" Target="../embeddings/oleObject32.bin"/><Relationship Id="rId7" Type="http://schemas.openxmlformats.org/officeDocument/2006/relationships/oleObject" Target="../embeddings/oleObject33.bin"/><Relationship Id="rId8" Type="http://schemas.openxmlformats.org/officeDocument/2006/relationships/oleObject" Target="../embeddings/oleObject34.bin"/><Relationship Id="rId9" Type="http://schemas.openxmlformats.org/officeDocument/2006/relationships/oleObject" Target="../embeddings/oleObject35.bin"/><Relationship Id="rId1" Type="http://schemas.openxmlformats.org/officeDocument/2006/relationships/printerSettings" Target="../printerSettings/printerSettings8.bin"/><Relationship Id="rId2"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oleObject" Target="../embeddings/oleObject36.bin"/><Relationship Id="rId5" Type="http://schemas.openxmlformats.org/officeDocument/2006/relationships/image" Target="../media/image1.wmf"/><Relationship Id="rId6" Type="http://schemas.openxmlformats.org/officeDocument/2006/relationships/oleObject" Target="../embeddings/oleObject37.bin"/><Relationship Id="rId7" Type="http://schemas.openxmlformats.org/officeDocument/2006/relationships/oleObject" Target="../embeddings/oleObject38.bin"/><Relationship Id="rId8" Type="http://schemas.openxmlformats.org/officeDocument/2006/relationships/oleObject" Target="../embeddings/oleObject39.bin"/><Relationship Id="rId9" Type="http://schemas.openxmlformats.org/officeDocument/2006/relationships/oleObject" Target="../embeddings/oleObject40.bin"/><Relationship Id="rId1" Type="http://schemas.openxmlformats.org/officeDocument/2006/relationships/printerSettings" Target="../printerSettings/printerSettings9.bin"/><Relationship Id="rId2"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view="pageBreakPreview" topLeftCell="A12" zoomScale="150" zoomScaleNormal="150" zoomScaleSheetLayoutView="110" zoomScalePageLayoutView="150" workbookViewId="0">
      <selection activeCell="H29" sqref="H29:I29"/>
    </sheetView>
  </sheetViews>
  <sheetFormatPr baseColWidth="10" defaultColWidth="9.19921875" defaultRowHeight="11" x14ac:dyDescent="0.15"/>
  <cols>
    <col min="1" max="1" width="6.19921875" style="31" customWidth="1"/>
    <col min="2" max="2" width="50" style="23" customWidth="1"/>
    <col min="3" max="3" width="9.3984375" style="23" customWidth="1"/>
    <col min="4" max="4" width="8.59765625" style="23" customWidth="1"/>
    <col min="5" max="5" width="14.19921875" style="23" customWidth="1"/>
    <col min="6" max="6" width="13.796875" style="23" bestFit="1" customWidth="1"/>
    <col min="7" max="16384" width="9.19921875" style="23"/>
  </cols>
  <sheetData>
    <row r="1" spans="1:6" s="25" customFormat="1" ht="18" customHeight="1" x14ac:dyDescent="0.15">
      <c r="A1" s="179" t="s">
        <v>66</v>
      </c>
      <c r="B1" s="179"/>
      <c r="C1" s="4"/>
      <c r="D1" s="4"/>
    </row>
    <row r="2" spans="1:6" s="2" customFormat="1" ht="21.25" customHeight="1" x14ac:dyDescent="0.15">
      <c r="A2" s="183" t="s">
        <v>124</v>
      </c>
      <c r="B2" s="183"/>
      <c r="C2" s="183" t="s">
        <v>127</v>
      </c>
      <c r="D2" s="183"/>
      <c r="E2" s="183"/>
      <c r="F2" s="183"/>
    </row>
    <row r="3" spans="1:6" s="2" customFormat="1" ht="21.25" customHeight="1" x14ac:dyDescent="0.15">
      <c r="A3" s="184" t="s">
        <v>125</v>
      </c>
      <c r="B3" s="184"/>
      <c r="C3" s="184" t="s">
        <v>126</v>
      </c>
      <c r="D3" s="184"/>
      <c r="E3" s="184"/>
      <c r="F3" s="184"/>
    </row>
    <row r="4" spans="1:6" s="2" customFormat="1" ht="9.75" customHeight="1" x14ac:dyDescent="0.15">
      <c r="A4" s="1"/>
    </row>
    <row r="5" spans="1:6" s="25" customFormat="1" ht="17.5" customHeight="1" x14ac:dyDescent="0.15">
      <c r="A5" s="179" t="s">
        <v>13</v>
      </c>
      <c r="B5" s="179"/>
      <c r="C5" s="4"/>
      <c r="D5" s="4"/>
      <c r="E5" s="4"/>
    </row>
    <row r="6" spans="1:6" s="2" customFormat="1" ht="21.25" customHeight="1" x14ac:dyDescent="0.15">
      <c r="A6" s="183" t="s">
        <v>165</v>
      </c>
      <c r="B6" s="183"/>
      <c r="C6" s="24" t="s">
        <v>12</v>
      </c>
      <c r="D6" s="181" t="s">
        <v>166</v>
      </c>
      <c r="E6" s="181"/>
      <c r="F6" s="181"/>
    </row>
    <row r="7" spans="1:6" s="2" customFormat="1" ht="21.25" customHeight="1" x14ac:dyDescent="0.15">
      <c r="A7" s="184" t="s">
        <v>167</v>
      </c>
      <c r="B7" s="184"/>
      <c r="C7" s="26" t="s">
        <v>14</v>
      </c>
      <c r="D7" s="182"/>
      <c r="E7" s="182"/>
      <c r="F7" s="182"/>
    </row>
    <row r="8" spans="1:6" s="2" customFormat="1" ht="14.25" customHeight="1" x14ac:dyDescent="0.15">
      <c r="A8" s="33"/>
      <c r="B8" s="33"/>
      <c r="C8" s="34"/>
      <c r="D8" s="34"/>
      <c r="E8" s="34"/>
      <c r="F8" s="34"/>
    </row>
    <row r="9" spans="1:6" s="2" customFormat="1" ht="18" customHeight="1" thickBot="1" x14ac:dyDescent="0.2">
      <c r="A9" s="185"/>
      <c r="B9" s="185"/>
      <c r="C9" s="185"/>
      <c r="D9" s="185"/>
      <c r="E9" s="185"/>
      <c r="F9" s="185"/>
    </row>
    <row r="10" spans="1:6" s="2" customFormat="1" ht="9" customHeight="1" thickTop="1" x14ac:dyDescent="0.15">
      <c r="A10" s="3"/>
      <c r="B10" s="3"/>
      <c r="C10" s="3"/>
      <c r="D10" s="3"/>
      <c r="E10" s="3"/>
      <c r="F10" s="3"/>
    </row>
    <row r="11" spans="1:6" s="2" customFormat="1" ht="25.5" customHeight="1" x14ac:dyDescent="0.15">
      <c r="A11" s="180" t="s">
        <v>563</v>
      </c>
      <c r="B11" s="180"/>
      <c r="C11" s="180"/>
      <c r="D11" s="180"/>
      <c r="E11" s="180"/>
      <c r="F11" s="180"/>
    </row>
    <row r="12" spans="1:6" ht="15" customHeight="1" x14ac:dyDescent="0.15"/>
    <row r="13" spans="1:6" ht="24" customHeight="1" x14ac:dyDescent="0.15">
      <c r="A13" s="186" t="s">
        <v>117</v>
      </c>
      <c r="B13" s="186"/>
      <c r="C13" s="186"/>
      <c r="D13" s="186"/>
      <c r="E13" s="186"/>
      <c r="F13" s="186"/>
    </row>
    <row r="14" spans="1:6" ht="15" customHeight="1" x14ac:dyDescent="0.15">
      <c r="A14" s="186" t="s">
        <v>563</v>
      </c>
      <c r="B14" s="186"/>
      <c r="C14" s="186"/>
      <c r="D14" s="186"/>
      <c r="E14" s="186"/>
      <c r="F14" s="186"/>
    </row>
    <row r="15" spans="1:6" ht="12" thickBot="1" x14ac:dyDescent="0.2"/>
    <row r="16" spans="1:6" ht="15" customHeight="1" thickBot="1" x14ac:dyDescent="0.2">
      <c r="A16" s="32"/>
      <c r="B16" s="197" t="s">
        <v>18</v>
      </c>
      <c r="C16" s="198"/>
      <c r="D16" s="199"/>
      <c r="E16" s="198" t="s">
        <v>16</v>
      </c>
      <c r="F16" s="199"/>
    </row>
    <row r="17" spans="1:6" ht="24" customHeight="1" x14ac:dyDescent="0.15">
      <c r="A17" s="132" t="str">
        <f>I_južna_cesta!A2</f>
        <v>I.</v>
      </c>
      <c r="B17" s="192" t="str">
        <f>I_južna_cesta!B2</f>
        <v>JUŽNA DOSTOPNA CESTA</v>
      </c>
      <c r="C17" s="193"/>
      <c r="D17" s="194"/>
      <c r="E17" s="195">
        <f>SUM(I_južna_cesta!E107)</f>
        <v>0</v>
      </c>
      <c r="F17" s="196"/>
    </row>
    <row r="18" spans="1:6" ht="24" customHeight="1" x14ac:dyDescent="0.15">
      <c r="A18" s="97" t="str">
        <f>'II_gradbena dela_ZID'!A1</f>
        <v>II.</v>
      </c>
      <c r="B18" s="187" t="str">
        <f>'II_gradbena dela_ZID'!B1</f>
        <v>GRADBENA DELA - ZID</v>
      </c>
      <c r="C18" s="188"/>
      <c r="D18" s="189"/>
      <c r="E18" s="190">
        <f>SUM('II_gradbena dela_ZID'!E108:F108)</f>
        <v>0</v>
      </c>
      <c r="F18" s="191"/>
    </row>
    <row r="19" spans="1:6" ht="24" customHeight="1" x14ac:dyDescent="0.15">
      <c r="A19" s="37" t="str">
        <f>IV_kanal_f1!A5</f>
        <v>IV.</v>
      </c>
      <c r="B19" s="173" t="str">
        <f>IV_kanal_f1!B5</f>
        <v>KANALIZACIJA ZA KOMUNALNO ODPADNO VODO LAVŽNIK f1 kanal</v>
      </c>
      <c r="C19" s="174"/>
      <c r="D19" s="175"/>
      <c r="E19" s="176">
        <f>SUM(IV_kanal_f1!E110)</f>
        <v>0</v>
      </c>
      <c r="F19" s="177"/>
    </row>
    <row r="20" spans="1:6" ht="24" customHeight="1" x14ac:dyDescent="0.15">
      <c r="A20" s="37" t="str">
        <f>IV.I_priklučki_kanal_f1!A5</f>
        <v>IV.I.</v>
      </c>
      <c r="B20" s="173" t="str">
        <f>IV.I_priklučki_kanal_f1!B5</f>
        <v>PRIKLJUČKI NA kanal f1</v>
      </c>
      <c r="C20" s="174"/>
      <c r="D20" s="175"/>
      <c r="E20" s="176">
        <f>SUM(IV.I_priklučki_kanal_f1!E94)</f>
        <v>0</v>
      </c>
      <c r="F20" s="177"/>
    </row>
    <row r="21" spans="1:6" ht="24" customHeight="1" x14ac:dyDescent="0.15">
      <c r="A21" s="37" t="str">
        <f>V_kanal_m!A5</f>
        <v>V.</v>
      </c>
      <c r="B21" s="173" t="str">
        <f>V_kanal_m!B5</f>
        <v>METEORNA KANALIZACIJA LAVŽNIK kanal m</v>
      </c>
      <c r="C21" s="174"/>
      <c r="D21" s="175"/>
      <c r="E21" s="176">
        <f>SUM(V_kanal_m!E126)</f>
        <v>0</v>
      </c>
      <c r="F21" s="177"/>
    </row>
    <row r="22" spans="1:6" ht="24" customHeight="1" x14ac:dyDescent="0.15">
      <c r="A22" s="37" t="str">
        <f>V.I_priklučki_kanal_m!A5</f>
        <v>V.I.</v>
      </c>
      <c r="B22" s="173" t="str">
        <f>V.I_priklučki_kanal_m!B5</f>
        <v>PRIKLJUČKI NA kanal m</v>
      </c>
      <c r="C22" s="174"/>
      <c r="D22" s="175"/>
      <c r="E22" s="176">
        <f>SUM(V.I_priklučki_kanal_m!E97)</f>
        <v>0</v>
      </c>
      <c r="F22" s="177"/>
    </row>
    <row r="23" spans="1:6" ht="24" customHeight="1" x14ac:dyDescent="0.15">
      <c r="A23" s="37" t="str">
        <f>VI_kanal_m1!A5</f>
        <v>VI.</v>
      </c>
      <c r="B23" s="173" t="str">
        <f>VI_kanal_m1!B5</f>
        <v>METEORNA KANALIZACIJA LAVŽNIK kanal m1</v>
      </c>
      <c r="C23" s="174"/>
      <c r="D23" s="175"/>
      <c r="E23" s="176">
        <f>SUM(VI_kanal_m1!E123)</f>
        <v>0</v>
      </c>
      <c r="F23" s="177"/>
    </row>
    <row r="24" spans="1:6" ht="24" customHeight="1" x14ac:dyDescent="0.15">
      <c r="A24" s="37" t="str">
        <f>VI.I_priklučki_kanal_m_1!A5</f>
        <v>VI.I.</v>
      </c>
      <c r="B24" s="178" t="str">
        <f>VI.I_priklučki_kanal_m_1!B5</f>
        <v>PRIKLJUČKI NA kanal m1</v>
      </c>
      <c r="C24" s="174"/>
      <c r="D24" s="175"/>
      <c r="E24" s="176">
        <f>SUM(VI.I_priklučki_kanal_m_1!E96)</f>
        <v>0</v>
      </c>
      <c r="F24" s="177"/>
    </row>
    <row r="25" spans="1:6" ht="24" customHeight="1" x14ac:dyDescent="0.15">
      <c r="A25" s="37" t="str">
        <f>VII._vod.!A5</f>
        <v>VII.</v>
      </c>
      <c r="B25" s="173" t="str">
        <f>VII._vod.!B5</f>
        <v>VODOVOD LAVŽNIK</v>
      </c>
      <c r="C25" s="174"/>
      <c r="D25" s="175"/>
      <c r="E25" s="176">
        <f>SUM(VII._vod.!E173)</f>
        <v>0</v>
      </c>
      <c r="F25" s="177"/>
    </row>
    <row r="26" spans="1:6" ht="24" customHeight="1" x14ac:dyDescent="0.15">
      <c r="A26" s="37" t="str">
        <f>VII.I_priključki_vod.!A5</f>
        <v>VII.I</v>
      </c>
      <c r="B26" s="173" t="str">
        <f>VII.I_priključki_vod.!B5</f>
        <v>PRIKLJUČKI VODOVOD LAVŽNIK</v>
      </c>
      <c r="C26" s="174"/>
      <c r="D26" s="175"/>
      <c r="E26" s="176">
        <f>SUM(VII.I_priključki_vod.!E119)</f>
        <v>0</v>
      </c>
      <c r="F26" s="177"/>
    </row>
    <row r="27" spans="1:6" ht="24" customHeight="1" x14ac:dyDescent="0.15">
      <c r="A27" s="37" t="str">
        <f>IX_EE_Jug!A5</f>
        <v>IX.</v>
      </c>
      <c r="B27" s="206" t="str">
        <f>IX_EE_Jug!B5</f>
        <v>EE OMREŽJE - JUG</v>
      </c>
      <c r="C27" s="207"/>
      <c r="D27" s="208"/>
      <c r="E27" s="204">
        <f>SUM(IX_EE_Jug!E124)</f>
        <v>0</v>
      </c>
      <c r="F27" s="205"/>
    </row>
    <row r="28" spans="1:6" ht="24" customHeight="1" x14ac:dyDescent="0.15">
      <c r="A28" s="37" t="str">
        <f>IX.I_CR_Jug!A5</f>
        <v>IX.I</v>
      </c>
      <c r="B28" s="206" t="str">
        <f>IX.I_CR_Jug!B5</f>
        <v>CESTNA RAZSVETJAVA JUG</v>
      </c>
      <c r="C28" s="207"/>
      <c r="D28" s="208"/>
      <c r="E28" s="204">
        <f>SUM(IX.I_CR_Jug!E142)</f>
        <v>0</v>
      </c>
      <c r="F28" s="205"/>
    </row>
    <row r="29" spans="1:6" ht="15" customHeight="1" thickBot="1" x14ac:dyDescent="0.2">
      <c r="A29" s="96"/>
      <c r="B29" s="209" t="s">
        <v>118</v>
      </c>
      <c r="C29" s="210"/>
      <c r="D29" s="211"/>
      <c r="E29" s="212">
        <f>SUM(E17:F28)</f>
        <v>0</v>
      </c>
      <c r="F29" s="213"/>
    </row>
    <row r="30" spans="1:6" ht="15" customHeight="1" thickBot="1" x14ac:dyDescent="0.2">
      <c r="A30" s="39"/>
      <c r="B30" s="214"/>
      <c r="C30" s="215"/>
      <c r="D30" s="216"/>
      <c r="E30" s="217"/>
      <c r="F30" s="218"/>
    </row>
    <row r="31" spans="1:6" ht="15" customHeight="1" thickBot="1" x14ac:dyDescent="0.2">
      <c r="A31" s="39"/>
      <c r="B31" s="156" t="s">
        <v>565</v>
      </c>
      <c r="C31" s="157"/>
      <c r="D31" s="158">
        <v>0</v>
      </c>
      <c r="E31" s="219">
        <f>SUM(E29*D31)</f>
        <v>0</v>
      </c>
      <c r="F31" s="220"/>
    </row>
    <row r="32" spans="1:6" ht="15" customHeight="1" thickBot="1" x14ac:dyDescent="0.2">
      <c r="A32" s="39"/>
      <c r="B32" s="167" t="s">
        <v>119</v>
      </c>
      <c r="C32" s="168"/>
      <c r="D32" s="169"/>
      <c r="E32" s="219">
        <f>SUM(E29-E31)</f>
        <v>0</v>
      </c>
      <c r="F32" s="220"/>
    </row>
    <row r="33" spans="1:6" ht="19" customHeight="1" x14ac:dyDescent="0.15">
      <c r="A33" s="153"/>
      <c r="B33" s="221" t="s">
        <v>567</v>
      </c>
      <c r="C33" s="222"/>
      <c r="D33" s="223"/>
      <c r="E33" s="202">
        <f>(E19+E20+E21+E22+E23+E24+E25+E26)*0.22</f>
        <v>0</v>
      </c>
      <c r="F33" s="203"/>
    </row>
    <row r="34" spans="1:6" ht="15" customHeight="1" x14ac:dyDescent="0.15">
      <c r="A34" s="153"/>
      <c r="B34" s="154"/>
      <c r="C34" s="28"/>
      <c r="D34" s="155"/>
      <c r="E34" s="200"/>
      <c r="F34" s="201"/>
    </row>
    <row r="35" spans="1:6" ht="15" customHeight="1" thickBot="1" x14ac:dyDescent="0.2">
      <c r="A35" s="97"/>
      <c r="B35" s="162" t="s">
        <v>566</v>
      </c>
      <c r="C35" s="163"/>
      <c r="D35" s="164"/>
      <c r="E35" s="165">
        <f>(E17+E18+E27+E28)*0.22</f>
        <v>0</v>
      </c>
      <c r="F35" s="166"/>
    </row>
    <row r="36" spans="1:6" ht="34" customHeight="1" thickBot="1" x14ac:dyDescent="0.2">
      <c r="A36" s="39"/>
      <c r="B36" s="167" t="s">
        <v>120</v>
      </c>
      <c r="C36" s="168"/>
      <c r="D36" s="169"/>
      <c r="E36" s="170">
        <f>E32+E35</f>
        <v>0</v>
      </c>
      <c r="F36" s="171"/>
    </row>
    <row r="37" spans="1:6" ht="15" customHeight="1" x14ac:dyDescent="0.15">
      <c r="A37" s="142"/>
      <c r="B37" s="143"/>
      <c r="C37" s="143"/>
      <c r="D37" s="143"/>
      <c r="E37" s="144"/>
      <c r="F37" s="144"/>
    </row>
    <row r="38" spans="1:6" x14ac:dyDescent="0.15">
      <c r="A38" s="3"/>
      <c r="B38" s="28"/>
      <c r="C38" s="28"/>
      <c r="D38" s="28"/>
      <c r="E38" s="28"/>
      <c r="F38" s="29"/>
    </row>
    <row r="39" spans="1:6" x14ac:dyDescent="0.15">
      <c r="C39" s="35"/>
      <c r="D39" s="172" t="s">
        <v>17</v>
      </c>
      <c r="E39" s="172"/>
      <c r="F39" s="172"/>
    </row>
    <row r="40" spans="1:6" x14ac:dyDescent="0.15">
      <c r="C40" s="35"/>
      <c r="D40" s="161"/>
      <c r="E40" s="161"/>
      <c r="F40" s="161"/>
    </row>
    <row r="41" spans="1:6" x14ac:dyDescent="0.15">
      <c r="C41" s="35"/>
      <c r="D41" s="145"/>
      <c r="E41" s="145"/>
      <c r="F41" s="145"/>
    </row>
  </sheetData>
  <mergeCells count="56">
    <mergeCell ref="E34:F34"/>
    <mergeCell ref="E33:F33"/>
    <mergeCell ref="E28:F28"/>
    <mergeCell ref="B27:D27"/>
    <mergeCell ref="E27:F27"/>
    <mergeCell ref="B28:D28"/>
    <mergeCell ref="B29:D29"/>
    <mergeCell ref="E29:F29"/>
    <mergeCell ref="B30:D30"/>
    <mergeCell ref="E30:F30"/>
    <mergeCell ref="B32:D32"/>
    <mergeCell ref="E32:F32"/>
    <mergeCell ref="E31:F31"/>
    <mergeCell ref="B33:D33"/>
    <mergeCell ref="A13:F13"/>
    <mergeCell ref="B18:D18"/>
    <mergeCell ref="E18:F18"/>
    <mergeCell ref="B17:D17"/>
    <mergeCell ref="E17:F17"/>
    <mergeCell ref="A14:F14"/>
    <mergeCell ref="B16:D16"/>
    <mergeCell ref="E16:F16"/>
    <mergeCell ref="A1:B1"/>
    <mergeCell ref="A5:B5"/>
    <mergeCell ref="A11:F11"/>
    <mergeCell ref="D6:F6"/>
    <mergeCell ref="D7:F7"/>
    <mergeCell ref="A6:B6"/>
    <mergeCell ref="A7:B7"/>
    <mergeCell ref="A2:B2"/>
    <mergeCell ref="A3:B3"/>
    <mergeCell ref="C2:F2"/>
    <mergeCell ref="C3:F3"/>
    <mergeCell ref="A9:F9"/>
    <mergeCell ref="B26:D26"/>
    <mergeCell ref="E26:F26"/>
    <mergeCell ref="B19:D19"/>
    <mergeCell ref="B21:D21"/>
    <mergeCell ref="B22:D22"/>
    <mergeCell ref="E19:F19"/>
    <mergeCell ref="B20:D20"/>
    <mergeCell ref="E20:F20"/>
    <mergeCell ref="E24:F24"/>
    <mergeCell ref="B24:D24"/>
    <mergeCell ref="B25:D25"/>
    <mergeCell ref="E25:F25"/>
    <mergeCell ref="B23:D23"/>
    <mergeCell ref="E21:F21"/>
    <mergeCell ref="E22:F22"/>
    <mergeCell ref="E23:F23"/>
    <mergeCell ref="D40:F40"/>
    <mergeCell ref="B35:D35"/>
    <mergeCell ref="E35:F35"/>
    <mergeCell ref="B36:D36"/>
    <mergeCell ref="E36:F36"/>
    <mergeCell ref="D39:F39"/>
  </mergeCells>
  <phoneticPr fontId="0" type="noConversion"/>
  <printOptions horizontalCentered="1"/>
  <pageMargins left="0.78740157480314965" right="0.39370078740157483" top="1.1811023622047245" bottom="0.78740157480314965" header="0.39370078740157483" footer="0.39370078740157483"/>
  <pageSetup paperSize="9" scale="99" orientation="portrait" horizontalDpi="4294967293" r:id="rId1"/>
  <headerFooter alignWithMargins="0">
    <oddFooter>&amp;C&amp;8stran &amp;P od &amp;N</oddFooter>
    <firstFooter>&amp;C&amp;8stran 1 od 69</firstFooter>
  </headerFooter>
  <rowBreaks count="1" manualBreakCount="1">
    <brk id="12" min="1" max="5"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73"/>
  <sheetViews>
    <sheetView view="pageBreakPreview" topLeftCell="A164" zoomScale="110" zoomScaleSheetLayoutView="110" workbookViewId="0">
      <selection activeCell="E161" sqref="E161:E162"/>
    </sheetView>
  </sheetViews>
  <sheetFormatPr baseColWidth="10" defaultColWidth="9" defaultRowHeight="12" x14ac:dyDescent="0.15"/>
  <cols>
    <col min="2" max="2" width="49" customWidth="1"/>
    <col min="3" max="3" width="8" customWidth="1"/>
    <col min="4" max="4" width="5.59765625" customWidth="1"/>
    <col min="5" max="5" width="9.3984375" customWidth="1"/>
    <col min="6" max="6" width="10.59765625" customWidth="1"/>
  </cols>
  <sheetData>
    <row r="2" spans="1:6" ht="80.75" customHeight="1" x14ac:dyDescent="0.15">
      <c r="B2" s="256" t="s">
        <v>260</v>
      </c>
      <c r="C2" s="256"/>
      <c r="D2" s="256"/>
    </row>
    <row r="3" spans="1:6" ht="45.5" customHeight="1" x14ac:dyDescent="0.15">
      <c r="B3" s="256" t="s">
        <v>130</v>
      </c>
      <c r="C3" s="256"/>
      <c r="D3" s="256"/>
    </row>
    <row r="5" spans="1:6" x14ac:dyDescent="0.15">
      <c r="A5" s="66" t="s">
        <v>368</v>
      </c>
      <c r="B5" s="67" t="s">
        <v>192</v>
      </c>
      <c r="C5" s="68"/>
      <c r="D5" s="68"/>
      <c r="E5" s="68"/>
      <c r="F5" s="68"/>
    </row>
    <row r="6" spans="1:6" x14ac:dyDescent="0.15">
      <c r="A6" s="69"/>
      <c r="B6" s="65"/>
      <c r="C6" s="68"/>
      <c r="D6" s="68"/>
      <c r="E6" s="68"/>
      <c r="F6" s="68"/>
    </row>
    <row r="7" spans="1:6" x14ac:dyDescent="0.15">
      <c r="A7" s="69" t="s">
        <v>0</v>
      </c>
      <c r="B7" s="65" t="s">
        <v>37</v>
      </c>
      <c r="C7" s="68"/>
      <c r="D7" s="68"/>
      <c r="E7" s="68"/>
      <c r="F7" s="68"/>
    </row>
    <row r="8" spans="1:6" x14ac:dyDescent="0.15">
      <c r="A8" s="69"/>
      <c r="B8" s="65"/>
      <c r="C8" s="68"/>
      <c r="D8" s="68"/>
      <c r="E8" s="68"/>
      <c r="F8" s="68"/>
    </row>
    <row r="9" spans="1:6" x14ac:dyDescent="0.15">
      <c r="A9" s="69"/>
      <c r="B9" s="65" t="s">
        <v>38</v>
      </c>
      <c r="C9" s="68"/>
      <c r="D9" s="68"/>
      <c r="E9" s="68"/>
      <c r="F9" s="68"/>
    </row>
    <row r="10" spans="1:6" x14ac:dyDescent="0.15">
      <c r="A10" s="69"/>
      <c r="B10" s="258" t="s">
        <v>71</v>
      </c>
      <c r="C10" s="258"/>
      <c r="D10" s="258"/>
      <c r="E10" s="68"/>
      <c r="F10" s="68"/>
    </row>
    <row r="11" spans="1:6" ht="13" thickBot="1" x14ac:dyDescent="0.2">
      <c r="A11" s="59"/>
      <c r="B11" s="70"/>
      <c r="C11" s="68"/>
      <c r="D11" s="68"/>
      <c r="E11" s="68"/>
      <c r="F11" s="68"/>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71" t="s">
        <v>0</v>
      </c>
      <c r="B14" s="49" t="s">
        <v>261</v>
      </c>
      <c r="C14" s="72">
        <v>477</v>
      </c>
      <c r="D14" s="13" t="s">
        <v>26</v>
      </c>
      <c r="E14" s="14"/>
      <c r="F14" s="14">
        <f>SUM(E14*C14)</f>
        <v>0</v>
      </c>
    </row>
    <row r="15" spans="1:6" ht="15" customHeight="1" x14ac:dyDescent="0.15">
      <c r="A15" s="71" t="s">
        <v>1</v>
      </c>
      <c r="B15" s="49" t="s">
        <v>262</v>
      </c>
      <c r="C15" s="72">
        <v>3</v>
      </c>
      <c r="D15" s="13" t="s">
        <v>24</v>
      </c>
      <c r="E15" s="19"/>
      <c r="F15" s="19">
        <f t="shared" ref="F15" si="0">SUM(E15*C15)</f>
        <v>0</v>
      </c>
    </row>
    <row r="16" spans="1:6" ht="15" customHeight="1" x14ac:dyDescent="0.15">
      <c r="A16" s="71" t="s">
        <v>2</v>
      </c>
      <c r="B16" s="51" t="s">
        <v>72</v>
      </c>
      <c r="C16" s="72">
        <v>7</v>
      </c>
      <c r="D16" s="13" t="s">
        <v>24</v>
      </c>
      <c r="E16" s="19"/>
      <c r="F16" s="19">
        <f t="shared" ref="F16:F19" si="1">SUM(E16*C16)</f>
        <v>0</v>
      </c>
    </row>
    <row r="17" spans="1:6" ht="33" x14ac:dyDescent="0.15">
      <c r="A17" s="71" t="s">
        <v>3</v>
      </c>
      <c r="B17" s="49" t="s">
        <v>73</v>
      </c>
      <c r="C17" s="72">
        <v>4</v>
      </c>
      <c r="D17" s="13" t="s">
        <v>24</v>
      </c>
      <c r="E17" s="19"/>
      <c r="F17" s="19">
        <f t="shared" si="1"/>
        <v>0</v>
      </c>
    </row>
    <row r="18" spans="1:6" ht="55" x14ac:dyDescent="0.15">
      <c r="A18" s="73" t="s">
        <v>4</v>
      </c>
      <c r="B18" s="49" t="s">
        <v>263</v>
      </c>
      <c r="C18" s="62">
        <v>370</v>
      </c>
      <c r="D18" s="63" t="s">
        <v>20</v>
      </c>
      <c r="E18" s="64"/>
      <c r="F18" s="64">
        <f t="shared" si="1"/>
        <v>0</v>
      </c>
    </row>
    <row r="19" spans="1:6" ht="78" customHeight="1" thickBot="1" x14ac:dyDescent="0.2">
      <c r="A19" s="71" t="s">
        <v>21</v>
      </c>
      <c r="B19" s="45" t="s">
        <v>439</v>
      </c>
      <c r="C19" s="101">
        <v>0</v>
      </c>
      <c r="D19" s="63" t="s">
        <v>24</v>
      </c>
      <c r="E19" s="102"/>
      <c r="F19" s="102">
        <f t="shared" si="1"/>
        <v>0</v>
      </c>
    </row>
    <row r="20" spans="1:6" ht="13" thickBot="1" x14ac:dyDescent="0.2">
      <c r="A20" s="225" t="s">
        <v>75</v>
      </c>
      <c r="B20" s="226"/>
      <c r="C20" s="226"/>
      <c r="D20" s="226"/>
      <c r="E20" s="227"/>
      <c r="F20" s="20">
        <f>SUM(F14:F19)</f>
        <v>0</v>
      </c>
    </row>
    <row r="21" spans="1:6" x14ac:dyDescent="0.15">
      <c r="A21" s="3"/>
      <c r="B21" s="28"/>
      <c r="C21" s="28"/>
      <c r="D21" s="28"/>
      <c r="E21" s="28"/>
      <c r="F21" s="29"/>
    </row>
    <row r="22" spans="1:6" x14ac:dyDescent="0.15">
      <c r="A22" s="59" t="s">
        <v>1</v>
      </c>
      <c r="B22" s="70" t="s">
        <v>34</v>
      </c>
      <c r="C22" s="68"/>
      <c r="D22" s="68"/>
      <c r="E22" s="68"/>
      <c r="F22" s="68"/>
    </row>
    <row r="23" spans="1:6" x14ac:dyDescent="0.15">
      <c r="A23" s="59"/>
      <c r="B23" s="70"/>
      <c r="C23" s="68"/>
      <c r="D23" s="68"/>
      <c r="E23" s="68"/>
      <c r="F23" s="68"/>
    </row>
    <row r="24" spans="1:6" x14ac:dyDescent="0.15">
      <c r="A24" s="59"/>
      <c r="B24" s="70" t="s">
        <v>38</v>
      </c>
      <c r="C24" s="68"/>
      <c r="D24" s="68"/>
      <c r="E24" s="68"/>
      <c r="F24" s="68"/>
    </row>
    <row r="25" spans="1:6" x14ac:dyDescent="0.15">
      <c r="A25" s="59"/>
      <c r="B25" s="256" t="s">
        <v>71</v>
      </c>
      <c r="C25" s="256"/>
      <c r="D25" s="256"/>
      <c r="E25" s="68"/>
      <c r="F25" s="68"/>
    </row>
    <row r="26" spans="1:6" ht="13" thickBot="1" x14ac:dyDescent="0.2">
      <c r="A26" s="59"/>
      <c r="B26" s="58"/>
      <c r="C26" s="68"/>
      <c r="D26" s="68"/>
      <c r="E26" s="68"/>
      <c r="F26" s="68"/>
    </row>
    <row r="27" spans="1:6" ht="44" x14ac:dyDescent="0.15">
      <c r="A27" s="5" t="s">
        <v>5</v>
      </c>
      <c r="B27" s="21" t="s">
        <v>6</v>
      </c>
      <c r="C27" s="6" t="s">
        <v>7</v>
      </c>
      <c r="D27" s="7" t="s">
        <v>8</v>
      </c>
      <c r="E27" s="7" t="s">
        <v>10</v>
      </c>
      <c r="F27" s="8" t="s">
        <v>11</v>
      </c>
    </row>
    <row r="28" spans="1:6" ht="13" thickBot="1" x14ac:dyDescent="0.2">
      <c r="A28" s="9" t="s">
        <v>9</v>
      </c>
      <c r="B28" s="22">
        <v>1</v>
      </c>
      <c r="C28" s="10">
        <v>2</v>
      </c>
      <c r="D28" s="10">
        <v>3</v>
      </c>
      <c r="E28" s="11">
        <v>4</v>
      </c>
      <c r="F28" s="12" t="s">
        <v>15</v>
      </c>
    </row>
    <row r="29" spans="1:6" ht="77" x14ac:dyDescent="0.15">
      <c r="A29" s="86" t="s">
        <v>0</v>
      </c>
      <c r="B29" s="87" t="s">
        <v>121</v>
      </c>
      <c r="C29" s="88">
        <v>415</v>
      </c>
      <c r="D29" s="80" t="s">
        <v>42</v>
      </c>
      <c r="E29" s="89"/>
      <c r="F29" s="90"/>
    </row>
    <row r="30" spans="1:6" ht="15" customHeight="1" x14ac:dyDescent="0.15">
      <c r="A30" s="86"/>
      <c r="B30" s="91" t="s">
        <v>76</v>
      </c>
      <c r="C30" s="88">
        <f>SUM(C29*40%)</f>
        <v>166</v>
      </c>
      <c r="D30" s="80" t="s">
        <v>19</v>
      </c>
      <c r="E30" s="92"/>
      <c r="F30" s="64">
        <f t="shared" ref="F30:F32" si="2">SUM(E30*C30)</f>
        <v>0</v>
      </c>
    </row>
    <row r="31" spans="1:6" ht="15" customHeight="1" x14ac:dyDescent="0.15">
      <c r="A31" s="86"/>
      <c r="B31" s="91" t="s">
        <v>77</v>
      </c>
      <c r="C31" s="88">
        <f>SUM(C29*40%)</f>
        <v>166</v>
      </c>
      <c r="D31" s="80" t="s">
        <v>19</v>
      </c>
      <c r="E31" s="92"/>
      <c r="F31" s="64">
        <f t="shared" si="2"/>
        <v>0</v>
      </c>
    </row>
    <row r="32" spans="1:6" ht="14.25" customHeight="1" x14ac:dyDescent="0.15">
      <c r="A32" s="93"/>
      <c r="B32" s="91" t="s">
        <v>39</v>
      </c>
      <c r="C32" s="79">
        <f>SUM(C29*20%)</f>
        <v>83</v>
      </c>
      <c r="D32" s="80" t="s">
        <v>19</v>
      </c>
      <c r="E32" s="81"/>
      <c r="F32" s="64">
        <f t="shared" si="2"/>
        <v>0</v>
      </c>
    </row>
    <row r="33" spans="1:6" ht="44" x14ac:dyDescent="0.15">
      <c r="A33" s="93" t="s">
        <v>1</v>
      </c>
      <c r="B33" s="94" t="s">
        <v>113</v>
      </c>
      <c r="C33" s="79">
        <v>472</v>
      </c>
      <c r="D33" s="80" t="s">
        <v>42</v>
      </c>
      <c r="E33" s="81"/>
      <c r="F33" s="95"/>
    </row>
    <row r="34" spans="1:6" ht="15" customHeight="1" x14ac:dyDescent="0.15">
      <c r="A34" s="86"/>
      <c r="B34" s="91" t="s">
        <v>76</v>
      </c>
      <c r="C34" s="88">
        <f>SUM(C33*40%)</f>
        <v>188.8</v>
      </c>
      <c r="D34" s="80" t="s">
        <v>19</v>
      </c>
      <c r="E34" s="92"/>
      <c r="F34" s="64">
        <f t="shared" ref="F34:F35" si="3">SUM(E34*C34)</f>
        <v>0</v>
      </c>
    </row>
    <row r="35" spans="1:6" ht="15" customHeight="1" x14ac:dyDescent="0.15">
      <c r="A35" s="86"/>
      <c r="B35" s="91" t="s">
        <v>77</v>
      </c>
      <c r="C35" s="88">
        <f>SUM(C33*40%)</f>
        <v>188.8</v>
      </c>
      <c r="D35" s="80" t="s">
        <v>19</v>
      </c>
      <c r="E35" s="92"/>
      <c r="F35" s="64">
        <f t="shared" si="3"/>
        <v>0</v>
      </c>
    </row>
    <row r="36" spans="1:6" x14ac:dyDescent="0.15">
      <c r="A36" s="86"/>
      <c r="B36" s="91" t="s">
        <v>39</v>
      </c>
      <c r="C36" s="88">
        <f>SUM(C33*20%)</f>
        <v>94.4</v>
      </c>
      <c r="D36" s="80" t="s">
        <v>19</v>
      </c>
      <c r="E36" s="92"/>
      <c r="F36" s="64">
        <f t="shared" ref="F36" si="4">SUM(E36*C36)</f>
        <v>0</v>
      </c>
    </row>
    <row r="37" spans="1:6" ht="44" x14ac:dyDescent="0.15">
      <c r="A37" s="86" t="s">
        <v>2</v>
      </c>
      <c r="B37" s="94" t="s">
        <v>114</v>
      </c>
      <c r="C37" s="88">
        <v>60</v>
      </c>
      <c r="D37" s="80" t="s">
        <v>42</v>
      </c>
      <c r="E37" s="92"/>
      <c r="F37" s="82"/>
    </row>
    <row r="38" spans="1:6" x14ac:dyDescent="0.15">
      <c r="A38" s="86"/>
      <c r="B38" s="91" t="s">
        <v>40</v>
      </c>
      <c r="C38" s="88">
        <f>SUM(C37*30%)</f>
        <v>18</v>
      </c>
      <c r="D38" s="80" t="s">
        <v>19</v>
      </c>
      <c r="E38" s="92"/>
      <c r="F38" s="64">
        <f t="shared" ref="F38:F51" si="5">SUM(E38*C38)</f>
        <v>0</v>
      </c>
    </row>
    <row r="39" spans="1:6" x14ac:dyDescent="0.15">
      <c r="A39" s="86"/>
      <c r="B39" s="91" t="s">
        <v>41</v>
      </c>
      <c r="C39" s="88">
        <f>SUM(C37*50%)</f>
        <v>30</v>
      </c>
      <c r="D39" s="80" t="s">
        <v>19</v>
      </c>
      <c r="E39" s="92"/>
      <c r="F39" s="64">
        <f t="shared" si="5"/>
        <v>0</v>
      </c>
    </row>
    <row r="40" spans="1:6" x14ac:dyDescent="0.15">
      <c r="A40" s="86"/>
      <c r="B40" s="91" t="s">
        <v>39</v>
      </c>
      <c r="C40" s="88">
        <f>SUM(C37*20%)</f>
        <v>12</v>
      </c>
      <c r="D40" s="80" t="s">
        <v>19</v>
      </c>
      <c r="E40" s="92"/>
      <c r="F40" s="64">
        <f t="shared" si="5"/>
        <v>0</v>
      </c>
    </row>
    <row r="41" spans="1:6" ht="22" x14ac:dyDescent="0.15">
      <c r="A41" s="86" t="s">
        <v>3</v>
      </c>
      <c r="B41" s="94" t="s">
        <v>78</v>
      </c>
      <c r="C41" s="88">
        <v>55</v>
      </c>
      <c r="D41" s="80" t="s">
        <v>19</v>
      </c>
      <c r="E41" s="92"/>
      <c r="F41" s="64">
        <f t="shared" si="5"/>
        <v>0</v>
      </c>
    </row>
    <row r="42" spans="1:6" ht="15" customHeight="1" x14ac:dyDescent="0.15">
      <c r="A42" s="86" t="s">
        <v>4</v>
      </c>
      <c r="B42" s="94" t="s">
        <v>79</v>
      </c>
      <c r="C42" s="88">
        <v>455</v>
      </c>
      <c r="D42" s="80" t="s">
        <v>20</v>
      </c>
      <c r="E42" s="92"/>
      <c r="F42" s="64">
        <f t="shared" si="5"/>
        <v>0</v>
      </c>
    </row>
    <row r="43" spans="1:6" ht="15" customHeight="1" x14ac:dyDescent="0.15">
      <c r="A43" s="86" t="s">
        <v>21</v>
      </c>
      <c r="B43" s="94" t="s">
        <v>80</v>
      </c>
      <c r="C43" s="88">
        <v>32</v>
      </c>
      <c r="D43" s="80" t="s">
        <v>20</v>
      </c>
      <c r="E43" s="92"/>
      <c r="F43" s="64">
        <f t="shared" si="5"/>
        <v>0</v>
      </c>
    </row>
    <row r="44" spans="1:6" ht="44" x14ac:dyDescent="0.15">
      <c r="A44" s="86" t="s">
        <v>22</v>
      </c>
      <c r="B44" s="94" t="s">
        <v>81</v>
      </c>
      <c r="C44" s="88">
        <v>237</v>
      </c>
      <c r="D44" s="80" t="s">
        <v>19</v>
      </c>
      <c r="E44" s="92"/>
      <c r="F44" s="64">
        <f t="shared" si="5"/>
        <v>0</v>
      </c>
    </row>
    <row r="45" spans="1:6" ht="44" x14ac:dyDescent="0.15">
      <c r="A45" s="86" t="s">
        <v>23</v>
      </c>
      <c r="B45" s="94" t="s">
        <v>82</v>
      </c>
      <c r="C45" s="88">
        <v>15</v>
      </c>
      <c r="D45" s="80" t="s">
        <v>19</v>
      </c>
      <c r="E45" s="92"/>
      <c r="F45" s="64">
        <f t="shared" si="5"/>
        <v>0</v>
      </c>
    </row>
    <row r="46" spans="1:6" ht="33" x14ac:dyDescent="0.15">
      <c r="A46" s="74" t="s">
        <v>25</v>
      </c>
      <c r="B46" s="49" t="s">
        <v>83</v>
      </c>
      <c r="C46" s="88">
        <v>320</v>
      </c>
      <c r="D46" s="13" t="s">
        <v>19</v>
      </c>
      <c r="E46" s="19"/>
      <c r="F46" s="64">
        <f t="shared" si="5"/>
        <v>0</v>
      </c>
    </row>
    <row r="47" spans="1:6" ht="33" x14ac:dyDescent="0.15">
      <c r="A47" s="74" t="s">
        <v>27</v>
      </c>
      <c r="B47" s="49" t="s">
        <v>84</v>
      </c>
      <c r="C47" s="72">
        <v>20</v>
      </c>
      <c r="D47" s="13" t="s">
        <v>19</v>
      </c>
      <c r="E47" s="19"/>
      <c r="F47" s="64">
        <f t="shared" si="5"/>
        <v>0</v>
      </c>
    </row>
    <row r="48" spans="1:6" ht="22" x14ac:dyDescent="0.15">
      <c r="A48" s="75" t="s">
        <v>28</v>
      </c>
      <c r="B48" s="49" t="s">
        <v>85</v>
      </c>
      <c r="C48" s="18">
        <v>440</v>
      </c>
      <c r="D48" s="13" t="s">
        <v>19</v>
      </c>
      <c r="E48" s="16"/>
      <c r="F48" s="64">
        <f t="shared" si="5"/>
        <v>0</v>
      </c>
    </row>
    <row r="49" spans="1:6" ht="22" x14ac:dyDescent="0.15">
      <c r="A49" s="75" t="s">
        <v>29</v>
      </c>
      <c r="B49" s="45" t="s">
        <v>86</v>
      </c>
      <c r="C49" s="18">
        <v>25</v>
      </c>
      <c r="D49" s="13" t="s">
        <v>19</v>
      </c>
      <c r="E49" s="16"/>
      <c r="F49" s="64">
        <f t="shared" si="5"/>
        <v>0</v>
      </c>
    </row>
    <row r="50" spans="1:6" ht="15" customHeight="1" x14ac:dyDescent="0.15">
      <c r="A50" s="74" t="s">
        <v>30</v>
      </c>
      <c r="B50" s="49" t="s">
        <v>87</v>
      </c>
      <c r="C50" s="72">
        <v>90</v>
      </c>
      <c r="D50" s="13" t="s">
        <v>19</v>
      </c>
      <c r="E50" s="19"/>
      <c r="F50" s="64">
        <f t="shared" si="5"/>
        <v>0</v>
      </c>
    </row>
    <row r="51" spans="1:6" ht="34" thickBot="1" x14ac:dyDescent="0.2">
      <c r="A51" s="74" t="s">
        <v>33</v>
      </c>
      <c r="B51" s="45" t="s">
        <v>88</v>
      </c>
      <c r="C51" s="72">
        <v>115</v>
      </c>
      <c r="D51" s="13" t="s">
        <v>19</v>
      </c>
      <c r="E51" s="19"/>
      <c r="F51" s="64">
        <f t="shared" si="5"/>
        <v>0</v>
      </c>
    </row>
    <row r="52" spans="1:6" ht="13" thickBot="1" x14ac:dyDescent="0.2">
      <c r="A52" s="225" t="s">
        <v>89</v>
      </c>
      <c r="B52" s="226"/>
      <c r="C52" s="226"/>
      <c r="D52" s="226"/>
      <c r="E52" s="227"/>
      <c r="F52" s="20">
        <f>SUM(F29:F51)</f>
        <v>0</v>
      </c>
    </row>
    <row r="53" spans="1:6" x14ac:dyDescent="0.15">
      <c r="A53" s="3"/>
      <c r="B53" s="28"/>
      <c r="C53" s="28"/>
      <c r="D53" s="28"/>
      <c r="E53" s="28"/>
      <c r="F53" s="29"/>
    </row>
    <row r="54" spans="1:6" x14ac:dyDescent="0.15">
      <c r="A54" s="3" t="s">
        <v>2</v>
      </c>
      <c r="B54" s="65" t="s">
        <v>31</v>
      </c>
      <c r="C54" s="28"/>
      <c r="D54" s="28"/>
      <c r="E54" s="28"/>
      <c r="F54" s="29"/>
    </row>
    <row r="55" spans="1:6" x14ac:dyDescent="0.15">
      <c r="A55" s="3"/>
      <c r="B55" s="65"/>
      <c r="C55" s="28"/>
      <c r="D55" s="28"/>
      <c r="E55" s="28"/>
      <c r="F55" s="29"/>
    </row>
    <row r="56" spans="1:6" x14ac:dyDescent="0.15">
      <c r="A56" s="3"/>
      <c r="B56" s="65" t="s">
        <v>38</v>
      </c>
      <c r="C56" s="28"/>
      <c r="D56" s="28"/>
      <c r="E56" s="28"/>
      <c r="F56" s="29"/>
    </row>
    <row r="57" spans="1:6" x14ac:dyDescent="0.15">
      <c r="A57" s="3"/>
      <c r="B57" s="258" t="s">
        <v>44</v>
      </c>
      <c r="C57" s="258"/>
      <c r="D57" s="258"/>
      <c r="E57" s="28"/>
      <c r="F57" s="29"/>
    </row>
    <row r="58" spans="1:6" ht="13" thickBot="1" x14ac:dyDescent="0.2">
      <c r="A58" s="3"/>
      <c r="B58" s="28"/>
      <c r="C58" s="28"/>
      <c r="D58" s="28"/>
      <c r="E58" s="28"/>
      <c r="F58" s="29"/>
    </row>
    <row r="59" spans="1:6" ht="44" x14ac:dyDescent="0.15">
      <c r="A59" s="5" t="s">
        <v>5</v>
      </c>
      <c r="B59" s="21" t="s">
        <v>6</v>
      </c>
      <c r="C59" s="6" t="s">
        <v>7</v>
      </c>
      <c r="D59" s="7" t="s">
        <v>8</v>
      </c>
      <c r="E59" s="7" t="s">
        <v>10</v>
      </c>
      <c r="F59" s="8" t="s">
        <v>11</v>
      </c>
    </row>
    <row r="60" spans="1:6" ht="13" thickBot="1" x14ac:dyDescent="0.2">
      <c r="A60" s="9" t="s">
        <v>9</v>
      </c>
      <c r="B60" s="22">
        <v>1</v>
      </c>
      <c r="C60" s="10">
        <v>2</v>
      </c>
      <c r="D60" s="10">
        <v>3</v>
      </c>
      <c r="E60" s="11">
        <v>4</v>
      </c>
      <c r="F60" s="12" t="s">
        <v>15</v>
      </c>
    </row>
    <row r="61" spans="1:6" ht="22" x14ac:dyDescent="0.15">
      <c r="A61" s="17" t="s">
        <v>0</v>
      </c>
      <c r="B61" s="45" t="s">
        <v>90</v>
      </c>
      <c r="C61" s="18">
        <v>12</v>
      </c>
      <c r="D61" s="13" t="s">
        <v>24</v>
      </c>
      <c r="E61" s="16"/>
      <c r="F61" s="64">
        <f t="shared" ref="F61:F65" si="6">SUM(E61*C61)</f>
        <v>0</v>
      </c>
    </row>
    <row r="62" spans="1:6" ht="110" x14ac:dyDescent="0.15">
      <c r="A62" s="17" t="s">
        <v>1</v>
      </c>
      <c r="B62" s="45" t="s">
        <v>115</v>
      </c>
      <c r="C62" s="18"/>
      <c r="D62" s="13"/>
      <c r="E62" s="16"/>
      <c r="F62" s="64">
        <f t="shared" si="6"/>
        <v>0</v>
      </c>
    </row>
    <row r="63" spans="1:6" ht="22" x14ac:dyDescent="0.15">
      <c r="A63" s="17"/>
      <c r="B63" s="45" t="s">
        <v>265</v>
      </c>
      <c r="C63" s="18">
        <v>3</v>
      </c>
      <c r="D63" s="13" t="s">
        <v>24</v>
      </c>
      <c r="E63" s="16"/>
      <c r="F63" s="64">
        <f t="shared" si="6"/>
        <v>0</v>
      </c>
    </row>
    <row r="64" spans="1:6" ht="33" x14ac:dyDescent="0.15">
      <c r="A64" s="17" t="s">
        <v>2</v>
      </c>
      <c r="B64" s="45" t="s">
        <v>91</v>
      </c>
      <c r="C64" s="18">
        <v>16</v>
      </c>
      <c r="D64" s="13" t="s">
        <v>24</v>
      </c>
      <c r="E64" s="16"/>
      <c r="F64" s="64">
        <f t="shared" si="6"/>
        <v>0</v>
      </c>
    </row>
    <row r="65" spans="1:6" ht="34" thickBot="1" x14ac:dyDescent="0.2">
      <c r="A65" s="17" t="s">
        <v>3</v>
      </c>
      <c r="B65" s="49" t="s">
        <v>134</v>
      </c>
      <c r="C65" s="18">
        <v>6</v>
      </c>
      <c r="D65" s="13" t="s">
        <v>24</v>
      </c>
      <c r="E65" s="16"/>
      <c r="F65" s="64">
        <f t="shared" si="6"/>
        <v>0</v>
      </c>
    </row>
    <row r="66" spans="1:6" ht="13" thickBot="1" x14ac:dyDescent="0.2">
      <c r="A66" s="225" t="s">
        <v>43</v>
      </c>
      <c r="B66" s="226"/>
      <c r="C66" s="226"/>
      <c r="D66" s="226"/>
      <c r="E66" s="227"/>
      <c r="F66" s="20">
        <f>SUM(F61:F65)</f>
        <v>0</v>
      </c>
    </row>
    <row r="67" spans="1:6" x14ac:dyDescent="0.15">
      <c r="A67" s="3"/>
      <c r="B67" s="28"/>
      <c r="C67" s="28"/>
      <c r="D67" s="28"/>
      <c r="E67" s="28"/>
      <c r="F67" s="29"/>
    </row>
    <row r="68" spans="1:6" x14ac:dyDescent="0.15">
      <c r="A68" s="3" t="s">
        <v>3</v>
      </c>
      <c r="B68" s="65" t="s">
        <v>92</v>
      </c>
      <c r="C68" s="28"/>
      <c r="D68" s="28"/>
      <c r="E68" s="28"/>
      <c r="F68" s="29"/>
    </row>
    <row r="69" spans="1:6" x14ac:dyDescent="0.15">
      <c r="A69" s="3"/>
      <c r="B69" s="65"/>
      <c r="C69" s="28"/>
      <c r="D69" s="28"/>
      <c r="E69" s="28"/>
      <c r="F69" s="29"/>
    </row>
    <row r="70" spans="1:6" x14ac:dyDescent="0.15">
      <c r="A70" s="3"/>
      <c r="B70" s="65" t="s">
        <v>38</v>
      </c>
      <c r="C70" s="28"/>
      <c r="D70" s="28"/>
      <c r="E70" s="28"/>
      <c r="F70" s="29"/>
    </row>
    <row r="71" spans="1:6" ht="11.75" customHeight="1" x14ac:dyDescent="0.15">
      <c r="A71" s="3"/>
      <c r="B71" s="258" t="s">
        <v>44</v>
      </c>
      <c r="C71" s="258"/>
      <c r="D71" s="258"/>
      <c r="E71" s="28"/>
      <c r="F71" s="29"/>
    </row>
    <row r="72" spans="1:6" x14ac:dyDescent="0.15">
      <c r="A72" s="3"/>
      <c r="B72" s="108" t="s">
        <v>142</v>
      </c>
      <c r="C72" s="28"/>
      <c r="D72" s="29"/>
      <c r="E72" s="28"/>
      <c r="F72" s="29"/>
    </row>
    <row r="73" spans="1:6" x14ac:dyDescent="0.15">
      <c r="A73" s="3"/>
      <c r="B73" s="108" t="s">
        <v>143</v>
      </c>
      <c r="C73" s="28"/>
      <c r="D73" s="29"/>
      <c r="E73" s="28"/>
      <c r="F73" s="29"/>
    </row>
    <row r="74" spans="1:6" ht="55" x14ac:dyDescent="0.15">
      <c r="A74" s="3"/>
      <c r="B74" s="49" t="s">
        <v>144</v>
      </c>
      <c r="C74" s="28"/>
      <c r="D74" s="29"/>
      <c r="E74" s="28"/>
      <c r="F74" s="29"/>
    </row>
    <row r="75" spans="1:6" x14ac:dyDescent="0.15">
      <c r="A75" s="3"/>
      <c r="B75" s="49" t="s">
        <v>145</v>
      </c>
      <c r="C75" s="28"/>
      <c r="D75" s="29"/>
      <c r="E75" s="28"/>
      <c r="F75" s="29"/>
    </row>
    <row r="76" spans="1:6" ht="33" x14ac:dyDescent="0.15">
      <c r="A76" s="3"/>
      <c r="B76" s="49" t="s">
        <v>146</v>
      </c>
      <c r="C76" s="28"/>
      <c r="D76" s="29"/>
      <c r="E76" s="28"/>
      <c r="F76" s="29"/>
    </row>
    <row r="77" spans="1:6" ht="33" x14ac:dyDescent="0.15">
      <c r="A77" s="3"/>
      <c r="B77" s="49" t="s">
        <v>147</v>
      </c>
      <c r="C77" s="28"/>
      <c r="D77" s="29"/>
      <c r="E77" s="28"/>
      <c r="F77" s="29"/>
    </row>
    <row r="78" spans="1:6" x14ac:dyDescent="0.15">
      <c r="A78" s="3"/>
      <c r="B78" s="108" t="s">
        <v>148</v>
      </c>
      <c r="C78" s="28"/>
      <c r="D78" s="29"/>
      <c r="E78" s="28"/>
      <c r="F78" s="29"/>
    </row>
    <row r="79" spans="1:6" ht="77" x14ac:dyDescent="0.15">
      <c r="A79" s="3"/>
      <c r="B79" s="49" t="s">
        <v>149</v>
      </c>
      <c r="C79" s="28"/>
      <c r="D79" s="29"/>
      <c r="E79" s="28"/>
      <c r="F79" s="29"/>
    </row>
    <row r="80" spans="1:6" x14ac:dyDescent="0.15">
      <c r="A80" s="3"/>
      <c r="B80" s="108" t="s">
        <v>150</v>
      </c>
      <c r="C80" s="28"/>
      <c r="D80" s="29"/>
      <c r="E80" s="28"/>
      <c r="F80" s="29"/>
    </row>
    <row r="81" spans="1:6" ht="55" x14ac:dyDescent="0.15">
      <c r="A81" s="3"/>
      <c r="B81" s="49" t="s">
        <v>151</v>
      </c>
      <c r="C81" s="28"/>
      <c r="D81" s="29"/>
      <c r="E81" s="28"/>
      <c r="F81" s="29"/>
    </row>
    <row r="82" spans="1:6" x14ac:dyDescent="0.15">
      <c r="A82" s="121"/>
      <c r="B82" s="108" t="s">
        <v>295</v>
      </c>
      <c r="C82" s="28"/>
      <c r="D82" s="29"/>
      <c r="E82" s="28"/>
      <c r="F82" s="29"/>
    </row>
    <row r="83" spans="1:6" ht="44" x14ac:dyDescent="0.15">
      <c r="A83" s="121"/>
      <c r="B83" s="49" t="s">
        <v>294</v>
      </c>
      <c r="C83" s="28"/>
      <c r="D83" s="29"/>
      <c r="E83" s="28"/>
      <c r="F83" s="29"/>
    </row>
    <row r="84" spans="1:6" x14ac:dyDescent="0.15">
      <c r="A84" s="3"/>
      <c r="B84" s="108" t="s">
        <v>163</v>
      </c>
      <c r="C84" s="28"/>
      <c r="D84" s="29"/>
      <c r="E84" s="28"/>
      <c r="F84" s="29"/>
    </row>
    <row r="85" spans="1:6" ht="33" x14ac:dyDescent="0.15">
      <c r="A85" s="3"/>
      <c r="B85" s="49" t="s">
        <v>152</v>
      </c>
      <c r="C85" s="28"/>
      <c r="D85" s="29"/>
      <c r="E85" s="28"/>
      <c r="F85" s="29"/>
    </row>
    <row r="86" spans="1:6" ht="22" x14ac:dyDescent="0.15">
      <c r="A86" s="3"/>
      <c r="B86" s="108" t="s">
        <v>153</v>
      </c>
      <c r="C86" s="28"/>
      <c r="D86" s="29"/>
      <c r="E86" s="28"/>
      <c r="F86" s="29"/>
    </row>
    <row r="87" spans="1:6" ht="44" x14ac:dyDescent="0.15">
      <c r="A87" s="3"/>
      <c r="B87" s="49" t="s">
        <v>154</v>
      </c>
      <c r="C87" s="28"/>
      <c r="D87" s="29"/>
      <c r="E87" s="28"/>
      <c r="F87" s="29"/>
    </row>
    <row r="88" spans="1:6" x14ac:dyDescent="0.15">
      <c r="A88" s="3"/>
      <c r="B88" s="108" t="s">
        <v>155</v>
      </c>
      <c r="C88" s="28"/>
      <c r="D88" s="29"/>
      <c r="E88" s="28"/>
      <c r="F88" s="29"/>
    </row>
    <row r="89" spans="1:6" ht="88" x14ac:dyDescent="0.15">
      <c r="A89" s="3"/>
      <c r="B89" s="49" t="s">
        <v>162</v>
      </c>
      <c r="C89" s="28"/>
      <c r="D89" s="29"/>
      <c r="E89" s="28"/>
      <c r="F89" s="29"/>
    </row>
    <row r="90" spans="1:6" ht="22" x14ac:dyDescent="0.15">
      <c r="A90" s="3"/>
      <c r="B90" s="108" t="s">
        <v>156</v>
      </c>
      <c r="C90" s="28"/>
      <c r="D90" s="29"/>
      <c r="E90" s="28"/>
      <c r="F90" s="29"/>
    </row>
    <row r="91" spans="1:6" ht="77" x14ac:dyDescent="0.15">
      <c r="A91" s="3"/>
      <c r="B91" s="49" t="s">
        <v>157</v>
      </c>
      <c r="C91" s="28"/>
      <c r="D91" s="29"/>
      <c r="E91" s="28"/>
      <c r="F91" s="29"/>
    </row>
    <row r="92" spans="1:6" x14ac:dyDescent="0.15">
      <c r="A92" s="3"/>
      <c r="B92" s="108" t="s">
        <v>158</v>
      </c>
      <c r="C92" s="28"/>
      <c r="D92" s="29"/>
      <c r="E92" s="28"/>
      <c r="F92" s="29"/>
    </row>
    <row r="93" spans="1:6" x14ac:dyDescent="0.15">
      <c r="A93" s="3"/>
      <c r="B93" s="108" t="s">
        <v>159</v>
      </c>
      <c r="C93" s="28"/>
      <c r="D93" s="29"/>
      <c r="E93" s="28"/>
      <c r="F93" s="29"/>
    </row>
    <row r="94" spans="1:6" ht="55" x14ac:dyDescent="0.15">
      <c r="A94" s="3"/>
      <c r="B94" s="49" t="s">
        <v>144</v>
      </c>
      <c r="C94" s="28"/>
      <c r="D94" s="29"/>
      <c r="E94" s="28"/>
      <c r="F94" s="29"/>
    </row>
    <row r="95" spans="1:6" x14ac:dyDescent="0.15">
      <c r="A95" s="3"/>
      <c r="B95" s="108" t="s">
        <v>160</v>
      </c>
      <c r="C95" s="28"/>
      <c r="D95" s="29"/>
      <c r="E95" s="28"/>
      <c r="F95" s="29"/>
    </row>
    <row r="96" spans="1:6" ht="22" x14ac:dyDescent="0.15">
      <c r="A96" s="3"/>
      <c r="B96" s="49" t="s">
        <v>161</v>
      </c>
      <c r="C96" s="28"/>
      <c r="D96" s="29"/>
      <c r="E96" s="28"/>
      <c r="F96" s="29"/>
    </row>
    <row r="97" spans="1:6" ht="13" thickBot="1" x14ac:dyDescent="0.2">
      <c r="A97" s="3"/>
      <c r="B97" s="105"/>
      <c r="C97" s="105"/>
      <c r="D97" s="105"/>
      <c r="E97" s="28"/>
      <c r="F97" s="29"/>
    </row>
    <row r="98" spans="1:6" ht="44" x14ac:dyDescent="0.15">
      <c r="A98" s="5" t="s">
        <v>5</v>
      </c>
      <c r="B98" s="21" t="s">
        <v>6</v>
      </c>
      <c r="C98" s="6" t="s">
        <v>7</v>
      </c>
      <c r="D98" s="7" t="s">
        <v>8</v>
      </c>
      <c r="E98" s="7" t="s">
        <v>10</v>
      </c>
      <c r="F98" s="8" t="s">
        <v>11</v>
      </c>
    </row>
    <row r="99" spans="1:6" ht="13" thickBot="1" x14ac:dyDescent="0.2">
      <c r="A99" s="9" t="s">
        <v>9</v>
      </c>
      <c r="B99" s="22">
        <v>1</v>
      </c>
      <c r="C99" s="10">
        <v>2</v>
      </c>
      <c r="D99" s="10">
        <v>3</v>
      </c>
      <c r="E99" s="11">
        <v>4</v>
      </c>
      <c r="F99" s="12" t="s">
        <v>15</v>
      </c>
    </row>
    <row r="100" spans="1:6" ht="55" x14ac:dyDescent="0.15">
      <c r="A100" s="17" t="s">
        <v>0</v>
      </c>
      <c r="B100" s="49" t="s">
        <v>135</v>
      </c>
      <c r="C100" s="62">
        <v>320</v>
      </c>
      <c r="D100" s="63" t="s">
        <v>26</v>
      </c>
      <c r="E100" s="64"/>
      <c r="F100" s="64">
        <f t="shared" ref="F100:F146" si="7">SUM(E100*C100)</f>
        <v>0</v>
      </c>
    </row>
    <row r="101" spans="1:6" ht="62.5" customHeight="1" x14ac:dyDescent="0.15">
      <c r="A101" s="17" t="s">
        <v>1</v>
      </c>
      <c r="B101" s="44" t="s">
        <v>93</v>
      </c>
      <c r="C101" s="18"/>
      <c r="D101" s="13"/>
      <c r="E101" s="16"/>
      <c r="F101" s="64"/>
    </row>
    <row r="102" spans="1:6" x14ac:dyDescent="0.15">
      <c r="A102" s="17"/>
      <c r="B102" s="76" t="s">
        <v>94</v>
      </c>
      <c r="C102" s="18">
        <v>40</v>
      </c>
      <c r="D102" s="13" t="s">
        <v>26</v>
      </c>
      <c r="E102" s="16"/>
      <c r="F102" s="64">
        <f t="shared" si="7"/>
        <v>0</v>
      </c>
    </row>
    <row r="103" spans="1:6" x14ac:dyDescent="0.15">
      <c r="A103" s="17"/>
      <c r="B103" s="76" t="s">
        <v>266</v>
      </c>
      <c r="C103" s="18">
        <v>477</v>
      </c>
      <c r="D103" s="13" t="s">
        <v>26</v>
      </c>
      <c r="E103" s="16"/>
      <c r="F103" s="64">
        <f t="shared" ref="F103" si="8">SUM(E103*C103)</f>
        <v>0</v>
      </c>
    </row>
    <row r="104" spans="1:6" ht="44" customHeight="1" x14ac:dyDescent="0.15">
      <c r="A104" s="17" t="s">
        <v>2</v>
      </c>
      <c r="B104" s="49" t="s">
        <v>136</v>
      </c>
      <c r="C104" s="18"/>
      <c r="D104" s="13"/>
      <c r="E104" s="16"/>
      <c r="F104" s="64"/>
    </row>
    <row r="105" spans="1:6" x14ac:dyDescent="0.15">
      <c r="A105" s="17"/>
      <c r="B105" s="107" t="s">
        <v>385</v>
      </c>
      <c r="C105" s="18">
        <v>25</v>
      </c>
      <c r="D105" s="13" t="s">
        <v>26</v>
      </c>
      <c r="E105" s="16"/>
      <c r="F105" s="64">
        <f t="shared" si="7"/>
        <v>0</v>
      </c>
    </row>
    <row r="106" spans="1:6" ht="44" x14ac:dyDescent="0.15">
      <c r="A106" s="77" t="s">
        <v>3</v>
      </c>
      <c r="B106" s="78" t="s">
        <v>95</v>
      </c>
      <c r="C106" s="79"/>
      <c r="D106" s="80"/>
      <c r="E106" s="81"/>
      <c r="F106" s="82"/>
    </row>
    <row r="107" spans="1:6" x14ac:dyDescent="0.15">
      <c r="A107" s="77"/>
      <c r="B107" s="83" t="s">
        <v>267</v>
      </c>
      <c r="C107" s="79">
        <v>12</v>
      </c>
      <c r="D107" s="80" t="s">
        <v>24</v>
      </c>
      <c r="E107" s="81"/>
      <c r="F107" s="64">
        <f t="shared" si="7"/>
        <v>0</v>
      </c>
    </row>
    <row r="108" spans="1:6" x14ac:dyDescent="0.15">
      <c r="A108" s="77"/>
      <c r="B108" s="84" t="s">
        <v>268</v>
      </c>
      <c r="C108" s="79">
        <v>3</v>
      </c>
      <c r="D108" s="80" t="s">
        <v>24</v>
      </c>
      <c r="E108" s="81"/>
      <c r="F108" s="64">
        <f t="shared" si="7"/>
        <v>0</v>
      </c>
    </row>
    <row r="109" spans="1:6" x14ac:dyDescent="0.15">
      <c r="A109" s="77"/>
      <c r="B109" s="84" t="s">
        <v>269</v>
      </c>
      <c r="C109" s="79">
        <v>1</v>
      </c>
      <c r="D109" s="80" t="s">
        <v>24</v>
      </c>
      <c r="E109" s="81"/>
      <c r="F109" s="64">
        <f t="shared" si="7"/>
        <v>0</v>
      </c>
    </row>
    <row r="110" spans="1:6" x14ac:dyDescent="0.15">
      <c r="A110" s="77"/>
      <c r="B110" s="84" t="s">
        <v>277</v>
      </c>
      <c r="C110" s="79">
        <v>3</v>
      </c>
      <c r="D110" s="80" t="s">
        <v>24</v>
      </c>
      <c r="E110" s="81"/>
      <c r="F110" s="64">
        <f t="shared" si="7"/>
        <v>0</v>
      </c>
    </row>
    <row r="111" spans="1:6" x14ac:dyDescent="0.15">
      <c r="A111" s="77"/>
      <c r="B111" s="84" t="s">
        <v>270</v>
      </c>
      <c r="C111" s="79">
        <v>10</v>
      </c>
      <c r="D111" s="80" t="s">
        <v>24</v>
      </c>
      <c r="E111" s="81"/>
      <c r="F111" s="64">
        <f t="shared" si="7"/>
        <v>0</v>
      </c>
    </row>
    <row r="112" spans="1:6" x14ac:dyDescent="0.15">
      <c r="A112" s="77"/>
      <c r="B112" s="84" t="s">
        <v>278</v>
      </c>
      <c r="C112" s="79">
        <v>4</v>
      </c>
      <c r="D112" s="80" t="s">
        <v>24</v>
      </c>
      <c r="E112" s="81"/>
      <c r="F112" s="64">
        <f t="shared" ref="F112" si="9">SUM(E112*C112)</f>
        <v>0</v>
      </c>
    </row>
    <row r="113" spans="1:6" x14ac:dyDescent="0.15">
      <c r="A113" s="17"/>
      <c r="B113" s="85" t="s">
        <v>271</v>
      </c>
      <c r="C113" s="18">
        <v>1</v>
      </c>
      <c r="D113" s="13" t="s">
        <v>24</v>
      </c>
      <c r="E113" s="16"/>
      <c r="F113" s="64">
        <f t="shared" si="7"/>
        <v>0</v>
      </c>
    </row>
    <row r="114" spans="1:6" x14ac:dyDescent="0.15">
      <c r="A114" s="17"/>
      <c r="B114" s="85" t="s">
        <v>272</v>
      </c>
      <c r="C114" s="18">
        <v>2</v>
      </c>
      <c r="D114" s="13" t="s">
        <v>24</v>
      </c>
      <c r="E114" s="16"/>
      <c r="F114" s="64">
        <f t="shared" si="7"/>
        <v>0</v>
      </c>
    </row>
    <row r="115" spans="1:6" x14ac:dyDescent="0.15">
      <c r="A115" s="17"/>
      <c r="B115" s="85" t="s">
        <v>273</v>
      </c>
      <c r="C115" s="18">
        <v>1</v>
      </c>
      <c r="D115" s="13" t="s">
        <v>24</v>
      </c>
      <c r="E115" s="16"/>
      <c r="F115" s="64">
        <f t="shared" si="7"/>
        <v>0</v>
      </c>
    </row>
    <row r="116" spans="1:6" x14ac:dyDescent="0.15">
      <c r="A116" s="17"/>
      <c r="B116" s="84" t="s">
        <v>382</v>
      </c>
      <c r="C116" s="79">
        <v>1</v>
      </c>
      <c r="D116" s="80" t="s">
        <v>24</v>
      </c>
      <c r="E116" s="81"/>
      <c r="F116" s="64">
        <f t="shared" ref="F116" si="10">SUM(E116*C116)</f>
        <v>0</v>
      </c>
    </row>
    <row r="117" spans="1:6" x14ac:dyDescent="0.15">
      <c r="A117" s="77"/>
      <c r="B117" s="84" t="s">
        <v>274</v>
      </c>
      <c r="C117" s="79">
        <v>1</v>
      </c>
      <c r="D117" s="80" t="s">
        <v>24</v>
      </c>
      <c r="E117" s="81"/>
      <c r="F117" s="64">
        <f t="shared" si="7"/>
        <v>0</v>
      </c>
    </row>
    <row r="118" spans="1:6" x14ac:dyDescent="0.15">
      <c r="A118" s="77"/>
      <c r="B118" s="84" t="s">
        <v>386</v>
      </c>
      <c r="C118" s="79">
        <v>4</v>
      </c>
      <c r="D118" s="80" t="s">
        <v>24</v>
      </c>
      <c r="E118" s="81"/>
      <c r="F118" s="64">
        <f t="shared" ref="F118" si="11">SUM(E118*C118)</f>
        <v>0</v>
      </c>
    </row>
    <row r="119" spans="1:6" x14ac:dyDescent="0.15">
      <c r="A119" s="77"/>
      <c r="B119" s="84" t="s">
        <v>275</v>
      </c>
      <c r="C119" s="79">
        <v>3</v>
      </c>
      <c r="D119" s="80" t="s">
        <v>24</v>
      </c>
      <c r="E119" s="81"/>
      <c r="F119" s="64">
        <f t="shared" si="7"/>
        <v>0</v>
      </c>
    </row>
    <row r="120" spans="1:6" x14ac:dyDescent="0.15">
      <c r="A120" s="77"/>
      <c r="B120" s="94" t="s">
        <v>276</v>
      </c>
      <c r="C120" s="79">
        <v>12</v>
      </c>
      <c r="D120" s="80" t="s">
        <v>24</v>
      </c>
      <c r="E120" s="81"/>
      <c r="F120" s="64">
        <f t="shared" si="7"/>
        <v>0</v>
      </c>
    </row>
    <row r="121" spans="1:6" x14ac:dyDescent="0.15">
      <c r="A121" s="77"/>
      <c r="B121" s="94" t="s">
        <v>280</v>
      </c>
      <c r="C121" s="79">
        <v>6</v>
      </c>
      <c r="D121" s="80" t="s">
        <v>24</v>
      </c>
      <c r="E121" s="81"/>
      <c r="F121" s="64">
        <f t="shared" si="7"/>
        <v>0</v>
      </c>
    </row>
    <row r="122" spans="1:6" x14ac:dyDescent="0.15">
      <c r="A122" s="77"/>
      <c r="B122" s="94" t="s">
        <v>116</v>
      </c>
      <c r="C122" s="79">
        <v>4</v>
      </c>
      <c r="D122" s="80" t="s">
        <v>24</v>
      </c>
      <c r="E122" s="81"/>
      <c r="F122" s="64">
        <f t="shared" si="7"/>
        <v>0</v>
      </c>
    </row>
    <row r="123" spans="1:6" x14ac:dyDescent="0.15">
      <c r="A123" s="77"/>
      <c r="B123" s="94" t="s">
        <v>279</v>
      </c>
      <c r="C123" s="79">
        <v>6</v>
      </c>
      <c r="D123" s="80" t="s">
        <v>24</v>
      </c>
      <c r="E123" s="81"/>
      <c r="F123" s="106">
        <f t="shared" si="7"/>
        <v>0</v>
      </c>
    </row>
    <row r="124" spans="1:6" x14ac:dyDescent="0.15">
      <c r="A124" s="77"/>
      <c r="B124" s="94" t="s">
        <v>164</v>
      </c>
      <c r="C124" s="79">
        <v>6</v>
      </c>
      <c r="D124" s="80" t="s">
        <v>24</v>
      </c>
      <c r="E124" s="81"/>
      <c r="F124" s="106">
        <f t="shared" si="7"/>
        <v>0</v>
      </c>
    </row>
    <row r="125" spans="1:6" ht="38.5" customHeight="1" x14ac:dyDescent="0.15">
      <c r="A125" s="17" t="s">
        <v>4</v>
      </c>
      <c r="B125" s="45" t="s">
        <v>281</v>
      </c>
      <c r="C125" s="18"/>
      <c r="D125" s="13"/>
      <c r="E125" s="16"/>
      <c r="F125" s="57"/>
    </row>
    <row r="126" spans="1:6" x14ac:dyDescent="0.15">
      <c r="A126" s="17"/>
      <c r="B126" s="45" t="s">
        <v>282</v>
      </c>
      <c r="C126" s="18">
        <v>2</v>
      </c>
      <c r="D126" s="13" t="s">
        <v>24</v>
      </c>
      <c r="E126" s="16"/>
      <c r="F126" s="106">
        <f t="shared" si="7"/>
        <v>0</v>
      </c>
    </row>
    <row r="127" spans="1:6" ht="33" x14ac:dyDescent="0.15">
      <c r="A127" s="17" t="s">
        <v>21</v>
      </c>
      <c r="B127" s="45" t="s">
        <v>98</v>
      </c>
      <c r="C127" s="18">
        <v>1</v>
      </c>
      <c r="D127" s="13" t="s">
        <v>24</v>
      </c>
      <c r="E127" s="16"/>
      <c r="F127" s="106">
        <f t="shared" si="7"/>
        <v>0</v>
      </c>
    </row>
    <row r="128" spans="1:6" ht="44" x14ac:dyDescent="0.15">
      <c r="A128" s="17" t="s">
        <v>22</v>
      </c>
      <c r="B128" s="45" t="s">
        <v>283</v>
      </c>
      <c r="C128" s="18">
        <v>4</v>
      </c>
      <c r="D128" s="13" t="s">
        <v>24</v>
      </c>
      <c r="E128" s="16"/>
      <c r="F128" s="106">
        <f t="shared" si="7"/>
        <v>0</v>
      </c>
    </row>
    <row r="129" spans="1:6" ht="88" x14ac:dyDescent="0.15">
      <c r="A129" s="17" t="s">
        <v>23</v>
      </c>
      <c r="B129" s="52" t="s">
        <v>285</v>
      </c>
      <c r="C129" s="18">
        <v>4</v>
      </c>
      <c r="D129" s="13" t="s">
        <v>24</v>
      </c>
      <c r="E129" s="16"/>
      <c r="F129" s="106">
        <f t="shared" ref="F129" si="12">SUM(E129*C129)</f>
        <v>0</v>
      </c>
    </row>
    <row r="130" spans="1:6" ht="88" x14ac:dyDescent="0.15">
      <c r="A130" s="17" t="s">
        <v>25</v>
      </c>
      <c r="B130" s="52" t="s">
        <v>96</v>
      </c>
      <c r="C130" s="18">
        <v>6</v>
      </c>
      <c r="D130" s="13" t="s">
        <v>24</v>
      </c>
      <c r="E130" s="16"/>
      <c r="F130" s="106">
        <f t="shared" si="7"/>
        <v>0</v>
      </c>
    </row>
    <row r="131" spans="1:6" ht="88" x14ac:dyDescent="0.15">
      <c r="A131" s="17" t="s">
        <v>27</v>
      </c>
      <c r="B131" s="52" t="s">
        <v>284</v>
      </c>
      <c r="C131" s="18">
        <v>6</v>
      </c>
      <c r="D131" s="13" t="s">
        <v>24</v>
      </c>
      <c r="E131" s="16"/>
      <c r="F131" s="106">
        <f t="shared" si="7"/>
        <v>0</v>
      </c>
    </row>
    <row r="132" spans="1:6" ht="44" x14ac:dyDescent="0.15">
      <c r="A132" s="17" t="s">
        <v>28</v>
      </c>
      <c r="B132" s="52" t="s">
        <v>99</v>
      </c>
      <c r="C132" s="18">
        <v>6</v>
      </c>
      <c r="D132" s="13" t="s">
        <v>24</v>
      </c>
      <c r="E132" s="16"/>
      <c r="F132" s="106">
        <f t="shared" si="7"/>
        <v>0</v>
      </c>
    </row>
    <row r="133" spans="1:6" ht="44" x14ac:dyDescent="0.15">
      <c r="A133" s="17" t="s">
        <v>29</v>
      </c>
      <c r="B133" s="52" t="s">
        <v>100</v>
      </c>
      <c r="C133" s="18"/>
      <c r="D133" s="13"/>
      <c r="E133" s="16"/>
      <c r="F133" s="106"/>
    </row>
    <row r="134" spans="1:6" x14ac:dyDescent="0.15">
      <c r="A134" s="17"/>
      <c r="B134" s="76" t="s">
        <v>286</v>
      </c>
      <c r="C134" s="18">
        <v>2</v>
      </c>
      <c r="D134" s="13" t="s">
        <v>24</v>
      </c>
      <c r="E134" s="16"/>
      <c r="F134" s="106">
        <f t="shared" ref="F134" si="13">SUM(E134*C134)</f>
        <v>0</v>
      </c>
    </row>
    <row r="135" spans="1:6" ht="44" x14ac:dyDescent="0.15">
      <c r="A135" s="17" t="s">
        <v>30</v>
      </c>
      <c r="B135" s="50" t="s">
        <v>289</v>
      </c>
      <c r="C135" s="18">
        <v>3</v>
      </c>
      <c r="D135" s="13" t="s">
        <v>24</v>
      </c>
      <c r="E135" s="16"/>
      <c r="F135" s="106">
        <f t="shared" si="7"/>
        <v>0</v>
      </c>
    </row>
    <row r="136" spans="1:6" ht="77" x14ac:dyDescent="0.15">
      <c r="A136" s="77" t="s">
        <v>33</v>
      </c>
      <c r="B136" s="50" t="s">
        <v>288</v>
      </c>
      <c r="C136" s="18">
        <v>6</v>
      </c>
      <c r="D136" s="13" t="s">
        <v>24</v>
      </c>
      <c r="E136" s="16"/>
      <c r="F136" s="106">
        <f t="shared" si="7"/>
        <v>0</v>
      </c>
    </row>
    <row r="137" spans="1:6" ht="22" x14ac:dyDescent="0.15">
      <c r="A137" s="77" t="s">
        <v>70</v>
      </c>
      <c r="B137" s="50" t="s">
        <v>384</v>
      </c>
      <c r="C137" s="18">
        <v>3</v>
      </c>
      <c r="D137" s="13" t="s">
        <v>24</v>
      </c>
      <c r="E137" s="16"/>
      <c r="F137" s="106">
        <f t="shared" ref="F137" si="14">SUM(E137*C137)</f>
        <v>0</v>
      </c>
    </row>
    <row r="138" spans="1:6" ht="33" x14ac:dyDescent="0.15">
      <c r="A138" s="77" t="s">
        <v>101</v>
      </c>
      <c r="B138" s="94" t="s">
        <v>290</v>
      </c>
      <c r="C138" s="79">
        <v>9</v>
      </c>
      <c r="D138" s="80" t="s">
        <v>24</v>
      </c>
      <c r="E138" s="81"/>
      <c r="F138" s="106">
        <f t="shared" si="7"/>
        <v>0</v>
      </c>
    </row>
    <row r="139" spans="1:6" ht="33" x14ac:dyDescent="0.15">
      <c r="A139" s="77" t="s">
        <v>102</v>
      </c>
      <c r="B139" s="103" t="s">
        <v>123</v>
      </c>
      <c r="C139" s="79"/>
      <c r="D139" s="80"/>
      <c r="E139" s="81"/>
      <c r="F139" s="82"/>
    </row>
    <row r="140" spans="1:6" x14ac:dyDescent="0.15">
      <c r="A140" s="77"/>
      <c r="B140" s="103" t="s">
        <v>287</v>
      </c>
      <c r="C140" s="79">
        <v>2</v>
      </c>
      <c r="D140" s="80" t="s">
        <v>24</v>
      </c>
      <c r="E140" s="81"/>
      <c r="F140" s="106">
        <f t="shared" si="7"/>
        <v>0</v>
      </c>
    </row>
    <row r="141" spans="1:6" ht="33" x14ac:dyDescent="0.15">
      <c r="A141" s="17" t="s">
        <v>103</v>
      </c>
      <c r="B141" s="50" t="s">
        <v>291</v>
      </c>
      <c r="C141" s="18">
        <v>25</v>
      </c>
      <c r="D141" s="13" t="s">
        <v>26</v>
      </c>
      <c r="E141" s="16"/>
      <c r="F141" s="106">
        <f t="shared" si="7"/>
        <v>0</v>
      </c>
    </row>
    <row r="142" spans="1:6" ht="14.25" customHeight="1" x14ac:dyDescent="0.15">
      <c r="A142" s="17" t="s">
        <v>104</v>
      </c>
      <c r="B142" s="50" t="s">
        <v>139</v>
      </c>
      <c r="C142" s="18">
        <f>SUM(C102:C103)</f>
        <v>517</v>
      </c>
      <c r="D142" s="13" t="s">
        <v>26</v>
      </c>
      <c r="E142" s="16"/>
      <c r="F142" s="106">
        <f t="shared" si="7"/>
        <v>0</v>
      </c>
    </row>
    <row r="143" spans="1:6" ht="44" x14ac:dyDescent="0.15">
      <c r="A143" s="17" t="s">
        <v>105</v>
      </c>
      <c r="B143" s="50" t="s">
        <v>138</v>
      </c>
      <c r="C143" s="18">
        <f>SUM(C102:C103)</f>
        <v>517</v>
      </c>
      <c r="D143" s="13" t="s">
        <v>26</v>
      </c>
      <c r="E143" s="16"/>
      <c r="F143" s="106">
        <f t="shared" si="7"/>
        <v>0</v>
      </c>
    </row>
    <row r="144" spans="1:6" ht="22" x14ac:dyDescent="0.15">
      <c r="A144" s="17" t="s">
        <v>106</v>
      </c>
      <c r="B144" s="50" t="s">
        <v>140</v>
      </c>
      <c r="C144" s="18">
        <f>SUM(C143)</f>
        <v>517</v>
      </c>
      <c r="D144" s="13" t="s">
        <v>26</v>
      </c>
      <c r="E144" s="16"/>
      <c r="F144" s="106">
        <f t="shared" si="7"/>
        <v>0</v>
      </c>
    </row>
    <row r="145" spans="1:6" ht="22" x14ac:dyDescent="0.15">
      <c r="A145" s="17" t="s">
        <v>107</v>
      </c>
      <c r="B145" s="50" t="s">
        <v>108</v>
      </c>
      <c r="C145" s="18">
        <v>1</v>
      </c>
      <c r="D145" s="80" t="s">
        <v>24</v>
      </c>
      <c r="E145" s="16"/>
      <c r="F145" s="106">
        <f t="shared" si="7"/>
        <v>0</v>
      </c>
    </row>
    <row r="146" spans="1:6" ht="34" thickBot="1" x14ac:dyDescent="0.2">
      <c r="A146" s="17" t="s">
        <v>383</v>
      </c>
      <c r="B146" s="50" t="s">
        <v>109</v>
      </c>
      <c r="C146" s="18">
        <v>1</v>
      </c>
      <c r="D146" s="80" t="s">
        <v>24</v>
      </c>
      <c r="E146" s="16"/>
      <c r="F146" s="106">
        <f t="shared" si="7"/>
        <v>0</v>
      </c>
    </row>
    <row r="147" spans="1:6" ht="14.25" customHeight="1" thickBot="1" x14ac:dyDescent="0.2">
      <c r="A147" s="225" t="s">
        <v>110</v>
      </c>
      <c r="B147" s="226"/>
      <c r="C147" s="226"/>
      <c r="D147" s="226"/>
      <c r="E147" s="227"/>
      <c r="F147" s="20">
        <f>SUM(F100:F146)</f>
        <v>0</v>
      </c>
    </row>
    <row r="148" spans="1:6" x14ac:dyDescent="0.15">
      <c r="A148" s="40"/>
      <c r="B148" s="41"/>
      <c r="C148" s="41"/>
      <c r="D148" s="41"/>
      <c r="E148" s="41"/>
      <c r="F148" s="42"/>
    </row>
    <row r="149" spans="1:6" x14ac:dyDescent="0.15">
      <c r="A149" s="3" t="s">
        <v>4</v>
      </c>
      <c r="B149" s="65" t="s">
        <v>45</v>
      </c>
      <c r="C149" s="28"/>
      <c r="D149" s="28"/>
      <c r="E149" s="28"/>
      <c r="F149" s="29"/>
    </row>
    <row r="150" spans="1:6" x14ac:dyDescent="0.15">
      <c r="A150" s="3"/>
      <c r="B150" s="65"/>
      <c r="C150" s="28"/>
      <c r="D150" s="28"/>
      <c r="E150" s="28"/>
      <c r="F150" s="29"/>
    </row>
    <row r="151" spans="1:6" x14ac:dyDescent="0.15">
      <c r="A151" s="3"/>
      <c r="B151" s="65" t="s">
        <v>38</v>
      </c>
      <c r="C151" s="28"/>
      <c r="D151" s="28"/>
      <c r="E151" s="28"/>
      <c r="F151" s="29"/>
    </row>
    <row r="152" spans="1:6" x14ac:dyDescent="0.15">
      <c r="A152" s="3"/>
      <c r="B152" s="258" t="s">
        <v>44</v>
      </c>
      <c r="C152" s="258"/>
      <c r="D152" s="258"/>
      <c r="E152" s="28"/>
      <c r="F152" s="29"/>
    </row>
    <row r="153" spans="1:6" ht="13" thickBot="1" x14ac:dyDescent="0.2">
      <c r="A153" s="3"/>
      <c r="B153" s="28"/>
      <c r="C153" s="28"/>
      <c r="D153" s="28"/>
      <c r="E153" s="28"/>
      <c r="F153" s="29"/>
    </row>
    <row r="154" spans="1:6" ht="44" x14ac:dyDescent="0.15">
      <c r="A154" s="5" t="s">
        <v>5</v>
      </c>
      <c r="B154" s="21" t="s">
        <v>6</v>
      </c>
      <c r="C154" s="6" t="s">
        <v>7</v>
      </c>
      <c r="D154" s="7" t="s">
        <v>8</v>
      </c>
      <c r="E154" s="7" t="s">
        <v>10</v>
      </c>
      <c r="F154" s="8" t="s">
        <v>11</v>
      </c>
    </row>
    <row r="155" spans="1:6" ht="13" thickBot="1" x14ac:dyDescent="0.2">
      <c r="A155" s="9" t="s">
        <v>9</v>
      </c>
      <c r="B155" s="22">
        <v>1</v>
      </c>
      <c r="C155" s="10">
        <v>2</v>
      </c>
      <c r="D155" s="10">
        <v>3</v>
      </c>
      <c r="E155" s="11">
        <v>4</v>
      </c>
      <c r="F155" s="12" t="s">
        <v>15</v>
      </c>
    </row>
    <row r="156" spans="1:6" ht="33" customHeight="1" x14ac:dyDescent="0.15">
      <c r="A156" s="17" t="s">
        <v>0</v>
      </c>
      <c r="B156" s="49" t="s">
        <v>47</v>
      </c>
      <c r="C156" s="62">
        <f>SUM(C102:C103)</f>
        <v>517</v>
      </c>
      <c r="D156" s="63" t="s">
        <v>26</v>
      </c>
      <c r="E156" s="102"/>
      <c r="F156" s="38">
        <f t="shared" ref="F156:F162" si="15">SUM(E156*C156)</f>
        <v>0</v>
      </c>
    </row>
    <row r="157" spans="1:6" ht="33" customHeight="1" x14ac:dyDescent="0.15">
      <c r="A157" s="17" t="s">
        <v>1</v>
      </c>
      <c r="B157" s="49" t="s">
        <v>293</v>
      </c>
      <c r="C157" s="62">
        <v>370</v>
      </c>
      <c r="D157" s="63" t="s">
        <v>20</v>
      </c>
      <c r="E157" s="102"/>
      <c r="F157" s="38">
        <f t="shared" ref="F157:F158" si="16">SUM(E157*C157)</f>
        <v>0</v>
      </c>
    </row>
    <row r="158" spans="1:6" ht="33" customHeight="1" x14ac:dyDescent="0.15">
      <c r="A158" s="17" t="s">
        <v>2</v>
      </c>
      <c r="B158" s="49" t="s">
        <v>292</v>
      </c>
      <c r="C158" s="62">
        <v>370</v>
      </c>
      <c r="D158" s="63" t="s">
        <v>20</v>
      </c>
      <c r="E158" s="102"/>
      <c r="F158" s="38">
        <f t="shared" si="16"/>
        <v>0</v>
      </c>
    </row>
    <row r="159" spans="1:6" ht="29.75" customHeight="1" x14ac:dyDescent="0.15">
      <c r="A159" s="77" t="s">
        <v>3</v>
      </c>
      <c r="B159" s="49" t="s">
        <v>111</v>
      </c>
      <c r="C159" s="62">
        <v>8</v>
      </c>
      <c r="D159" s="63" t="s">
        <v>36</v>
      </c>
      <c r="E159" s="102"/>
      <c r="F159" s="38">
        <f t="shared" si="15"/>
        <v>0</v>
      </c>
    </row>
    <row r="160" spans="1:6" ht="15" customHeight="1" x14ac:dyDescent="0.15">
      <c r="A160" s="77" t="s">
        <v>4</v>
      </c>
      <c r="B160" s="104" t="s">
        <v>128</v>
      </c>
      <c r="C160" s="79">
        <v>2.5</v>
      </c>
      <c r="D160" s="80" t="s">
        <v>129</v>
      </c>
      <c r="E160" s="92">
        <f>SUM(F156+F157+F158+F159+F161+F162+F147+F66+F52+F20)</f>
        <v>0</v>
      </c>
      <c r="F160" s="38">
        <f>SUM(E160*C160%)</f>
        <v>0</v>
      </c>
    </row>
    <row r="161" spans="1:6" ht="14.25" customHeight="1" x14ac:dyDescent="0.15">
      <c r="A161" s="77" t="s">
        <v>21</v>
      </c>
      <c r="B161" s="104" t="s">
        <v>133</v>
      </c>
      <c r="C161" s="79">
        <v>15</v>
      </c>
      <c r="D161" s="80" t="s">
        <v>36</v>
      </c>
      <c r="E161" s="92"/>
      <c r="F161" s="38">
        <f t="shared" si="15"/>
        <v>0</v>
      </c>
    </row>
    <row r="162" spans="1:6" ht="29.75" customHeight="1" thickBot="1" x14ac:dyDescent="0.2">
      <c r="A162" s="17" t="s">
        <v>22</v>
      </c>
      <c r="B162" s="55" t="s">
        <v>141</v>
      </c>
      <c r="C162" s="62">
        <f>SUM(C102:C103)</f>
        <v>517</v>
      </c>
      <c r="D162" s="63" t="s">
        <v>26</v>
      </c>
      <c r="E162" s="102"/>
      <c r="F162" s="38">
        <f t="shared" si="15"/>
        <v>0</v>
      </c>
    </row>
    <row r="163" spans="1:6" ht="13" thickBot="1" x14ac:dyDescent="0.2">
      <c r="A163" s="225" t="s">
        <v>46</v>
      </c>
      <c r="B163" s="226"/>
      <c r="C163" s="226"/>
      <c r="D163" s="226"/>
      <c r="E163" s="227"/>
      <c r="F163" s="20">
        <f>SUM(F156:F162)</f>
        <v>0</v>
      </c>
    </row>
    <row r="164" spans="1:6" x14ac:dyDescent="0.15">
      <c r="A164" s="40"/>
      <c r="B164" s="41"/>
      <c r="C164" s="41"/>
      <c r="D164" s="41"/>
      <c r="E164" s="41"/>
      <c r="F164" s="42"/>
    </row>
    <row r="165" spans="1:6" ht="15" customHeight="1" x14ac:dyDescent="0.15">
      <c r="A165" s="186" t="s">
        <v>297</v>
      </c>
      <c r="B165" s="186"/>
      <c r="C165" s="186"/>
      <c r="D165" s="186"/>
      <c r="E165" s="186"/>
      <c r="F165" s="186"/>
    </row>
    <row r="166" spans="1:6" ht="13" thickBot="1" x14ac:dyDescent="0.2">
      <c r="A166" s="31"/>
      <c r="B166" s="23"/>
      <c r="C166" s="23"/>
      <c r="D166" s="23"/>
      <c r="E166" s="23"/>
      <c r="F166" s="23"/>
    </row>
    <row r="167" spans="1:6" ht="13" thickBot="1" x14ac:dyDescent="0.2">
      <c r="A167" s="32"/>
      <c r="B167" s="233" t="s">
        <v>18</v>
      </c>
      <c r="C167" s="234"/>
      <c r="D167" s="235"/>
      <c r="E167" s="234" t="s">
        <v>16</v>
      </c>
      <c r="F167" s="235"/>
    </row>
    <row r="168" spans="1:6" ht="29.75" customHeight="1" x14ac:dyDescent="0.15">
      <c r="A168" s="36" t="s">
        <v>0</v>
      </c>
      <c r="B168" s="237" t="s">
        <v>37</v>
      </c>
      <c r="C168" s="238"/>
      <c r="D168" s="239"/>
      <c r="E168" s="263">
        <f>SUM(F20)</f>
        <v>0</v>
      </c>
      <c r="F168" s="241"/>
    </row>
    <row r="169" spans="1:6" ht="29.75" customHeight="1" x14ac:dyDescent="0.15">
      <c r="A169" s="37" t="s">
        <v>1</v>
      </c>
      <c r="B169" s="228" t="s">
        <v>34</v>
      </c>
      <c r="C169" s="229"/>
      <c r="D169" s="230"/>
      <c r="E169" s="264">
        <f>SUM(F52)</f>
        <v>0</v>
      </c>
      <c r="F169" s="232"/>
    </row>
    <row r="170" spans="1:6" ht="29.75" customHeight="1" x14ac:dyDescent="0.15">
      <c r="A170" s="37" t="s">
        <v>2</v>
      </c>
      <c r="B170" s="228" t="s">
        <v>31</v>
      </c>
      <c r="C170" s="229"/>
      <c r="D170" s="230"/>
      <c r="E170" s="264">
        <f>SUM(F66)</f>
        <v>0</v>
      </c>
      <c r="F170" s="232"/>
    </row>
    <row r="171" spans="1:6" ht="29.75" customHeight="1" x14ac:dyDescent="0.15">
      <c r="A171" s="37" t="s">
        <v>3</v>
      </c>
      <c r="B171" s="228" t="s">
        <v>92</v>
      </c>
      <c r="C171" s="229"/>
      <c r="D171" s="230"/>
      <c r="E171" s="264">
        <f>SUM(F147)</f>
        <v>0</v>
      </c>
      <c r="F171" s="232"/>
    </row>
    <row r="172" spans="1:6" ht="30.5" customHeight="1" thickBot="1" x14ac:dyDescent="0.2">
      <c r="A172" s="37" t="s">
        <v>4</v>
      </c>
      <c r="B172" s="228" t="s">
        <v>45</v>
      </c>
      <c r="C172" s="229"/>
      <c r="D172" s="230"/>
      <c r="E172" s="264">
        <f>SUM(F163)</f>
        <v>0</v>
      </c>
      <c r="F172" s="232"/>
    </row>
    <row r="173" spans="1:6" ht="15" customHeight="1" thickBot="1" x14ac:dyDescent="0.2">
      <c r="A173" s="39"/>
      <c r="B173" s="259" t="s">
        <v>298</v>
      </c>
      <c r="C173" s="260"/>
      <c r="D173" s="261"/>
      <c r="E173" s="262">
        <f>SUM(E168:F172)</f>
        <v>0</v>
      </c>
      <c r="F173" s="246"/>
    </row>
  </sheetData>
  <mergeCells count="27">
    <mergeCell ref="B2:D2"/>
    <mergeCell ref="B3:D3"/>
    <mergeCell ref="B171:D171"/>
    <mergeCell ref="E171:F171"/>
    <mergeCell ref="B172:D172"/>
    <mergeCell ref="E172:F172"/>
    <mergeCell ref="B71:D71"/>
    <mergeCell ref="A147:E147"/>
    <mergeCell ref="B152:D152"/>
    <mergeCell ref="A163:E163"/>
    <mergeCell ref="A165:F165"/>
    <mergeCell ref="B167:D167"/>
    <mergeCell ref="E167:F167"/>
    <mergeCell ref="B10:D10"/>
    <mergeCell ref="A20:E20"/>
    <mergeCell ref="B25:D25"/>
    <mergeCell ref="A52:E52"/>
    <mergeCell ref="B57:D57"/>
    <mergeCell ref="A66:E66"/>
    <mergeCell ref="B173:D173"/>
    <mergeCell ref="E173:F173"/>
    <mergeCell ref="B168:D168"/>
    <mergeCell ref="E168:F168"/>
    <mergeCell ref="B169:D169"/>
    <mergeCell ref="E169:F169"/>
    <mergeCell ref="B170:D170"/>
    <mergeCell ref="E170:F170"/>
  </mergeCells>
  <pageMargins left="0.7" right="0.7" top="0.75" bottom="0.75" header="0.3" footer="0.3"/>
  <pageSetup paperSize="9" scale="96" orientation="portrait" horizontalDpi="4294967293" r:id="rId1"/>
  <rowBreaks count="8" manualBreakCount="8">
    <brk id="21" max="16383" man="1"/>
    <brk id="44" max="16383" man="1"/>
    <brk id="53" max="16383" man="1"/>
    <brk id="67" max="16383" man="1"/>
    <brk id="96" max="5" man="1"/>
    <brk id="138" max="5" man="1"/>
    <brk id="148" max="5" man="1"/>
    <brk id="164" max="5"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0</xdr:colOff>
                <xdr:row>52</xdr:row>
                <xdr:rowOff>127000</xdr:rowOff>
              </from>
              <to>
                <xdr:col>1</xdr:col>
                <xdr:colOff>63500</xdr:colOff>
                <xdr:row>52</xdr:row>
                <xdr:rowOff>127000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5">
            <anchor moveWithCells="1" sizeWithCells="1">
              <from>
                <xdr:col>1</xdr:col>
                <xdr:colOff>0</xdr:colOff>
                <xdr:row>52</xdr:row>
                <xdr:rowOff>127000</xdr:rowOff>
              </from>
              <to>
                <xdr:col>1</xdr:col>
                <xdr:colOff>63500</xdr:colOff>
                <xdr:row>52</xdr:row>
                <xdr:rowOff>127000</xdr:rowOff>
              </to>
            </anchor>
          </objectPr>
        </oleObject>
      </mc:Choice>
      <mc:Fallback>
        <oleObject progId="Equation.3" shapeId="2050" r:id="rId6"/>
      </mc:Fallback>
    </mc:AlternateContent>
    <mc:AlternateContent xmlns:mc="http://schemas.openxmlformats.org/markup-compatibility/2006">
      <mc:Choice Requires="x14">
        <oleObject progId="Equation.3" shapeId="2051" r:id="rId7">
          <objectPr defaultSize="0" autoPict="0" r:id="rId5">
            <anchor moveWithCells="1" sizeWithCells="1">
              <from>
                <xdr:col>1</xdr:col>
                <xdr:colOff>0</xdr:colOff>
                <xdr:row>52</xdr:row>
                <xdr:rowOff>127000</xdr:rowOff>
              </from>
              <to>
                <xdr:col>1</xdr:col>
                <xdr:colOff>63500</xdr:colOff>
                <xdr:row>52</xdr:row>
                <xdr:rowOff>127000</xdr:rowOff>
              </to>
            </anchor>
          </objectPr>
        </oleObject>
      </mc:Choice>
      <mc:Fallback>
        <oleObject progId="Equation.3" shapeId="2051" r:id="rId7"/>
      </mc:Fallback>
    </mc:AlternateContent>
    <mc:AlternateContent xmlns:mc="http://schemas.openxmlformats.org/markup-compatibility/2006">
      <mc:Choice Requires="x14">
        <oleObject progId="Equation.3" shapeId="2052" r:id="rId8">
          <objectPr defaultSize="0" autoPict="0" r:id="rId5">
            <anchor moveWithCells="1" sizeWithCells="1">
              <from>
                <xdr:col>1</xdr:col>
                <xdr:colOff>0</xdr:colOff>
                <xdr:row>52</xdr:row>
                <xdr:rowOff>127000</xdr:rowOff>
              </from>
              <to>
                <xdr:col>1</xdr:col>
                <xdr:colOff>63500</xdr:colOff>
                <xdr:row>52</xdr:row>
                <xdr:rowOff>127000</xdr:rowOff>
              </to>
            </anchor>
          </objectPr>
        </oleObject>
      </mc:Choice>
      <mc:Fallback>
        <oleObject progId="Equation.3" shapeId="2052" r:id="rId8"/>
      </mc:Fallback>
    </mc:AlternateContent>
    <mc:AlternateContent xmlns:mc="http://schemas.openxmlformats.org/markup-compatibility/2006">
      <mc:Choice Requires="x14">
        <oleObject progId="Equation.3" shapeId="2053" r:id="rId9">
          <objectPr defaultSize="0" autoPict="0" r:id="rId5">
            <anchor moveWithCells="1" sizeWithCells="1">
              <from>
                <xdr:col>1</xdr:col>
                <xdr:colOff>0</xdr:colOff>
                <xdr:row>52</xdr:row>
                <xdr:rowOff>127000</xdr:rowOff>
              </from>
              <to>
                <xdr:col>1</xdr:col>
                <xdr:colOff>63500</xdr:colOff>
                <xdr:row>52</xdr:row>
                <xdr:rowOff>127000</xdr:rowOff>
              </to>
            </anchor>
          </objectPr>
        </oleObject>
      </mc:Choice>
      <mc:Fallback>
        <oleObject progId="Equation.3" shapeId="2053" r:id="rId9"/>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19"/>
  <sheetViews>
    <sheetView view="pageBreakPreview" topLeftCell="A107" zoomScale="110" zoomScaleSheetLayoutView="110" workbookViewId="0">
      <selection activeCell="E107" sqref="E107:E108"/>
    </sheetView>
  </sheetViews>
  <sheetFormatPr baseColWidth="10" defaultColWidth="9" defaultRowHeight="12" x14ac:dyDescent="0.15"/>
  <cols>
    <col min="2" max="2" width="49" customWidth="1"/>
  </cols>
  <sheetData>
    <row r="2" spans="1:6" ht="80.75" customHeight="1" x14ac:dyDescent="0.15">
      <c r="B2" s="256" t="s">
        <v>260</v>
      </c>
      <c r="C2" s="256"/>
      <c r="D2" s="256"/>
    </row>
    <row r="3" spans="1:6" ht="45.5" customHeight="1" x14ac:dyDescent="0.15">
      <c r="B3" s="256" t="s">
        <v>130</v>
      </c>
      <c r="C3" s="256"/>
      <c r="D3" s="256"/>
    </row>
    <row r="5" spans="1:6" x14ac:dyDescent="0.15">
      <c r="A5" s="66" t="s">
        <v>369</v>
      </c>
      <c r="B5" s="67" t="s">
        <v>296</v>
      </c>
      <c r="C5" s="68"/>
      <c r="D5" s="68"/>
      <c r="E5" s="68"/>
      <c r="F5" s="68"/>
    </row>
    <row r="6" spans="1:6" x14ac:dyDescent="0.15">
      <c r="A6" s="69"/>
      <c r="B6" s="65"/>
      <c r="C6" s="68"/>
      <c r="D6" s="68"/>
      <c r="E6" s="68"/>
      <c r="F6" s="68"/>
    </row>
    <row r="7" spans="1:6" x14ac:dyDescent="0.15">
      <c r="A7" s="69" t="s">
        <v>0</v>
      </c>
      <c r="B7" s="65" t="s">
        <v>37</v>
      </c>
      <c r="C7" s="68"/>
      <c r="D7" s="68"/>
      <c r="E7" s="68"/>
      <c r="F7" s="68"/>
    </row>
    <row r="8" spans="1:6" x14ac:dyDescent="0.15">
      <c r="A8" s="69"/>
      <c r="B8" s="65"/>
      <c r="C8" s="68"/>
      <c r="D8" s="68"/>
      <c r="E8" s="68"/>
      <c r="F8" s="68"/>
    </row>
    <row r="9" spans="1:6" x14ac:dyDescent="0.15">
      <c r="A9" s="69"/>
      <c r="B9" s="65" t="s">
        <v>38</v>
      </c>
      <c r="C9" s="68"/>
      <c r="D9" s="68"/>
      <c r="E9" s="68"/>
      <c r="F9" s="68"/>
    </row>
    <row r="10" spans="1:6" x14ac:dyDescent="0.15">
      <c r="A10" s="69"/>
      <c r="B10" s="258" t="s">
        <v>71</v>
      </c>
      <c r="C10" s="258"/>
      <c r="D10" s="258"/>
      <c r="E10" s="68"/>
      <c r="F10" s="68"/>
    </row>
    <row r="11" spans="1:6" ht="13" thickBot="1" x14ac:dyDescent="0.2">
      <c r="A11" s="119"/>
      <c r="B11" s="70"/>
      <c r="C11" s="68"/>
      <c r="D11" s="68"/>
      <c r="E11" s="68"/>
      <c r="F11" s="68"/>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71" t="s">
        <v>0</v>
      </c>
      <c r="B14" s="49" t="s">
        <v>261</v>
      </c>
      <c r="C14" s="72">
        <v>28</v>
      </c>
      <c r="D14" s="13" t="s">
        <v>26</v>
      </c>
      <c r="E14" s="14"/>
      <c r="F14" s="14">
        <f>SUM(E14*C14)</f>
        <v>0</v>
      </c>
    </row>
    <row r="15" spans="1:6" ht="15" customHeight="1" x14ac:dyDescent="0.15">
      <c r="A15" s="71" t="s">
        <v>1</v>
      </c>
      <c r="B15" s="49" t="s">
        <v>262</v>
      </c>
      <c r="C15" s="72">
        <v>5</v>
      </c>
      <c r="D15" s="13" t="s">
        <v>24</v>
      </c>
      <c r="E15" s="19"/>
      <c r="F15" s="19">
        <f t="shared" ref="F15:F17" si="0">SUM(E15*C15)</f>
        <v>0</v>
      </c>
    </row>
    <row r="16" spans="1:6" ht="33" x14ac:dyDescent="0.15">
      <c r="A16" s="71" t="s">
        <v>2</v>
      </c>
      <c r="B16" s="49" t="s">
        <v>73</v>
      </c>
      <c r="C16" s="72">
        <v>1</v>
      </c>
      <c r="D16" s="13" t="s">
        <v>24</v>
      </c>
      <c r="E16" s="19"/>
      <c r="F16" s="19">
        <f t="shared" si="0"/>
        <v>0</v>
      </c>
    </row>
    <row r="17" spans="1:6" ht="45" thickBot="1" x14ac:dyDescent="0.2">
      <c r="A17" s="73" t="s">
        <v>3</v>
      </c>
      <c r="B17" s="49" t="s">
        <v>170</v>
      </c>
      <c r="C17" s="62">
        <v>0</v>
      </c>
      <c r="D17" s="63" t="s">
        <v>20</v>
      </c>
      <c r="E17" s="64"/>
      <c r="F17" s="64">
        <f t="shared" si="0"/>
        <v>0</v>
      </c>
    </row>
    <row r="18" spans="1:6" ht="13" thickBot="1" x14ac:dyDescent="0.2">
      <c r="A18" s="225" t="s">
        <v>75</v>
      </c>
      <c r="B18" s="226"/>
      <c r="C18" s="226"/>
      <c r="D18" s="226"/>
      <c r="E18" s="227"/>
      <c r="F18" s="20">
        <f>SUM(F14:F17)</f>
        <v>0</v>
      </c>
    </row>
    <row r="19" spans="1:6" x14ac:dyDescent="0.15">
      <c r="A19" s="121"/>
      <c r="B19" s="28"/>
      <c r="C19" s="28"/>
      <c r="D19" s="28"/>
      <c r="E19" s="28"/>
      <c r="F19" s="29"/>
    </row>
    <row r="20" spans="1:6" x14ac:dyDescent="0.15">
      <c r="A20" s="119" t="s">
        <v>1</v>
      </c>
      <c r="B20" s="70" t="s">
        <v>34</v>
      </c>
      <c r="C20" s="68"/>
      <c r="D20" s="68"/>
      <c r="E20" s="68"/>
      <c r="F20" s="68"/>
    </row>
    <row r="21" spans="1:6" x14ac:dyDescent="0.15">
      <c r="A21" s="119"/>
      <c r="B21" s="70"/>
      <c r="C21" s="68"/>
      <c r="D21" s="68"/>
      <c r="E21" s="68"/>
      <c r="F21" s="68"/>
    </row>
    <row r="22" spans="1:6" x14ac:dyDescent="0.15">
      <c r="A22" s="119"/>
      <c r="B22" s="70" t="s">
        <v>38</v>
      </c>
      <c r="C22" s="68"/>
      <c r="D22" s="68"/>
      <c r="E22" s="68"/>
      <c r="F22" s="68"/>
    </row>
    <row r="23" spans="1:6" x14ac:dyDescent="0.15">
      <c r="A23" s="119"/>
      <c r="B23" s="256" t="s">
        <v>71</v>
      </c>
      <c r="C23" s="256"/>
      <c r="D23" s="256"/>
      <c r="E23" s="68"/>
      <c r="F23" s="68"/>
    </row>
    <row r="24" spans="1:6" ht="13" thickBot="1" x14ac:dyDescent="0.2">
      <c r="A24" s="119"/>
      <c r="B24" s="120"/>
      <c r="C24" s="68"/>
      <c r="D24" s="68"/>
      <c r="E24" s="68"/>
      <c r="F24" s="68"/>
    </row>
    <row r="25" spans="1:6" ht="44" x14ac:dyDescent="0.15">
      <c r="A25" s="5" t="s">
        <v>5</v>
      </c>
      <c r="B25" s="21" t="s">
        <v>6</v>
      </c>
      <c r="C25" s="6" t="s">
        <v>7</v>
      </c>
      <c r="D25" s="7" t="s">
        <v>8</v>
      </c>
      <c r="E25" s="7" t="s">
        <v>10</v>
      </c>
      <c r="F25" s="8" t="s">
        <v>11</v>
      </c>
    </row>
    <row r="26" spans="1:6" ht="13" thickBot="1" x14ac:dyDescent="0.2">
      <c r="A26" s="9" t="s">
        <v>9</v>
      </c>
      <c r="B26" s="22">
        <v>1</v>
      </c>
      <c r="C26" s="10">
        <v>2</v>
      </c>
      <c r="D26" s="10">
        <v>3</v>
      </c>
      <c r="E26" s="11">
        <v>4</v>
      </c>
      <c r="F26" s="12" t="s">
        <v>15</v>
      </c>
    </row>
    <row r="27" spans="1:6" ht="44" x14ac:dyDescent="0.15">
      <c r="A27" s="86" t="s">
        <v>0</v>
      </c>
      <c r="B27" s="94" t="s">
        <v>114</v>
      </c>
      <c r="C27" s="88">
        <v>16</v>
      </c>
      <c r="D27" s="80" t="s">
        <v>42</v>
      </c>
      <c r="E27" s="92"/>
      <c r="F27" s="82"/>
    </row>
    <row r="28" spans="1:6" x14ac:dyDescent="0.15">
      <c r="A28" s="86"/>
      <c r="B28" s="91" t="s">
        <v>40</v>
      </c>
      <c r="C28" s="88">
        <f>SUM(C27*30%)</f>
        <v>4.8</v>
      </c>
      <c r="D28" s="80" t="s">
        <v>19</v>
      </c>
      <c r="E28" s="92"/>
      <c r="F28" s="64">
        <f t="shared" ref="F28:F35" si="1">SUM(E28*C28)</f>
        <v>0</v>
      </c>
    </row>
    <row r="29" spans="1:6" x14ac:dyDescent="0.15">
      <c r="A29" s="86"/>
      <c r="B29" s="91" t="s">
        <v>41</v>
      </c>
      <c r="C29" s="88">
        <f>SUM(C27*50%)</f>
        <v>8</v>
      </c>
      <c r="D29" s="80" t="s">
        <v>19</v>
      </c>
      <c r="E29" s="92"/>
      <c r="F29" s="64">
        <f t="shared" si="1"/>
        <v>0</v>
      </c>
    </row>
    <row r="30" spans="1:6" x14ac:dyDescent="0.15">
      <c r="A30" s="86"/>
      <c r="B30" s="91" t="s">
        <v>39</v>
      </c>
      <c r="C30" s="88">
        <f>SUM(C27*20%)</f>
        <v>3.2</v>
      </c>
      <c r="D30" s="80" t="s">
        <v>19</v>
      </c>
      <c r="E30" s="92"/>
      <c r="F30" s="64">
        <f t="shared" si="1"/>
        <v>0</v>
      </c>
    </row>
    <row r="31" spans="1:6" ht="22" x14ac:dyDescent="0.15">
      <c r="A31" s="86" t="s">
        <v>1</v>
      </c>
      <c r="B31" s="94" t="s">
        <v>78</v>
      </c>
      <c r="C31" s="88">
        <v>3</v>
      </c>
      <c r="D31" s="80" t="s">
        <v>19</v>
      </c>
      <c r="E31" s="92"/>
      <c r="F31" s="64">
        <f t="shared" si="1"/>
        <v>0</v>
      </c>
    </row>
    <row r="32" spans="1:6" ht="15" customHeight="1" x14ac:dyDescent="0.15">
      <c r="A32" s="86" t="s">
        <v>2</v>
      </c>
      <c r="B32" s="94" t="s">
        <v>80</v>
      </c>
      <c r="C32" s="88">
        <v>21</v>
      </c>
      <c r="D32" s="80" t="s">
        <v>20</v>
      </c>
      <c r="E32" s="92"/>
      <c r="F32" s="64">
        <f t="shared" si="1"/>
        <v>0</v>
      </c>
    </row>
    <row r="33" spans="1:6" ht="44" x14ac:dyDescent="0.15">
      <c r="A33" s="86" t="s">
        <v>3</v>
      </c>
      <c r="B33" s="94" t="s">
        <v>82</v>
      </c>
      <c r="C33" s="88">
        <v>5</v>
      </c>
      <c r="D33" s="80" t="s">
        <v>19</v>
      </c>
      <c r="E33" s="92"/>
      <c r="F33" s="64">
        <f t="shared" si="1"/>
        <v>0</v>
      </c>
    </row>
    <row r="34" spans="1:6" ht="33" x14ac:dyDescent="0.15">
      <c r="A34" s="74" t="s">
        <v>4</v>
      </c>
      <c r="B34" s="49" t="s">
        <v>84</v>
      </c>
      <c r="C34" s="72">
        <v>4.5</v>
      </c>
      <c r="D34" s="13" t="s">
        <v>19</v>
      </c>
      <c r="E34" s="19"/>
      <c r="F34" s="64">
        <f t="shared" si="1"/>
        <v>0</v>
      </c>
    </row>
    <row r="35" spans="1:6" ht="23" thickBot="1" x14ac:dyDescent="0.2">
      <c r="A35" s="75" t="s">
        <v>21</v>
      </c>
      <c r="B35" s="45" t="s">
        <v>301</v>
      </c>
      <c r="C35" s="18">
        <v>6.5</v>
      </c>
      <c r="D35" s="13" t="s">
        <v>19</v>
      </c>
      <c r="E35" s="16"/>
      <c r="F35" s="64">
        <f t="shared" si="1"/>
        <v>0</v>
      </c>
    </row>
    <row r="36" spans="1:6" ht="13" thickBot="1" x14ac:dyDescent="0.2">
      <c r="A36" s="225" t="s">
        <v>89</v>
      </c>
      <c r="B36" s="226"/>
      <c r="C36" s="226"/>
      <c r="D36" s="226"/>
      <c r="E36" s="227"/>
      <c r="F36" s="20">
        <f>SUM(F27:F35)</f>
        <v>0</v>
      </c>
    </row>
    <row r="37" spans="1:6" x14ac:dyDescent="0.15">
      <c r="A37" s="121"/>
      <c r="B37" s="28"/>
      <c r="C37" s="28"/>
      <c r="D37" s="28"/>
      <c r="E37" s="28"/>
      <c r="F37" s="29"/>
    </row>
    <row r="38" spans="1:6" x14ac:dyDescent="0.15">
      <c r="A38" s="121" t="s">
        <v>2</v>
      </c>
      <c r="B38" s="65" t="s">
        <v>31</v>
      </c>
      <c r="C38" s="28"/>
      <c r="D38" s="28"/>
      <c r="E38" s="28"/>
      <c r="F38" s="29"/>
    </row>
    <row r="39" spans="1:6" x14ac:dyDescent="0.15">
      <c r="A39" s="121"/>
      <c r="B39" s="65"/>
      <c r="C39" s="28"/>
      <c r="D39" s="28"/>
      <c r="E39" s="28"/>
      <c r="F39" s="29"/>
    </row>
    <row r="40" spans="1:6" x14ac:dyDescent="0.15">
      <c r="A40" s="121"/>
      <c r="B40" s="65" t="s">
        <v>38</v>
      </c>
      <c r="C40" s="28"/>
      <c r="D40" s="28"/>
      <c r="E40" s="28"/>
      <c r="F40" s="29"/>
    </row>
    <row r="41" spans="1:6" x14ac:dyDescent="0.15">
      <c r="A41" s="121"/>
      <c r="B41" s="258" t="s">
        <v>44</v>
      </c>
      <c r="C41" s="258"/>
      <c r="D41" s="258"/>
      <c r="E41" s="28"/>
      <c r="F41" s="29"/>
    </row>
    <row r="42" spans="1:6" ht="13" thickBot="1" x14ac:dyDescent="0.2">
      <c r="A42" s="121"/>
      <c r="B42" s="28"/>
      <c r="C42" s="28"/>
      <c r="D42" s="28"/>
      <c r="E42" s="28"/>
      <c r="F42" s="29"/>
    </row>
    <row r="43" spans="1:6" ht="44" x14ac:dyDescent="0.15">
      <c r="A43" s="5" t="s">
        <v>5</v>
      </c>
      <c r="B43" s="21" t="s">
        <v>6</v>
      </c>
      <c r="C43" s="6" t="s">
        <v>7</v>
      </c>
      <c r="D43" s="7" t="s">
        <v>8</v>
      </c>
      <c r="E43" s="7" t="s">
        <v>10</v>
      </c>
      <c r="F43" s="8" t="s">
        <v>11</v>
      </c>
    </row>
    <row r="44" spans="1:6" ht="13" thickBot="1" x14ac:dyDescent="0.2">
      <c r="A44" s="9" t="s">
        <v>9</v>
      </c>
      <c r="B44" s="22">
        <v>1</v>
      </c>
      <c r="C44" s="10">
        <v>2</v>
      </c>
      <c r="D44" s="10">
        <v>3</v>
      </c>
      <c r="E44" s="11">
        <v>4</v>
      </c>
      <c r="F44" s="12" t="s">
        <v>15</v>
      </c>
    </row>
    <row r="45" spans="1:6" ht="22" x14ac:dyDescent="0.15">
      <c r="A45" s="17" t="s">
        <v>0</v>
      </c>
      <c r="B45" s="45" t="s">
        <v>90</v>
      </c>
      <c r="C45" s="18">
        <v>5</v>
      </c>
      <c r="D45" s="13" t="s">
        <v>24</v>
      </c>
      <c r="E45" s="16"/>
      <c r="F45" s="64">
        <f t="shared" ref="F45:F49" si="2">SUM(E45*C45)</f>
        <v>0</v>
      </c>
    </row>
    <row r="46" spans="1:6" ht="110" x14ac:dyDescent="0.15">
      <c r="A46" s="17" t="s">
        <v>1</v>
      </c>
      <c r="B46" s="45" t="s">
        <v>115</v>
      </c>
      <c r="C46" s="18"/>
      <c r="D46" s="13"/>
      <c r="E46" s="16"/>
      <c r="F46" s="64"/>
    </row>
    <row r="47" spans="1:6" ht="20" customHeight="1" x14ac:dyDescent="0.15">
      <c r="A47" s="17"/>
      <c r="B47" s="45" t="s">
        <v>302</v>
      </c>
      <c r="C47" s="18">
        <v>5</v>
      </c>
      <c r="D47" s="13" t="s">
        <v>24</v>
      </c>
      <c r="E47" s="16"/>
      <c r="F47" s="64">
        <f t="shared" si="2"/>
        <v>0</v>
      </c>
    </row>
    <row r="48" spans="1:6" ht="33" x14ac:dyDescent="0.15">
      <c r="A48" s="17" t="s">
        <v>2</v>
      </c>
      <c r="B48" s="45" t="s">
        <v>91</v>
      </c>
      <c r="C48" s="18">
        <v>5</v>
      </c>
      <c r="D48" s="13" t="s">
        <v>24</v>
      </c>
      <c r="E48" s="16"/>
      <c r="F48" s="64">
        <f t="shared" si="2"/>
        <v>0</v>
      </c>
    </row>
    <row r="49" spans="1:6" ht="34" thickBot="1" x14ac:dyDescent="0.2">
      <c r="A49" s="17" t="s">
        <v>3</v>
      </c>
      <c r="B49" s="49" t="s">
        <v>134</v>
      </c>
      <c r="C49" s="18">
        <v>5</v>
      </c>
      <c r="D49" s="13" t="s">
        <v>24</v>
      </c>
      <c r="E49" s="16"/>
      <c r="F49" s="64">
        <f t="shared" si="2"/>
        <v>0</v>
      </c>
    </row>
    <row r="50" spans="1:6" ht="13" thickBot="1" x14ac:dyDescent="0.2">
      <c r="A50" s="225" t="s">
        <v>43</v>
      </c>
      <c r="B50" s="226"/>
      <c r="C50" s="226"/>
      <c r="D50" s="226"/>
      <c r="E50" s="227"/>
      <c r="F50" s="20">
        <f>SUM(F45:F49)</f>
        <v>0</v>
      </c>
    </row>
    <row r="51" spans="1:6" x14ac:dyDescent="0.15">
      <c r="A51" s="121"/>
      <c r="B51" s="28"/>
      <c r="C51" s="28"/>
      <c r="D51" s="28"/>
      <c r="E51" s="28"/>
      <c r="F51" s="29"/>
    </row>
    <row r="52" spans="1:6" x14ac:dyDescent="0.15">
      <c r="A52" s="121" t="s">
        <v>3</v>
      </c>
      <c r="B52" s="65" t="s">
        <v>92</v>
      </c>
      <c r="C52" s="28"/>
      <c r="D52" s="28"/>
      <c r="E52" s="28"/>
      <c r="F52" s="29"/>
    </row>
    <row r="53" spans="1:6" x14ac:dyDescent="0.15">
      <c r="A53" s="121"/>
      <c r="B53" s="65"/>
      <c r="C53" s="28"/>
      <c r="D53" s="28"/>
      <c r="E53" s="28"/>
      <c r="F53" s="29"/>
    </row>
    <row r="54" spans="1:6" x14ac:dyDescent="0.15">
      <c r="A54" s="121"/>
      <c r="B54" s="65" t="s">
        <v>38</v>
      </c>
      <c r="C54" s="28"/>
      <c r="D54" s="28"/>
      <c r="E54" s="28"/>
      <c r="F54" s="29"/>
    </row>
    <row r="55" spans="1:6" ht="11.75" customHeight="1" x14ac:dyDescent="0.15">
      <c r="A55" s="121"/>
      <c r="B55" s="258" t="s">
        <v>44</v>
      </c>
      <c r="C55" s="258"/>
      <c r="D55" s="258"/>
      <c r="E55" s="28"/>
      <c r="F55" s="29"/>
    </row>
    <row r="56" spans="1:6" x14ac:dyDescent="0.15">
      <c r="A56" s="121"/>
      <c r="B56" s="108" t="s">
        <v>142</v>
      </c>
      <c r="C56" s="28"/>
      <c r="D56" s="29"/>
      <c r="E56" s="28"/>
      <c r="F56" s="29"/>
    </row>
    <row r="57" spans="1:6" x14ac:dyDescent="0.15">
      <c r="A57" s="121"/>
      <c r="B57" s="108" t="s">
        <v>143</v>
      </c>
      <c r="C57" s="28"/>
      <c r="D57" s="29"/>
      <c r="E57" s="28"/>
      <c r="F57" s="29"/>
    </row>
    <row r="58" spans="1:6" ht="55" x14ac:dyDescent="0.15">
      <c r="A58" s="121"/>
      <c r="B58" s="49" t="s">
        <v>144</v>
      </c>
      <c r="C58" s="28"/>
      <c r="D58" s="29"/>
      <c r="E58" s="28"/>
      <c r="F58" s="29"/>
    </row>
    <row r="59" spans="1:6" x14ac:dyDescent="0.15">
      <c r="A59" s="121"/>
      <c r="B59" s="49" t="s">
        <v>145</v>
      </c>
      <c r="C59" s="28"/>
      <c r="D59" s="29"/>
      <c r="E59" s="28"/>
      <c r="F59" s="29"/>
    </row>
    <row r="60" spans="1:6" ht="33" x14ac:dyDescent="0.15">
      <c r="A60" s="121"/>
      <c r="B60" s="49" t="s">
        <v>146</v>
      </c>
      <c r="C60" s="28"/>
      <c r="D60" s="29"/>
      <c r="E60" s="28"/>
      <c r="F60" s="29"/>
    </row>
    <row r="61" spans="1:6" ht="33" x14ac:dyDescent="0.15">
      <c r="A61" s="121"/>
      <c r="B61" s="49" t="s">
        <v>147</v>
      </c>
      <c r="C61" s="28"/>
      <c r="D61" s="29"/>
      <c r="E61" s="28"/>
      <c r="F61" s="29"/>
    </row>
    <row r="62" spans="1:6" x14ac:dyDescent="0.15">
      <c r="A62" s="121"/>
      <c r="B62" s="108" t="s">
        <v>148</v>
      </c>
      <c r="C62" s="28"/>
      <c r="D62" s="29"/>
      <c r="E62" s="28"/>
      <c r="F62" s="29"/>
    </row>
    <row r="63" spans="1:6" ht="77" x14ac:dyDescent="0.15">
      <c r="A63" s="121"/>
      <c r="B63" s="49" t="s">
        <v>149</v>
      </c>
      <c r="C63" s="28"/>
      <c r="D63" s="29"/>
      <c r="E63" s="28"/>
      <c r="F63" s="29"/>
    </row>
    <row r="64" spans="1:6" x14ac:dyDescent="0.15">
      <c r="A64" s="121"/>
      <c r="B64" s="108" t="s">
        <v>163</v>
      </c>
      <c r="C64" s="28"/>
      <c r="D64" s="29"/>
      <c r="E64" s="28"/>
      <c r="F64" s="29"/>
    </row>
    <row r="65" spans="1:6" ht="33" x14ac:dyDescent="0.15">
      <c r="A65" s="121"/>
      <c r="B65" s="49" t="s">
        <v>152</v>
      </c>
      <c r="C65" s="28"/>
      <c r="D65" s="29"/>
      <c r="E65" s="28"/>
      <c r="F65" s="29"/>
    </row>
    <row r="66" spans="1:6" x14ac:dyDescent="0.15">
      <c r="A66" s="121"/>
      <c r="B66" s="108" t="s">
        <v>155</v>
      </c>
      <c r="C66" s="28"/>
      <c r="D66" s="29"/>
      <c r="E66" s="28"/>
      <c r="F66" s="29"/>
    </row>
    <row r="67" spans="1:6" ht="88" x14ac:dyDescent="0.15">
      <c r="A67" s="121"/>
      <c r="B67" s="49" t="s">
        <v>162</v>
      </c>
      <c r="C67" s="28"/>
      <c r="D67" s="29"/>
      <c r="E67" s="28"/>
      <c r="F67" s="29"/>
    </row>
    <row r="68" spans="1:6" ht="22" x14ac:dyDescent="0.15">
      <c r="A68" s="121"/>
      <c r="B68" s="108" t="s">
        <v>156</v>
      </c>
      <c r="C68" s="28"/>
      <c r="D68" s="29"/>
      <c r="E68" s="28"/>
      <c r="F68" s="29"/>
    </row>
    <row r="69" spans="1:6" ht="77" x14ac:dyDescent="0.15">
      <c r="A69" s="121"/>
      <c r="B69" s="49" t="s">
        <v>157</v>
      </c>
      <c r="C69" s="28"/>
      <c r="D69" s="29"/>
      <c r="E69" s="28"/>
      <c r="F69" s="29"/>
    </row>
    <row r="70" spans="1:6" x14ac:dyDescent="0.15">
      <c r="A70" s="121"/>
      <c r="B70" s="108" t="s">
        <v>158</v>
      </c>
      <c r="C70" s="28"/>
      <c r="D70" s="29"/>
      <c r="E70" s="28"/>
      <c r="F70" s="29"/>
    </row>
    <row r="71" spans="1:6" x14ac:dyDescent="0.15">
      <c r="A71" s="121"/>
      <c r="B71" s="108" t="s">
        <v>159</v>
      </c>
      <c r="C71" s="28"/>
      <c r="D71" s="29"/>
      <c r="E71" s="28"/>
      <c r="F71" s="29"/>
    </row>
    <row r="72" spans="1:6" ht="55" x14ac:dyDescent="0.15">
      <c r="A72" s="121"/>
      <c r="B72" s="49" t="s">
        <v>144</v>
      </c>
      <c r="C72" s="28"/>
      <c r="D72" s="29"/>
      <c r="E72" s="28"/>
      <c r="F72" s="29"/>
    </row>
    <row r="73" spans="1:6" x14ac:dyDescent="0.15">
      <c r="A73" s="121"/>
      <c r="B73" s="108" t="s">
        <v>160</v>
      </c>
      <c r="C73" s="28"/>
      <c r="D73" s="29"/>
      <c r="E73" s="28"/>
      <c r="F73" s="29"/>
    </row>
    <row r="74" spans="1:6" ht="22" x14ac:dyDescent="0.15">
      <c r="A74" s="121"/>
      <c r="B74" s="49" t="s">
        <v>161</v>
      </c>
      <c r="C74" s="28"/>
      <c r="D74" s="29"/>
      <c r="E74" s="28"/>
      <c r="F74" s="29"/>
    </row>
    <row r="75" spans="1:6" ht="13" thickBot="1" x14ac:dyDescent="0.2">
      <c r="A75" s="121"/>
      <c r="B75" s="122"/>
      <c r="C75" s="122"/>
      <c r="D75" s="122"/>
      <c r="E75" s="28"/>
      <c r="F75" s="29"/>
    </row>
    <row r="76" spans="1:6" ht="44" x14ac:dyDescent="0.15">
      <c r="A76" s="5" t="s">
        <v>5</v>
      </c>
      <c r="B76" s="21" t="s">
        <v>6</v>
      </c>
      <c r="C76" s="6" t="s">
        <v>7</v>
      </c>
      <c r="D76" s="7" t="s">
        <v>8</v>
      </c>
      <c r="E76" s="7" t="s">
        <v>10</v>
      </c>
      <c r="F76" s="8" t="s">
        <v>11</v>
      </c>
    </row>
    <row r="77" spans="1:6" ht="13" thickBot="1" x14ac:dyDescent="0.2">
      <c r="A77" s="9" t="s">
        <v>9</v>
      </c>
      <c r="B77" s="22">
        <v>1</v>
      </c>
      <c r="C77" s="10">
        <v>2</v>
      </c>
      <c r="D77" s="10">
        <v>3</v>
      </c>
      <c r="E77" s="11">
        <v>4</v>
      </c>
      <c r="F77" s="12" t="s">
        <v>15</v>
      </c>
    </row>
    <row r="78" spans="1:6" ht="44" customHeight="1" x14ac:dyDescent="0.15">
      <c r="A78" s="17" t="s">
        <v>0</v>
      </c>
      <c r="B78" s="49" t="s">
        <v>136</v>
      </c>
      <c r="C78" s="18"/>
      <c r="D78" s="13"/>
      <c r="E78" s="16"/>
      <c r="F78" s="64"/>
    </row>
    <row r="79" spans="1:6" x14ac:dyDescent="0.15">
      <c r="A79" s="17"/>
      <c r="B79" s="107" t="s">
        <v>137</v>
      </c>
      <c r="C79" s="18">
        <v>28</v>
      </c>
      <c r="D79" s="13" t="s">
        <v>26</v>
      </c>
      <c r="E79" s="16"/>
      <c r="F79" s="64">
        <f t="shared" ref="F79:F92" si="3">SUM(E79*C79)</f>
        <v>0</v>
      </c>
    </row>
    <row r="80" spans="1:6" ht="88" x14ac:dyDescent="0.15">
      <c r="A80" s="17" t="s">
        <v>1</v>
      </c>
      <c r="B80" s="52" t="s">
        <v>97</v>
      </c>
      <c r="C80" s="18">
        <v>5</v>
      </c>
      <c r="D80" s="13" t="s">
        <v>24</v>
      </c>
      <c r="E80" s="16"/>
      <c r="F80" s="106">
        <f t="shared" si="3"/>
        <v>0</v>
      </c>
    </row>
    <row r="81" spans="1:6" ht="44" x14ac:dyDescent="0.15">
      <c r="A81" s="17" t="s">
        <v>2</v>
      </c>
      <c r="B81" s="52" t="s">
        <v>99</v>
      </c>
      <c r="C81" s="18">
        <v>5</v>
      </c>
      <c r="D81" s="13" t="s">
        <v>24</v>
      </c>
      <c r="E81" s="16"/>
      <c r="F81" s="106">
        <f t="shared" si="3"/>
        <v>0</v>
      </c>
    </row>
    <row r="82" spans="1:6" ht="44" x14ac:dyDescent="0.15">
      <c r="A82" s="17" t="s">
        <v>3</v>
      </c>
      <c r="B82" s="52" t="s">
        <v>100</v>
      </c>
      <c r="C82" s="18"/>
      <c r="D82" s="13"/>
      <c r="E82" s="16"/>
      <c r="F82" s="106"/>
    </row>
    <row r="83" spans="1:6" x14ac:dyDescent="0.15">
      <c r="A83" s="17"/>
      <c r="B83" s="76" t="s">
        <v>286</v>
      </c>
      <c r="C83" s="18">
        <v>5</v>
      </c>
      <c r="D83" s="13" t="s">
        <v>24</v>
      </c>
      <c r="E83" s="16"/>
      <c r="F83" s="106">
        <f t="shared" ref="F83" si="4">SUM(E83*C83)</f>
        <v>0</v>
      </c>
    </row>
    <row r="84" spans="1:6" ht="33" x14ac:dyDescent="0.15">
      <c r="A84" s="77" t="s">
        <v>70</v>
      </c>
      <c r="B84" s="94" t="s">
        <v>290</v>
      </c>
      <c r="C84" s="79">
        <v>5</v>
      </c>
      <c r="D84" s="80" t="s">
        <v>24</v>
      </c>
      <c r="E84" s="81"/>
      <c r="F84" s="106">
        <f t="shared" si="3"/>
        <v>0</v>
      </c>
    </row>
    <row r="85" spans="1:6" ht="33" x14ac:dyDescent="0.15">
      <c r="A85" s="77" t="s">
        <v>101</v>
      </c>
      <c r="B85" s="103" t="s">
        <v>123</v>
      </c>
      <c r="C85" s="79"/>
      <c r="D85" s="80"/>
      <c r="E85" s="81"/>
      <c r="F85" s="82"/>
    </row>
    <row r="86" spans="1:6" x14ac:dyDescent="0.15">
      <c r="A86" s="77"/>
      <c r="B86" s="103" t="s">
        <v>387</v>
      </c>
      <c r="C86" s="79">
        <v>5</v>
      </c>
      <c r="D86" s="80" t="s">
        <v>24</v>
      </c>
      <c r="E86" s="81"/>
      <c r="F86" s="106">
        <f t="shared" si="3"/>
        <v>0</v>
      </c>
    </row>
    <row r="87" spans="1:6" ht="33" x14ac:dyDescent="0.15">
      <c r="A87" s="17" t="s">
        <v>102</v>
      </c>
      <c r="B87" s="50" t="s">
        <v>388</v>
      </c>
      <c r="C87" s="18">
        <v>5</v>
      </c>
      <c r="D87" s="13" t="s">
        <v>26</v>
      </c>
      <c r="E87" s="16"/>
      <c r="F87" s="106">
        <f t="shared" si="3"/>
        <v>0</v>
      </c>
    </row>
    <row r="88" spans="1:6" ht="14.25" customHeight="1" x14ac:dyDescent="0.15">
      <c r="A88" s="17" t="s">
        <v>103</v>
      </c>
      <c r="B88" s="50" t="s">
        <v>139</v>
      </c>
      <c r="C88" s="18">
        <f>SUM(C79)</f>
        <v>28</v>
      </c>
      <c r="D88" s="13" t="s">
        <v>26</v>
      </c>
      <c r="E88" s="16"/>
      <c r="F88" s="106">
        <f t="shared" si="3"/>
        <v>0</v>
      </c>
    </row>
    <row r="89" spans="1:6" ht="44" x14ac:dyDescent="0.15">
      <c r="A89" s="17" t="s">
        <v>104</v>
      </c>
      <c r="B89" s="50" t="s">
        <v>138</v>
      </c>
      <c r="C89" s="18">
        <f>SUM(C79)</f>
        <v>28</v>
      </c>
      <c r="D89" s="13" t="s">
        <v>26</v>
      </c>
      <c r="E89" s="16"/>
      <c r="F89" s="106">
        <f t="shared" si="3"/>
        <v>0</v>
      </c>
    </row>
    <row r="90" spans="1:6" ht="22" x14ac:dyDescent="0.15">
      <c r="A90" s="17" t="s">
        <v>105</v>
      </c>
      <c r="B90" s="50" t="s">
        <v>140</v>
      </c>
      <c r="C90" s="18">
        <f>SUM(C89)</f>
        <v>28</v>
      </c>
      <c r="D90" s="13" t="s">
        <v>26</v>
      </c>
      <c r="E90" s="16"/>
      <c r="F90" s="106">
        <f t="shared" si="3"/>
        <v>0</v>
      </c>
    </row>
    <row r="91" spans="1:6" ht="22" x14ac:dyDescent="0.15">
      <c r="A91" s="17" t="s">
        <v>106</v>
      </c>
      <c r="B91" s="50" t="s">
        <v>108</v>
      </c>
      <c r="C91" s="18">
        <v>1</v>
      </c>
      <c r="D91" s="13" t="s">
        <v>24</v>
      </c>
      <c r="E91" s="16"/>
      <c r="F91" s="106">
        <f t="shared" si="3"/>
        <v>0</v>
      </c>
    </row>
    <row r="92" spans="1:6" ht="34" thickBot="1" x14ac:dyDescent="0.2">
      <c r="A92" s="17" t="s">
        <v>107</v>
      </c>
      <c r="B92" s="50" t="s">
        <v>109</v>
      </c>
      <c r="C92" s="18">
        <v>1</v>
      </c>
      <c r="D92" s="13" t="s">
        <v>24</v>
      </c>
      <c r="E92" s="16"/>
      <c r="F92" s="106">
        <f t="shared" si="3"/>
        <v>0</v>
      </c>
    </row>
    <row r="93" spans="1:6" ht="14.25" customHeight="1" thickBot="1" x14ac:dyDescent="0.2">
      <c r="A93" s="225" t="s">
        <v>110</v>
      </c>
      <c r="B93" s="226"/>
      <c r="C93" s="226"/>
      <c r="D93" s="226"/>
      <c r="E93" s="227"/>
      <c r="F93" s="20">
        <f>SUM(F78:F92)</f>
        <v>0</v>
      </c>
    </row>
    <row r="94" spans="1:6" x14ac:dyDescent="0.15">
      <c r="A94" s="40"/>
      <c r="B94" s="41"/>
      <c r="C94" s="41"/>
      <c r="D94" s="41"/>
      <c r="E94" s="41"/>
      <c r="F94" s="42"/>
    </row>
    <row r="95" spans="1:6" x14ac:dyDescent="0.15">
      <c r="A95" s="121" t="s">
        <v>4</v>
      </c>
      <c r="B95" s="65" t="s">
        <v>45</v>
      </c>
      <c r="C95" s="28"/>
      <c r="D95" s="28"/>
      <c r="E95" s="28"/>
      <c r="F95" s="29"/>
    </row>
    <row r="96" spans="1:6" x14ac:dyDescent="0.15">
      <c r="A96" s="121"/>
      <c r="B96" s="65"/>
      <c r="C96" s="28"/>
      <c r="D96" s="28"/>
      <c r="E96" s="28"/>
      <c r="F96" s="29"/>
    </row>
    <row r="97" spans="1:6" x14ac:dyDescent="0.15">
      <c r="A97" s="121"/>
      <c r="B97" s="65" t="s">
        <v>38</v>
      </c>
      <c r="C97" s="28"/>
      <c r="D97" s="28"/>
      <c r="E97" s="28"/>
      <c r="F97" s="29"/>
    </row>
    <row r="98" spans="1:6" x14ac:dyDescent="0.15">
      <c r="A98" s="121"/>
      <c r="B98" s="258" t="s">
        <v>44</v>
      </c>
      <c r="C98" s="258"/>
      <c r="D98" s="258"/>
      <c r="E98" s="28"/>
      <c r="F98" s="29"/>
    </row>
    <row r="99" spans="1:6" ht="13" thickBot="1" x14ac:dyDescent="0.2">
      <c r="A99" s="121"/>
      <c r="B99" s="28"/>
      <c r="C99" s="28"/>
      <c r="D99" s="28"/>
      <c r="E99" s="28"/>
      <c r="F99" s="29"/>
    </row>
    <row r="100" spans="1:6" ht="44" x14ac:dyDescent="0.15">
      <c r="A100" s="5" t="s">
        <v>5</v>
      </c>
      <c r="B100" s="21" t="s">
        <v>6</v>
      </c>
      <c r="C100" s="6" t="s">
        <v>7</v>
      </c>
      <c r="D100" s="7" t="s">
        <v>8</v>
      </c>
      <c r="E100" s="7" t="s">
        <v>10</v>
      </c>
      <c r="F100" s="8" t="s">
        <v>11</v>
      </c>
    </row>
    <row r="101" spans="1:6" ht="13" thickBot="1" x14ac:dyDescent="0.2">
      <c r="A101" s="9" t="s">
        <v>9</v>
      </c>
      <c r="B101" s="22">
        <v>1</v>
      </c>
      <c r="C101" s="10">
        <v>2</v>
      </c>
      <c r="D101" s="10">
        <v>3</v>
      </c>
      <c r="E101" s="11">
        <v>4</v>
      </c>
      <c r="F101" s="12" t="s">
        <v>15</v>
      </c>
    </row>
    <row r="102" spans="1:6" ht="33" customHeight="1" x14ac:dyDescent="0.15">
      <c r="A102" s="17" t="s">
        <v>0</v>
      </c>
      <c r="B102" s="49" t="s">
        <v>47</v>
      </c>
      <c r="C102" s="62">
        <f>SUM(C79)</f>
        <v>28</v>
      </c>
      <c r="D102" s="63" t="s">
        <v>26</v>
      </c>
      <c r="E102" s="102"/>
      <c r="F102" s="38">
        <f t="shared" ref="F102:F108" si="5">SUM(E102*C102)</f>
        <v>0</v>
      </c>
    </row>
    <row r="103" spans="1:6" ht="33" customHeight="1" x14ac:dyDescent="0.15">
      <c r="A103" s="17" t="s">
        <v>1</v>
      </c>
      <c r="B103" s="49" t="s">
        <v>303</v>
      </c>
      <c r="C103" s="62">
        <v>0</v>
      </c>
      <c r="D103" s="63" t="s">
        <v>20</v>
      </c>
      <c r="E103" s="102"/>
      <c r="F103" s="38">
        <f t="shared" si="5"/>
        <v>0</v>
      </c>
    </row>
    <row r="104" spans="1:6" ht="33" customHeight="1" x14ac:dyDescent="0.15">
      <c r="A104" s="17" t="s">
        <v>2</v>
      </c>
      <c r="B104" s="49" t="s">
        <v>304</v>
      </c>
      <c r="C104" s="62">
        <v>0</v>
      </c>
      <c r="D104" s="63" t="s">
        <v>20</v>
      </c>
      <c r="E104" s="102"/>
      <c r="F104" s="38">
        <f t="shared" si="5"/>
        <v>0</v>
      </c>
    </row>
    <row r="105" spans="1:6" ht="29.75" customHeight="1" x14ac:dyDescent="0.15">
      <c r="A105" s="77" t="s">
        <v>3</v>
      </c>
      <c r="B105" s="49" t="s">
        <v>111</v>
      </c>
      <c r="C105" s="62">
        <v>2</v>
      </c>
      <c r="D105" s="63" t="s">
        <v>36</v>
      </c>
      <c r="E105" s="102"/>
      <c r="F105" s="38">
        <f t="shared" si="5"/>
        <v>0</v>
      </c>
    </row>
    <row r="106" spans="1:6" ht="15" customHeight="1" x14ac:dyDescent="0.15">
      <c r="A106" s="77" t="s">
        <v>4</v>
      </c>
      <c r="B106" s="104" t="s">
        <v>128</v>
      </c>
      <c r="C106" s="79">
        <v>2.5</v>
      </c>
      <c r="D106" s="80" t="s">
        <v>129</v>
      </c>
      <c r="E106" s="92">
        <f>SUM(F108+F107+F105+F104+F103+F102+F93+F50+F36+F18)</f>
        <v>0</v>
      </c>
      <c r="F106" s="38">
        <f>SUM(E106*C106%)</f>
        <v>0</v>
      </c>
    </row>
    <row r="107" spans="1:6" ht="14.25" customHeight="1" x14ac:dyDescent="0.15">
      <c r="A107" s="77" t="s">
        <v>21</v>
      </c>
      <c r="B107" s="104" t="s">
        <v>133</v>
      </c>
      <c r="C107" s="79">
        <v>3</v>
      </c>
      <c r="D107" s="80" t="s">
        <v>36</v>
      </c>
      <c r="E107" s="92"/>
      <c r="F107" s="38">
        <f t="shared" si="5"/>
        <v>0</v>
      </c>
    </row>
    <row r="108" spans="1:6" ht="29.75" customHeight="1" thickBot="1" x14ac:dyDescent="0.2">
      <c r="A108" s="17" t="s">
        <v>22</v>
      </c>
      <c r="B108" s="55" t="s">
        <v>141</v>
      </c>
      <c r="C108" s="62">
        <f>SUM(C79)</f>
        <v>28</v>
      </c>
      <c r="D108" s="63" t="s">
        <v>26</v>
      </c>
      <c r="E108" s="102"/>
      <c r="F108" s="38">
        <f t="shared" si="5"/>
        <v>0</v>
      </c>
    </row>
    <row r="109" spans="1:6" ht="13" thickBot="1" x14ac:dyDescent="0.2">
      <c r="A109" s="225" t="s">
        <v>46</v>
      </c>
      <c r="B109" s="226"/>
      <c r="C109" s="226"/>
      <c r="D109" s="226"/>
      <c r="E109" s="227"/>
      <c r="F109" s="20">
        <f>SUM(F102:F108)</f>
        <v>0</v>
      </c>
    </row>
    <row r="110" spans="1:6" x14ac:dyDescent="0.15">
      <c r="A110" s="40"/>
      <c r="B110" s="41"/>
      <c r="C110" s="41"/>
      <c r="D110" s="41"/>
      <c r="E110" s="41"/>
      <c r="F110" s="42"/>
    </row>
    <row r="111" spans="1:6" ht="15" customHeight="1" x14ac:dyDescent="0.15">
      <c r="A111" s="186" t="s">
        <v>299</v>
      </c>
      <c r="B111" s="186"/>
      <c r="C111" s="186"/>
      <c r="D111" s="186"/>
      <c r="E111" s="186"/>
      <c r="F111" s="186"/>
    </row>
    <row r="112" spans="1:6" ht="13" thickBot="1" x14ac:dyDescent="0.2">
      <c r="A112" s="31"/>
      <c r="B112" s="23"/>
      <c r="C112" s="23"/>
      <c r="D112" s="23"/>
      <c r="E112" s="23"/>
      <c r="F112" s="23"/>
    </row>
    <row r="113" spans="1:6" ht="13" thickBot="1" x14ac:dyDescent="0.2">
      <c r="A113" s="32"/>
      <c r="B113" s="233" t="s">
        <v>18</v>
      </c>
      <c r="C113" s="234"/>
      <c r="D113" s="235"/>
      <c r="E113" s="234" t="s">
        <v>16</v>
      </c>
      <c r="F113" s="235"/>
    </row>
    <row r="114" spans="1:6" ht="29.75" customHeight="1" x14ac:dyDescent="0.15">
      <c r="A114" s="36" t="s">
        <v>0</v>
      </c>
      <c r="B114" s="237" t="s">
        <v>37</v>
      </c>
      <c r="C114" s="238"/>
      <c r="D114" s="239"/>
      <c r="E114" s="263">
        <f>SUM(F18)</f>
        <v>0</v>
      </c>
      <c r="F114" s="241"/>
    </row>
    <row r="115" spans="1:6" ht="29.75" customHeight="1" x14ac:dyDescent="0.15">
      <c r="A115" s="37" t="s">
        <v>1</v>
      </c>
      <c r="B115" s="228" t="s">
        <v>34</v>
      </c>
      <c r="C115" s="229"/>
      <c r="D115" s="230"/>
      <c r="E115" s="264">
        <f>SUM(F36)</f>
        <v>0</v>
      </c>
      <c r="F115" s="232"/>
    </row>
    <row r="116" spans="1:6" ht="29.75" customHeight="1" x14ac:dyDescent="0.15">
      <c r="A116" s="37" t="s">
        <v>2</v>
      </c>
      <c r="B116" s="228" t="s">
        <v>31</v>
      </c>
      <c r="C116" s="229"/>
      <c r="D116" s="230"/>
      <c r="E116" s="264">
        <f>SUM(F50)</f>
        <v>0</v>
      </c>
      <c r="F116" s="232"/>
    </row>
    <row r="117" spans="1:6" ht="29.75" customHeight="1" x14ac:dyDescent="0.15">
      <c r="A117" s="37" t="s">
        <v>3</v>
      </c>
      <c r="B117" s="228" t="s">
        <v>92</v>
      </c>
      <c r="C117" s="229"/>
      <c r="D117" s="230"/>
      <c r="E117" s="264">
        <f>SUM(F93)</f>
        <v>0</v>
      </c>
      <c r="F117" s="232"/>
    </row>
    <row r="118" spans="1:6" ht="30.5" customHeight="1" thickBot="1" x14ac:dyDescent="0.2">
      <c r="A118" s="37" t="s">
        <v>4</v>
      </c>
      <c r="B118" s="228" t="s">
        <v>45</v>
      </c>
      <c r="C118" s="229"/>
      <c r="D118" s="230"/>
      <c r="E118" s="264">
        <f>SUM(F109)</f>
        <v>0</v>
      </c>
      <c r="F118" s="232"/>
    </row>
    <row r="119" spans="1:6" ht="15" customHeight="1" thickBot="1" x14ac:dyDescent="0.2">
      <c r="A119" s="39"/>
      <c r="B119" s="259" t="s">
        <v>300</v>
      </c>
      <c r="C119" s="260"/>
      <c r="D119" s="261"/>
      <c r="E119" s="262">
        <f>SUM(E114:F118)</f>
        <v>0</v>
      </c>
      <c r="F119" s="246"/>
    </row>
  </sheetData>
  <mergeCells count="27">
    <mergeCell ref="A36:E36"/>
    <mergeCell ref="B2:D2"/>
    <mergeCell ref="B3:D3"/>
    <mergeCell ref="B10:D10"/>
    <mergeCell ref="A18:E18"/>
    <mergeCell ref="B23:D23"/>
    <mergeCell ref="B115:D115"/>
    <mergeCell ref="E115:F115"/>
    <mergeCell ref="B41:D41"/>
    <mergeCell ref="A50:E50"/>
    <mergeCell ref="B55:D55"/>
    <mergeCell ref="A93:E93"/>
    <mergeCell ref="B98:D98"/>
    <mergeCell ref="A109:E109"/>
    <mergeCell ref="A111:F111"/>
    <mergeCell ref="B113:D113"/>
    <mergeCell ref="E113:F113"/>
    <mergeCell ref="B114:D114"/>
    <mergeCell ref="E114:F114"/>
    <mergeCell ref="B119:D119"/>
    <mergeCell ref="E119:F119"/>
    <mergeCell ref="B116:D116"/>
    <mergeCell ref="E116:F116"/>
    <mergeCell ref="B117:D117"/>
    <mergeCell ref="E117:F117"/>
    <mergeCell ref="B118:D118"/>
    <mergeCell ref="E118:F118"/>
  </mergeCells>
  <pageMargins left="0.7" right="0.7" top="0.75" bottom="0.75" header="0.3" footer="0.3"/>
  <pageSetup paperSize="9" scale="96" orientation="portrait" horizontalDpi="4294967293" r:id="rId1"/>
  <rowBreaks count="6" manualBreakCount="6">
    <brk id="19" max="16383" man="1"/>
    <brk id="37" max="16383" man="1"/>
    <brk id="51" max="16383" man="1"/>
    <brk id="74" max="5" man="1"/>
    <brk id="94" max="5" man="1"/>
    <brk id="110" max="5" man="1"/>
  </rowBreaks>
  <drawing r:id="rId2"/>
  <legacyDrawing r:id="rId3"/>
  <oleObjects>
    <mc:AlternateContent xmlns:mc="http://schemas.openxmlformats.org/markup-compatibility/2006">
      <mc:Choice Requires="x14">
        <oleObject progId="Equation.3" shapeId="20481" r:id="rId4">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20481" r:id="rId4"/>
      </mc:Fallback>
    </mc:AlternateContent>
    <mc:AlternateContent xmlns:mc="http://schemas.openxmlformats.org/markup-compatibility/2006">
      <mc:Choice Requires="x14">
        <oleObject progId="Equation.3" shapeId="20482" r:id="rId6">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20482" r:id="rId6"/>
      </mc:Fallback>
    </mc:AlternateContent>
    <mc:AlternateContent xmlns:mc="http://schemas.openxmlformats.org/markup-compatibility/2006">
      <mc:Choice Requires="x14">
        <oleObject progId="Equation.3" shapeId="20483" r:id="rId7">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20483" r:id="rId7"/>
      </mc:Fallback>
    </mc:AlternateContent>
    <mc:AlternateContent xmlns:mc="http://schemas.openxmlformats.org/markup-compatibility/2006">
      <mc:Choice Requires="x14">
        <oleObject progId="Equation.3" shapeId="20484" r:id="rId8">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20484" r:id="rId8"/>
      </mc:Fallback>
    </mc:AlternateContent>
    <mc:AlternateContent xmlns:mc="http://schemas.openxmlformats.org/markup-compatibility/2006">
      <mc:Choice Requires="x14">
        <oleObject progId="Equation.3" shapeId="20485" r:id="rId9">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20485" r:id="rId9"/>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24"/>
  <sheetViews>
    <sheetView view="pageBreakPreview" topLeftCell="A112" zoomScale="120" zoomScaleSheetLayoutView="120" workbookViewId="0">
      <selection activeCell="E112" sqref="E112"/>
    </sheetView>
  </sheetViews>
  <sheetFormatPr baseColWidth="10" defaultColWidth="9" defaultRowHeight="12" x14ac:dyDescent="0.15"/>
  <cols>
    <col min="2" max="2" width="49" customWidth="1"/>
  </cols>
  <sheetData>
    <row r="2" spans="1:6" ht="69" customHeight="1" x14ac:dyDescent="0.15">
      <c r="B2" s="256" t="s">
        <v>443</v>
      </c>
      <c r="C2" s="256"/>
      <c r="D2" s="256"/>
    </row>
    <row r="3" spans="1:6" ht="45.5" customHeight="1" x14ac:dyDescent="0.15">
      <c r="B3" s="256" t="s">
        <v>130</v>
      </c>
      <c r="C3" s="256"/>
      <c r="D3" s="256"/>
    </row>
    <row r="5" spans="1:6" x14ac:dyDescent="0.15">
      <c r="A5" s="66" t="s">
        <v>508</v>
      </c>
      <c r="B5" s="67" t="s">
        <v>489</v>
      </c>
      <c r="C5" s="68"/>
      <c r="D5" s="68"/>
      <c r="E5" s="68"/>
      <c r="F5" s="68"/>
    </row>
    <row r="6" spans="1:6" x14ac:dyDescent="0.15">
      <c r="A6" s="69"/>
      <c r="B6" s="65"/>
      <c r="C6" s="68"/>
      <c r="D6" s="68"/>
      <c r="E6" s="68"/>
      <c r="F6" s="68"/>
    </row>
    <row r="7" spans="1:6" x14ac:dyDescent="0.15">
      <c r="A7" s="69" t="s">
        <v>0</v>
      </c>
      <c r="B7" s="65" t="s">
        <v>37</v>
      </c>
      <c r="C7" s="68"/>
      <c r="D7" s="68"/>
      <c r="E7" s="68"/>
      <c r="F7" s="68"/>
    </row>
    <row r="8" spans="1:6" x14ac:dyDescent="0.15">
      <c r="A8" s="69"/>
      <c r="B8" s="65"/>
      <c r="C8" s="68"/>
      <c r="D8" s="68"/>
      <c r="E8" s="68"/>
      <c r="F8" s="68"/>
    </row>
    <row r="9" spans="1:6" x14ac:dyDescent="0.15">
      <c r="A9" s="69"/>
      <c r="B9" s="65" t="s">
        <v>38</v>
      </c>
      <c r="C9" s="68"/>
      <c r="D9" s="68"/>
      <c r="E9" s="68"/>
      <c r="F9" s="68"/>
    </row>
    <row r="10" spans="1:6" x14ac:dyDescent="0.15">
      <c r="A10" s="69"/>
      <c r="B10" s="258" t="s">
        <v>71</v>
      </c>
      <c r="C10" s="258"/>
      <c r="D10" s="258"/>
      <c r="E10" s="68"/>
      <c r="F10" s="68"/>
    </row>
    <row r="11" spans="1:6" ht="13" thickBot="1" x14ac:dyDescent="0.2">
      <c r="A11" s="127"/>
      <c r="B11" s="70"/>
      <c r="C11" s="68"/>
      <c r="D11" s="68"/>
      <c r="E11" s="68"/>
      <c r="F11" s="68"/>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71" t="s">
        <v>0</v>
      </c>
      <c r="B14" s="49" t="s">
        <v>444</v>
      </c>
      <c r="C14" s="72">
        <v>18</v>
      </c>
      <c r="D14" s="13" t="s">
        <v>26</v>
      </c>
      <c r="E14" s="14"/>
      <c r="F14" s="14">
        <f>SUM(E14*C14)</f>
        <v>0</v>
      </c>
    </row>
    <row r="15" spans="1:6" ht="27" customHeight="1" x14ac:dyDescent="0.15">
      <c r="A15" s="71" t="s">
        <v>1</v>
      </c>
      <c r="B15" s="91" t="s">
        <v>445</v>
      </c>
      <c r="C15" s="88">
        <v>1</v>
      </c>
      <c r="D15" s="80" t="s">
        <v>446</v>
      </c>
      <c r="E15" s="92"/>
      <c r="F15" s="19">
        <f t="shared" ref="F15:F21" si="0">SUM(E15*C15)</f>
        <v>0</v>
      </c>
    </row>
    <row r="16" spans="1:6" ht="36" customHeight="1" x14ac:dyDescent="0.15">
      <c r="A16" s="71" t="s">
        <v>2</v>
      </c>
      <c r="B16" s="91" t="s">
        <v>447</v>
      </c>
      <c r="C16" s="88">
        <v>1</v>
      </c>
      <c r="D16" s="80" t="s">
        <v>446</v>
      </c>
      <c r="E16" s="92"/>
      <c r="F16" s="19">
        <f t="shared" si="0"/>
        <v>0</v>
      </c>
    </row>
    <row r="17" spans="1:6" ht="34.5" customHeight="1" x14ac:dyDescent="0.15">
      <c r="A17" s="71" t="s">
        <v>3</v>
      </c>
      <c r="B17" s="91" t="s">
        <v>448</v>
      </c>
      <c r="C17" s="88">
        <v>1</v>
      </c>
      <c r="D17" s="80" t="s">
        <v>446</v>
      </c>
      <c r="E17" s="92"/>
      <c r="F17" s="19">
        <f t="shared" si="0"/>
        <v>0</v>
      </c>
    </row>
    <row r="18" spans="1:6" ht="13.5" customHeight="1" x14ac:dyDescent="0.15">
      <c r="A18" s="71" t="s">
        <v>4</v>
      </c>
      <c r="B18" s="91" t="s">
        <v>449</v>
      </c>
      <c r="C18" s="88">
        <v>1</v>
      </c>
      <c r="D18" s="80" t="s">
        <v>24</v>
      </c>
      <c r="E18" s="92"/>
      <c r="F18" s="19">
        <f t="shared" si="0"/>
        <v>0</v>
      </c>
    </row>
    <row r="19" spans="1:6" ht="27" customHeight="1" x14ac:dyDescent="0.15">
      <c r="A19" s="71" t="s">
        <v>21</v>
      </c>
      <c r="B19" s="91" t="s">
        <v>450</v>
      </c>
      <c r="C19" s="88">
        <v>0</v>
      </c>
      <c r="D19" s="80" t="s">
        <v>451</v>
      </c>
      <c r="E19" s="92"/>
      <c r="F19" s="19">
        <f t="shared" si="0"/>
        <v>0</v>
      </c>
    </row>
    <row r="20" spans="1:6" ht="44" x14ac:dyDescent="0.15">
      <c r="A20" s="71" t="s">
        <v>22</v>
      </c>
      <c r="B20" s="91" t="s">
        <v>452</v>
      </c>
      <c r="C20" s="88">
        <v>0</v>
      </c>
      <c r="D20" s="80" t="s">
        <v>453</v>
      </c>
      <c r="E20" s="92"/>
      <c r="F20" s="19">
        <f t="shared" si="0"/>
        <v>0</v>
      </c>
    </row>
    <row r="21" spans="1:6" ht="47.25" customHeight="1" thickBot="1" x14ac:dyDescent="0.2">
      <c r="A21" s="71" t="s">
        <v>23</v>
      </c>
      <c r="B21" s="91" t="s">
        <v>454</v>
      </c>
      <c r="C21" s="88">
        <v>2</v>
      </c>
      <c r="D21" s="80" t="s">
        <v>453</v>
      </c>
      <c r="E21" s="92"/>
      <c r="F21" s="19">
        <f t="shared" si="0"/>
        <v>0</v>
      </c>
    </row>
    <row r="22" spans="1:6" ht="13" thickBot="1" x14ac:dyDescent="0.2">
      <c r="A22" s="225" t="s">
        <v>75</v>
      </c>
      <c r="B22" s="226"/>
      <c r="C22" s="226"/>
      <c r="D22" s="226"/>
      <c r="E22" s="227"/>
      <c r="F22" s="20">
        <f>SUM(F14:F21)</f>
        <v>0</v>
      </c>
    </row>
    <row r="23" spans="1:6" x14ac:dyDescent="0.15">
      <c r="A23" s="130"/>
      <c r="B23" s="28"/>
      <c r="C23" s="28"/>
      <c r="D23" s="28"/>
      <c r="E23" s="28"/>
      <c r="F23" s="29"/>
    </row>
    <row r="24" spans="1:6" x14ac:dyDescent="0.15">
      <c r="A24" s="127" t="s">
        <v>1</v>
      </c>
      <c r="B24" s="70" t="s">
        <v>34</v>
      </c>
      <c r="C24" s="68"/>
      <c r="D24" s="68"/>
      <c r="E24" s="68"/>
      <c r="F24" s="68"/>
    </row>
    <row r="25" spans="1:6" x14ac:dyDescent="0.15">
      <c r="A25" s="127"/>
      <c r="B25" s="70"/>
      <c r="C25" s="68"/>
      <c r="D25" s="68"/>
      <c r="E25" s="68"/>
      <c r="F25" s="68"/>
    </row>
    <row r="26" spans="1:6" x14ac:dyDescent="0.15">
      <c r="A26" s="127"/>
      <c r="B26" s="70" t="s">
        <v>38</v>
      </c>
      <c r="C26" s="68"/>
      <c r="D26" s="68"/>
      <c r="E26" s="68"/>
      <c r="F26" s="68"/>
    </row>
    <row r="27" spans="1:6" x14ac:dyDescent="0.15">
      <c r="A27" s="127"/>
      <c r="B27" s="256" t="s">
        <v>71</v>
      </c>
      <c r="C27" s="256"/>
      <c r="D27" s="256"/>
      <c r="E27" s="68"/>
      <c r="F27" s="68"/>
    </row>
    <row r="28" spans="1:6" ht="13" thickBot="1" x14ac:dyDescent="0.2">
      <c r="A28" s="127"/>
      <c r="B28" s="129"/>
      <c r="C28" s="68"/>
      <c r="D28" s="68"/>
      <c r="E28" s="68"/>
      <c r="F28" s="68"/>
    </row>
    <row r="29" spans="1:6" ht="44" x14ac:dyDescent="0.15">
      <c r="A29" s="5" t="s">
        <v>5</v>
      </c>
      <c r="B29" s="21" t="s">
        <v>6</v>
      </c>
      <c r="C29" s="6" t="s">
        <v>7</v>
      </c>
      <c r="D29" s="7" t="s">
        <v>8</v>
      </c>
      <c r="E29" s="7" t="s">
        <v>10</v>
      </c>
      <c r="F29" s="8" t="s">
        <v>11</v>
      </c>
    </row>
    <row r="30" spans="1:6" ht="13" thickBot="1" x14ac:dyDescent="0.2">
      <c r="A30" s="9" t="s">
        <v>9</v>
      </c>
      <c r="B30" s="22">
        <v>1</v>
      </c>
      <c r="C30" s="10">
        <v>2</v>
      </c>
      <c r="D30" s="10">
        <v>3</v>
      </c>
      <c r="E30" s="11">
        <v>4</v>
      </c>
      <c r="F30" s="12" t="s">
        <v>15</v>
      </c>
    </row>
    <row r="31" spans="1:6" ht="34.5" customHeight="1" x14ac:dyDescent="0.15">
      <c r="A31" s="86" t="s">
        <v>0</v>
      </c>
      <c r="B31" s="94" t="s">
        <v>456</v>
      </c>
      <c r="C31" s="72">
        <v>14.34</v>
      </c>
      <c r="D31" s="13" t="s">
        <v>455</v>
      </c>
      <c r="E31" s="19"/>
      <c r="F31" s="64">
        <f t="shared" ref="F31:F36" si="1">SUM(E31*C31)</f>
        <v>0</v>
      </c>
    </row>
    <row r="32" spans="1:6" ht="34.5" customHeight="1" x14ac:dyDescent="0.15">
      <c r="A32" s="86" t="s">
        <v>1</v>
      </c>
      <c r="B32" s="49" t="s">
        <v>457</v>
      </c>
      <c r="C32" s="72">
        <v>3.59</v>
      </c>
      <c r="D32" s="13" t="s">
        <v>455</v>
      </c>
      <c r="E32" s="19"/>
      <c r="F32" s="64">
        <f t="shared" si="1"/>
        <v>0</v>
      </c>
    </row>
    <row r="33" spans="1:6" ht="24" customHeight="1" x14ac:dyDescent="0.15">
      <c r="A33" s="86" t="s">
        <v>2</v>
      </c>
      <c r="B33" s="49" t="s">
        <v>458</v>
      </c>
      <c r="C33" s="72">
        <v>9.9</v>
      </c>
      <c r="D33" s="13" t="s">
        <v>453</v>
      </c>
      <c r="E33" s="19"/>
      <c r="F33" s="64">
        <f t="shared" si="1"/>
        <v>0</v>
      </c>
    </row>
    <row r="34" spans="1:6" ht="24.75" customHeight="1" x14ac:dyDescent="0.15">
      <c r="A34" s="86" t="s">
        <v>3</v>
      </c>
      <c r="B34" s="49" t="s">
        <v>459</v>
      </c>
      <c r="C34" s="72">
        <v>5.1100000000000003</v>
      </c>
      <c r="D34" s="13" t="s">
        <v>455</v>
      </c>
      <c r="E34" s="19"/>
      <c r="F34" s="64">
        <f t="shared" si="1"/>
        <v>0</v>
      </c>
    </row>
    <row r="35" spans="1:6" ht="36" customHeight="1" x14ac:dyDescent="0.15">
      <c r="A35" s="86" t="s">
        <v>4</v>
      </c>
      <c r="B35" s="49" t="s">
        <v>460</v>
      </c>
      <c r="C35" s="72">
        <v>9.93</v>
      </c>
      <c r="D35" s="13" t="s">
        <v>455</v>
      </c>
      <c r="E35" s="19"/>
      <c r="F35" s="64">
        <f t="shared" si="1"/>
        <v>0</v>
      </c>
    </row>
    <row r="36" spans="1:6" ht="26.25" customHeight="1" thickBot="1" x14ac:dyDescent="0.2">
      <c r="A36" s="86" t="s">
        <v>21</v>
      </c>
      <c r="B36" s="49" t="s">
        <v>461</v>
      </c>
      <c r="C36" s="72">
        <v>17.93</v>
      </c>
      <c r="D36" s="13" t="s">
        <v>455</v>
      </c>
      <c r="E36" s="19"/>
      <c r="F36" s="64">
        <f t="shared" si="1"/>
        <v>0</v>
      </c>
    </row>
    <row r="37" spans="1:6" ht="13" thickBot="1" x14ac:dyDescent="0.2">
      <c r="A37" s="225" t="s">
        <v>89</v>
      </c>
      <c r="B37" s="226"/>
      <c r="C37" s="226"/>
      <c r="D37" s="226"/>
      <c r="E37" s="227"/>
      <c r="F37" s="20">
        <f>SUM(F31:F36)</f>
        <v>0</v>
      </c>
    </row>
    <row r="38" spans="1:6" x14ac:dyDescent="0.15">
      <c r="A38" s="130"/>
      <c r="B38" s="28"/>
      <c r="C38" s="28"/>
      <c r="D38" s="28"/>
      <c r="E38" s="28"/>
      <c r="F38" s="29"/>
    </row>
    <row r="39" spans="1:6" x14ac:dyDescent="0.15">
      <c r="A39" s="130" t="s">
        <v>2</v>
      </c>
      <c r="B39" s="65" t="s">
        <v>31</v>
      </c>
      <c r="C39" s="28"/>
      <c r="D39" s="28"/>
      <c r="E39" s="28"/>
      <c r="F39" s="29"/>
    </row>
    <row r="40" spans="1:6" x14ac:dyDescent="0.15">
      <c r="A40" s="130"/>
      <c r="B40" s="65"/>
      <c r="C40" s="28"/>
      <c r="D40" s="28"/>
      <c r="E40" s="28"/>
      <c r="F40" s="29"/>
    </row>
    <row r="41" spans="1:6" x14ac:dyDescent="0.15">
      <c r="A41" s="130"/>
      <c r="B41" s="65" t="s">
        <v>38</v>
      </c>
      <c r="C41" s="28"/>
      <c r="D41" s="28"/>
      <c r="E41" s="28"/>
      <c r="F41" s="29"/>
    </row>
    <row r="42" spans="1:6" x14ac:dyDescent="0.15">
      <c r="A42" s="130"/>
      <c r="B42" s="258" t="s">
        <v>44</v>
      </c>
      <c r="C42" s="258"/>
      <c r="D42" s="258"/>
      <c r="E42" s="28"/>
      <c r="F42" s="29"/>
    </row>
    <row r="43" spans="1:6" ht="13" thickBot="1" x14ac:dyDescent="0.2">
      <c r="A43" s="130"/>
      <c r="B43" s="28"/>
      <c r="C43" s="28"/>
      <c r="D43" s="28"/>
      <c r="E43" s="28"/>
      <c r="F43" s="29"/>
    </row>
    <row r="44" spans="1:6" ht="44" x14ac:dyDescent="0.15">
      <c r="A44" s="5" t="s">
        <v>5</v>
      </c>
      <c r="B44" s="21" t="s">
        <v>6</v>
      </c>
      <c r="C44" s="6" t="s">
        <v>7</v>
      </c>
      <c r="D44" s="7" t="s">
        <v>8</v>
      </c>
      <c r="E44" s="7" t="s">
        <v>10</v>
      </c>
      <c r="F44" s="8" t="s">
        <v>11</v>
      </c>
    </row>
    <row r="45" spans="1:6" ht="13" thickBot="1" x14ac:dyDescent="0.2">
      <c r="A45" s="9" t="s">
        <v>9</v>
      </c>
      <c r="B45" s="22">
        <v>1</v>
      </c>
      <c r="C45" s="10">
        <v>2</v>
      </c>
      <c r="D45" s="10">
        <v>3</v>
      </c>
      <c r="E45" s="11">
        <v>4</v>
      </c>
      <c r="F45" s="12" t="s">
        <v>15</v>
      </c>
    </row>
    <row r="46" spans="1:6" ht="26.25" customHeight="1" x14ac:dyDescent="0.15">
      <c r="A46" s="17" t="s">
        <v>0</v>
      </c>
      <c r="B46" s="45" t="s">
        <v>462</v>
      </c>
      <c r="C46" s="18">
        <v>72</v>
      </c>
      <c r="D46" s="13" t="s">
        <v>451</v>
      </c>
      <c r="E46" s="16"/>
      <c r="F46" s="64">
        <f t="shared" ref="F46:F49" si="2">SUM(E46*C46)</f>
        <v>0</v>
      </c>
    </row>
    <row r="47" spans="1:6" ht="35.25" customHeight="1" x14ac:dyDescent="0.15">
      <c r="A47" s="17" t="s">
        <v>1</v>
      </c>
      <c r="B47" s="45" t="s">
        <v>463</v>
      </c>
      <c r="C47" s="18">
        <v>20</v>
      </c>
      <c r="D47" s="13" t="s">
        <v>26</v>
      </c>
      <c r="E47" s="16"/>
      <c r="F47" s="64">
        <f t="shared" si="2"/>
        <v>0</v>
      </c>
    </row>
    <row r="48" spans="1:6" ht="13.5" customHeight="1" x14ac:dyDescent="0.15">
      <c r="A48" s="17" t="s">
        <v>2</v>
      </c>
      <c r="B48" s="45" t="s">
        <v>464</v>
      </c>
      <c r="C48" s="18">
        <v>18</v>
      </c>
      <c r="D48" s="13" t="s">
        <v>26</v>
      </c>
      <c r="E48" s="16"/>
      <c r="F48" s="64">
        <f t="shared" si="2"/>
        <v>0</v>
      </c>
    </row>
    <row r="49" spans="1:6" ht="24" customHeight="1" x14ac:dyDescent="0.15">
      <c r="A49" s="17" t="s">
        <v>3</v>
      </c>
      <c r="B49" s="45" t="s">
        <v>490</v>
      </c>
      <c r="C49" s="18">
        <v>1</v>
      </c>
      <c r="D49" s="13" t="s">
        <v>446</v>
      </c>
      <c r="E49" s="16"/>
      <c r="F49" s="64">
        <f t="shared" si="2"/>
        <v>0</v>
      </c>
    </row>
    <row r="50" spans="1:6" ht="37.5" customHeight="1" x14ac:dyDescent="0.15">
      <c r="A50" s="17"/>
      <c r="B50" s="45" t="s">
        <v>491</v>
      </c>
      <c r="C50" s="18">
        <v>5</v>
      </c>
      <c r="D50" s="13" t="s">
        <v>455</v>
      </c>
      <c r="E50" s="16"/>
      <c r="F50" s="64"/>
    </row>
    <row r="51" spans="1:6" ht="15" x14ac:dyDescent="0.15">
      <c r="A51" s="17"/>
      <c r="B51" s="45" t="s">
        <v>467</v>
      </c>
      <c r="C51" s="18">
        <v>2.72</v>
      </c>
      <c r="D51" s="13" t="s">
        <v>453</v>
      </c>
      <c r="E51" s="16"/>
      <c r="F51" s="64"/>
    </row>
    <row r="52" spans="1:6" ht="17.25" customHeight="1" x14ac:dyDescent="0.15">
      <c r="A52" s="17"/>
      <c r="B52" s="45" t="s">
        <v>468</v>
      </c>
      <c r="C52" s="18">
        <v>2.72</v>
      </c>
      <c r="D52" s="13" t="s">
        <v>453</v>
      </c>
      <c r="E52" s="16"/>
      <c r="F52" s="64"/>
    </row>
    <row r="53" spans="1:6" ht="24.75" customHeight="1" x14ac:dyDescent="0.15">
      <c r="A53" s="17"/>
      <c r="B53" s="146" t="s">
        <v>469</v>
      </c>
      <c r="C53" s="18">
        <v>0.27200000000000002</v>
      </c>
      <c r="D53" s="13" t="s">
        <v>455</v>
      </c>
      <c r="E53" s="16"/>
      <c r="F53" s="64"/>
    </row>
    <row r="54" spans="1:6" ht="25.5" customHeight="1" x14ac:dyDescent="0.15">
      <c r="A54" s="17"/>
      <c r="B54" s="45" t="s">
        <v>470</v>
      </c>
      <c r="C54" s="18">
        <v>1</v>
      </c>
      <c r="D54" s="13" t="s">
        <v>24</v>
      </c>
      <c r="E54" s="16"/>
      <c r="F54" s="64"/>
    </row>
    <row r="55" spans="1:6" ht="34.5" customHeight="1" x14ac:dyDescent="0.15">
      <c r="A55" s="17"/>
      <c r="B55" s="45" t="s">
        <v>472</v>
      </c>
      <c r="C55" s="18">
        <v>1</v>
      </c>
      <c r="D55" s="13" t="s">
        <v>24</v>
      </c>
      <c r="E55" s="16"/>
      <c r="F55" s="64"/>
    </row>
    <row r="56" spans="1:6" ht="36" customHeight="1" x14ac:dyDescent="0.15">
      <c r="A56" s="17"/>
      <c r="B56" s="45" t="s">
        <v>473</v>
      </c>
      <c r="C56" s="18">
        <v>0.1</v>
      </c>
      <c r="D56" s="13" t="s">
        <v>453</v>
      </c>
      <c r="E56" s="16"/>
      <c r="F56" s="64"/>
    </row>
    <row r="57" spans="1:6" ht="25.5" customHeight="1" x14ac:dyDescent="0.15">
      <c r="A57" s="17"/>
      <c r="B57" s="45" t="s">
        <v>474</v>
      </c>
      <c r="C57" s="18">
        <v>1</v>
      </c>
      <c r="D57" s="13" t="s">
        <v>24</v>
      </c>
      <c r="E57" s="16"/>
      <c r="F57" s="64"/>
    </row>
    <row r="58" spans="1:6" ht="37.5" customHeight="1" x14ac:dyDescent="0.15">
      <c r="A58" s="17"/>
      <c r="B58" s="45" t="s">
        <v>475</v>
      </c>
      <c r="C58" s="18">
        <v>1.87</v>
      </c>
      <c r="D58" s="13" t="s">
        <v>455</v>
      </c>
      <c r="E58" s="16"/>
      <c r="F58" s="64"/>
    </row>
    <row r="59" spans="1:6" ht="26.25" customHeight="1" x14ac:dyDescent="0.15">
      <c r="A59" s="17"/>
      <c r="B59" s="45" t="s">
        <v>476</v>
      </c>
      <c r="C59" s="18">
        <v>3.13</v>
      </c>
      <c r="D59" s="13" t="s">
        <v>455</v>
      </c>
      <c r="E59" s="16"/>
      <c r="F59" s="64"/>
    </row>
    <row r="60" spans="1:6" ht="24" customHeight="1" x14ac:dyDescent="0.15">
      <c r="A60" s="17" t="s">
        <v>4</v>
      </c>
      <c r="B60" s="45" t="s">
        <v>465</v>
      </c>
      <c r="C60" s="18">
        <v>1</v>
      </c>
      <c r="D60" s="13" t="s">
        <v>446</v>
      </c>
      <c r="E60" s="16"/>
      <c r="F60" s="64">
        <f t="shared" ref="F60" si="3">SUM(E60*C60)</f>
        <v>0</v>
      </c>
    </row>
    <row r="61" spans="1:6" ht="37.5" customHeight="1" x14ac:dyDescent="0.15">
      <c r="A61" s="17"/>
      <c r="B61" s="45" t="s">
        <v>466</v>
      </c>
      <c r="C61" s="18">
        <v>6.95</v>
      </c>
      <c r="D61" s="13" t="s">
        <v>455</v>
      </c>
      <c r="E61" s="16"/>
      <c r="F61" s="64"/>
    </row>
    <row r="62" spans="1:6" ht="15" x14ac:dyDescent="0.15">
      <c r="A62" s="17"/>
      <c r="B62" s="45" t="s">
        <v>467</v>
      </c>
      <c r="C62" s="18">
        <v>2.72</v>
      </c>
      <c r="D62" s="13" t="s">
        <v>453</v>
      </c>
      <c r="E62" s="16"/>
      <c r="F62" s="64"/>
    </row>
    <row r="63" spans="1:6" ht="17.25" customHeight="1" x14ac:dyDescent="0.15">
      <c r="A63" s="17"/>
      <c r="B63" s="45" t="s">
        <v>468</v>
      </c>
      <c r="C63" s="18">
        <v>2.72</v>
      </c>
      <c r="D63" s="13" t="s">
        <v>453</v>
      </c>
      <c r="E63" s="16"/>
      <c r="F63" s="64"/>
    </row>
    <row r="64" spans="1:6" ht="24.75" customHeight="1" x14ac:dyDescent="0.15">
      <c r="A64" s="17"/>
      <c r="B64" s="146" t="s">
        <v>469</v>
      </c>
      <c r="C64" s="18">
        <v>0.27200000000000002</v>
      </c>
      <c r="D64" s="13" t="s">
        <v>455</v>
      </c>
      <c r="E64" s="16"/>
      <c r="F64" s="64"/>
    </row>
    <row r="65" spans="1:6" ht="25.5" customHeight="1" x14ac:dyDescent="0.15">
      <c r="A65" s="17"/>
      <c r="B65" s="45" t="s">
        <v>470</v>
      </c>
      <c r="C65" s="18">
        <v>1</v>
      </c>
      <c r="D65" s="13" t="s">
        <v>24</v>
      </c>
      <c r="E65" s="16"/>
      <c r="F65" s="64"/>
    </row>
    <row r="66" spans="1:6" ht="35.25" customHeight="1" x14ac:dyDescent="0.15">
      <c r="A66" s="17"/>
      <c r="B66" s="45" t="s">
        <v>471</v>
      </c>
      <c r="C66" s="18">
        <v>1</v>
      </c>
      <c r="D66" s="13" t="s">
        <v>24</v>
      </c>
      <c r="E66" s="16"/>
      <c r="F66" s="64"/>
    </row>
    <row r="67" spans="1:6" ht="34.5" customHeight="1" x14ac:dyDescent="0.15">
      <c r="A67" s="17"/>
      <c r="B67" s="45" t="s">
        <v>472</v>
      </c>
      <c r="C67" s="18">
        <v>1</v>
      </c>
      <c r="D67" s="13" t="s">
        <v>24</v>
      </c>
      <c r="E67" s="16"/>
      <c r="F67" s="64"/>
    </row>
    <row r="68" spans="1:6" ht="36" customHeight="1" x14ac:dyDescent="0.15">
      <c r="A68" s="17"/>
      <c r="B68" s="45" t="s">
        <v>473</v>
      </c>
      <c r="C68" s="18">
        <v>0.1</v>
      </c>
      <c r="D68" s="13" t="s">
        <v>453</v>
      </c>
      <c r="E68" s="16"/>
      <c r="F68" s="64"/>
    </row>
    <row r="69" spans="1:6" ht="25.5" customHeight="1" x14ac:dyDescent="0.15">
      <c r="A69" s="17"/>
      <c r="B69" s="45" t="s">
        <v>474</v>
      </c>
      <c r="C69" s="18">
        <v>1</v>
      </c>
      <c r="D69" s="13" t="s">
        <v>24</v>
      </c>
      <c r="E69" s="16"/>
      <c r="F69" s="64"/>
    </row>
    <row r="70" spans="1:6" ht="37.5" customHeight="1" x14ac:dyDescent="0.15">
      <c r="A70" s="17"/>
      <c r="B70" s="45" t="s">
        <v>475</v>
      </c>
      <c r="C70" s="18">
        <v>2.77</v>
      </c>
      <c r="D70" s="13" t="s">
        <v>455</v>
      </c>
      <c r="E70" s="16"/>
      <c r="F70" s="64"/>
    </row>
    <row r="71" spans="1:6" ht="26.25" customHeight="1" x14ac:dyDescent="0.15">
      <c r="A71" s="17"/>
      <c r="B71" s="45" t="s">
        <v>476</v>
      </c>
      <c r="C71" s="18">
        <v>4.18</v>
      </c>
      <c r="D71" s="13" t="s">
        <v>455</v>
      </c>
      <c r="E71" s="16"/>
      <c r="F71" s="64"/>
    </row>
    <row r="72" spans="1:6" ht="40.5" customHeight="1" x14ac:dyDescent="0.15">
      <c r="A72" s="17" t="s">
        <v>21</v>
      </c>
      <c r="B72" s="45" t="s">
        <v>492</v>
      </c>
      <c r="C72" s="18">
        <v>1</v>
      </c>
      <c r="D72" s="13" t="s">
        <v>446</v>
      </c>
      <c r="E72" s="16"/>
      <c r="F72" s="64">
        <f t="shared" ref="F72:F73" si="4">SUM(E72*C72)</f>
        <v>0</v>
      </c>
    </row>
    <row r="73" spans="1:6" ht="57.75" customHeight="1" thickBot="1" x14ac:dyDescent="0.2">
      <c r="A73" s="17" t="s">
        <v>22</v>
      </c>
      <c r="B73" s="45" t="s">
        <v>479</v>
      </c>
      <c r="C73" s="18">
        <v>2</v>
      </c>
      <c r="D73" s="13" t="s">
        <v>24</v>
      </c>
      <c r="E73" s="16"/>
      <c r="F73" s="64">
        <f t="shared" si="4"/>
        <v>0</v>
      </c>
    </row>
    <row r="74" spans="1:6" ht="13" thickBot="1" x14ac:dyDescent="0.2">
      <c r="A74" s="225" t="s">
        <v>43</v>
      </c>
      <c r="B74" s="226"/>
      <c r="C74" s="226"/>
      <c r="D74" s="226"/>
      <c r="E74" s="227"/>
      <c r="F74" s="20">
        <f>SUM(F46:F73)</f>
        <v>0</v>
      </c>
    </row>
    <row r="75" spans="1:6" x14ac:dyDescent="0.15">
      <c r="A75" s="130"/>
      <c r="B75" s="28"/>
      <c r="C75" s="28"/>
      <c r="D75" s="28"/>
      <c r="E75" s="28"/>
      <c r="F75" s="29"/>
    </row>
    <row r="76" spans="1:6" x14ac:dyDescent="0.15">
      <c r="A76" s="130" t="s">
        <v>3</v>
      </c>
      <c r="B76" s="65" t="s">
        <v>92</v>
      </c>
      <c r="C76" s="28"/>
      <c r="D76" s="28"/>
      <c r="E76" s="28"/>
      <c r="F76" s="29"/>
    </row>
    <row r="77" spans="1:6" x14ac:dyDescent="0.15">
      <c r="A77" s="130"/>
      <c r="B77" s="65"/>
      <c r="C77" s="28"/>
      <c r="D77" s="28"/>
      <c r="E77" s="28"/>
      <c r="F77" s="29"/>
    </row>
    <row r="78" spans="1:6" x14ac:dyDescent="0.15">
      <c r="A78" s="130"/>
      <c r="B78" s="65" t="s">
        <v>38</v>
      </c>
      <c r="C78" s="28"/>
      <c r="D78" s="28"/>
      <c r="E78" s="28"/>
      <c r="F78" s="29"/>
    </row>
    <row r="79" spans="1:6" ht="11.75" customHeight="1" x14ac:dyDescent="0.15">
      <c r="A79" s="130"/>
      <c r="B79" s="258" t="s">
        <v>44</v>
      </c>
      <c r="C79" s="258"/>
      <c r="D79" s="258"/>
      <c r="E79" s="28"/>
      <c r="F79" s="29"/>
    </row>
    <row r="80" spans="1:6" ht="13" thickBot="1" x14ac:dyDescent="0.2">
      <c r="A80" s="130"/>
      <c r="B80" s="131"/>
      <c r="C80" s="131"/>
      <c r="D80" s="131"/>
      <c r="E80" s="28"/>
      <c r="F80" s="29"/>
    </row>
    <row r="81" spans="1:6" ht="44" x14ac:dyDescent="0.15">
      <c r="A81" s="5" t="s">
        <v>5</v>
      </c>
      <c r="B81" s="21" t="s">
        <v>6</v>
      </c>
      <c r="C81" s="6" t="s">
        <v>7</v>
      </c>
      <c r="D81" s="7" t="s">
        <v>8</v>
      </c>
      <c r="E81" s="7" t="s">
        <v>10</v>
      </c>
      <c r="F81" s="8" t="s">
        <v>11</v>
      </c>
    </row>
    <row r="82" spans="1:6" ht="13" thickBot="1" x14ac:dyDescent="0.2">
      <c r="A82" s="9" t="s">
        <v>9</v>
      </c>
      <c r="B82" s="22">
        <v>1</v>
      </c>
      <c r="C82" s="10">
        <v>2</v>
      </c>
      <c r="D82" s="10">
        <v>3</v>
      </c>
      <c r="E82" s="11">
        <v>4</v>
      </c>
      <c r="F82" s="12" t="s">
        <v>15</v>
      </c>
    </row>
    <row r="83" spans="1:6" ht="95.25" customHeight="1" x14ac:dyDescent="0.15">
      <c r="A83" s="17" t="s">
        <v>0</v>
      </c>
      <c r="B83" s="52" t="s">
        <v>493</v>
      </c>
      <c r="C83" s="18">
        <v>1</v>
      </c>
      <c r="D83" s="13" t="s">
        <v>24</v>
      </c>
      <c r="E83" s="16"/>
      <c r="F83" s="106">
        <f t="shared" ref="F83:F96" si="5">SUM(E83*C83)</f>
        <v>0</v>
      </c>
    </row>
    <row r="84" spans="1:6" ht="24" x14ac:dyDescent="0.15">
      <c r="A84" s="17" t="s">
        <v>1</v>
      </c>
      <c r="B84" s="50" t="s">
        <v>494</v>
      </c>
      <c r="C84" s="18">
        <v>135</v>
      </c>
      <c r="D84" s="13" t="s">
        <v>451</v>
      </c>
      <c r="E84" s="16"/>
      <c r="F84" s="106">
        <f t="shared" si="5"/>
        <v>0</v>
      </c>
    </row>
    <row r="85" spans="1:6" ht="35" x14ac:dyDescent="0.15">
      <c r="A85" s="17" t="s">
        <v>2</v>
      </c>
      <c r="B85" s="50" t="s">
        <v>495</v>
      </c>
      <c r="C85" s="18">
        <v>2</v>
      </c>
      <c r="D85" s="13" t="s">
        <v>446</v>
      </c>
      <c r="E85" s="16"/>
      <c r="F85" s="106"/>
    </row>
    <row r="86" spans="1:6" ht="99" x14ac:dyDescent="0.15">
      <c r="A86" s="17" t="s">
        <v>3</v>
      </c>
      <c r="B86" s="50" t="s">
        <v>496</v>
      </c>
      <c r="C86" s="18">
        <v>1</v>
      </c>
      <c r="D86" s="13" t="s">
        <v>446</v>
      </c>
      <c r="E86" s="16"/>
      <c r="F86" s="106">
        <f t="shared" ref="F86:F87" si="6">SUM(E86*C86)</f>
        <v>0</v>
      </c>
    </row>
    <row r="87" spans="1:6" x14ac:dyDescent="0.15">
      <c r="A87" s="77"/>
      <c r="B87" s="50" t="s">
        <v>497</v>
      </c>
      <c r="C87" s="18"/>
      <c r="D87" s="13"/>
      <c r="E87" s="16"/>
      <c r="F87" s="106">
        <f t="shared" si="6"/>
        <v>0</v>
      </c>
    </row>
    <row r="88" spans="1:6" ht="33" x14ac:dyDescent="0.15">
      <c r="A88" s="77"/>
      <c r="B88" s="147" t="s">
        <v>498</v>
      </c>
      <c r="C88" s="13">
        <v>3</v>
      </c>
      <c r="D88" s="13"/>
      <c r="E88" s="16"/>
      <c r="F88" s="82"/>
    </row>
    <row r="89" spans="1:6" ht="22" x14ac:dyDescent="0.15">
      <c r="A89" s="77"/>
      <c r="B89" s="147" t="s">
        <v>499</v>
      </c>
      <c r="C89" s="13">
        <v>1</v>
      </c>
      <c r="D89" s="13"/>
      <c r="E89" s="16"/>
      <c r="F89" s="106">
        <f t="shared" ref="F89:F94" si="7">SUM(E89*C89)</f>
        <v>0</v>
      </c>
    </row>
    <row r="90" spans="1:6" x14ac:dyDescent="0.15">
      <c r="A90" s="17"/>
      <c r="B90" s="147" t="s">
        <v>500</v>
      </c>
      <c r="C90" s="13">
        <v>1</v>
      </c>
      <c r="D90" s="13"/>
      <c r="E90" s="16"/>
      <c r="F90" s="106">
        <f t="shared" si="7"/>
        <v>0</v>
      </c>
    </row>
    <row r="91" spans="1:6" ht="14.25" customHeight="1" x14ac:dyDescent="0.15">
      <c r="A91" s="17"/>
      <c r="B91" s="147" t="s">
        <v>501</v>
      </c>
      <c r="C91" s="13"/>
      <c r="D91" s="13"/>
      <c r="E91" s="16"/>
      <c r="F91" s="106">
        <f t="shared" si="7"/>
        <v>0</v>
      </c>
    </row>
    <row r="92" spans="1:6" ht="55" x14ac:dyDescent="0.15">
      <c r="A92" s="17"/>
      <c r="B92" s="147" t="s">
        <v>502</v>
      </c>
      <c r="C92" s="13">
        <v>1</v>
      </c>
      <c r="D92" s="13"/>
      <c r="E92" s="16"/>
      <c r="F92" s="106">
        <f t="shared" si="7"/>
        <v>0</v>
      </c>
    </row>
    <row r="93" spans="1:6" x14ac:dyDescent="0.15">
      <c r="A93" s="17"/>
      <c r="B93" s="147" t="s">
        <v>503</v>
      </c>
      <c r="C93" s="13">
        <v>1</v>
      </c>
      <c r="D93" s="13"/>
      <c r="E93" s="16"/>
      <c r="F93" s="106">
        <f t="shared" si="7"/>
        <v>0</v>
      </c>
    </row>
    <row r="94" spans="1:6" x14ac:dyDescent="0.15">
      <c r="A94" s="17"/>
      <c r="B94" s="147" t="s">
        <v>504</v>
      </c>
      <c r="C94" s="13"/>
      <c r="D94" s="13"/>
      <c r="E94" s="16"/>
      <c r="F94" s="106">
        <f t="shared" si="7"/>
        <v>0</v>
      </c>
    </row>
    <row r="95" spans="1:6" ht="55" x14ac:dyDescent="0.15">
      <c r="A95" s="17"/>
      <c r="B95" s="147" t="s">
        <v>505</v>
      </c>
      <c r="C95" s="13">
        <v>1</v>
      </c>
      <c r="D95" s="13"/>
      <c r="E95" s="16"/>
      <c r="F95" s="106"/>
    </row>
    <row r="96" spans="1:6" ht="78" thickBot="1" x14ac:dyDescent="0.2">
      <c r="A96" s="77" t="s">
        <v>4</v>
      </c>
      <c r="B96" s="50" t="s">
        <v>486</v>
      </c>
      <c r="C96" s="18">
        <v>1</v>
      </c>
      <c r="D96" s="13" t="s">
        <v>24</v>
      </c>
      <c r="E96" s="16"/>
      <c r="F96" s="106">
        <f t="shared" si="5"/>
        <v>0</v>
      </c>
    </row>
    <row r="97" spans="1:6" ht="14.25" customHeight="1" thickBot="1" x14ac:dyDescent="0.2">
      <c r="A97" s="225" t="s">
        <v>110</v>
      </c>
      <c r="B97" s="226"/>
      <c r="C97" s="226"/>
      <c r="D97" s="226"/>
      <c r="E97" s="227"/>
      <c r="F97" s="20">
        <f>SUM(F83:F96)</f>
        <v>0</v>
      </c>
    </row>
    <row r="98" spans="1:6" x14ac:dyDescent="0.15">
      <c r="A98" s="130"/>
      <c r="B98" s="28"/>
      <c r="C98" s="28"/>
      <c r="D98" s="28"/>
      <c r="E98" s="28"/>
      <c r="F98" s="29"/>
    </row>
    <row r="99" spans="1:6" x14ac:dyDescent="0.15">
      <c r="A99" s="40"/>
      <c r="B99" s="41"/>
      <c r="C99" s="41"/>
      <c r="D99" s="41"/>
      <c r="E99" s="41"/>
      <c r="F99" s="42"/>
    </row>
    <row r="100" spans="1:6" x14ac:dyDescent="0.15">
      <c r="A100" s="130" t="s">
        <v>4</v>
      </c>
      <c r="B100" s="65" t="s">
        <v>45</v>
      </c>
      <c r="C100" s="28"/>
      <c r="D100" s="28"/>
      <c r="E100" s="28"/>
      <c r="F100" s="29"/>
    </row>
    <row r="101" spans="1:6" x14ac:dyDescent="0.15">
      <c r="A101" s="130"/>
      <c r="B101" s="65"/>
      <c r="C101" s="28"/>
      <c r="D101" s="28"/>
      <c r="E101" s="28"/>
      <c r="F101" s="29"/>
    </row>
    <row r="102" spans="1:6" x14ac:dyDescent="0.15">
      <c r="A102" s="130"/>
      <c r="B102" s="65" t="s">
        <v>38</v>
      </c>
      <c r="C102" s="28"/>
      <c r="D102" s="28"/>
      <c r="E102" s="28"/>
      <c r="F102" s="29"/>
    </row>
    <row r="103" spans="1:6" x14ac:dyDescent="0.15">
      <c r="A103" s="130"/>
      <c r="B103" s="258" t="s">
        <v>44</v>
      </c>
      <c r="C103" s="258"/>
      <c r="D103" s="258"/>
      <c r="E103" s="28"/>
      <c r="F103" s="29"/>
    </row>
    <row r="104" spans="1:6" ht="13" thickBot="1" x14ac:dyDescent="0.2">
      <c r="A104" s="130"/>
      <c r="B104" s="28"/>
      <c r="C104" s="28"/>
      <c r="D104" s="28"/>
      <c r="E104" s="28"/>
      <c r="F104" s="29"/>
    </row>
    <row r="105" spans="1:6" ht="44" x14ac:dyDescent="0.15">
      <c r="A105" s="5" t="s">
        <v>5</v>
      </c>
      <c r="B105" s="21" t="s">
        <v>6</v>
      </c>
      <c r="C105" s="6" t="s">
        <v>7</v>
      </c>
      <c r="D105" s="7" t="s">
        <v>8</v>
      </c>
      <c r="E105" s="7" t="s">
        <v>10</v>
      </c>
      <c r="F105" s="8" t="s">
        <v>11</v>
      </c>
    </row>
    <row r="106" spans="1:6" ht="13" thickBot="1" x14ac:dyDescent="0.2">
      <c r="A106" s="9" t="s">
        <v>9</v>
      </c>
      <c r="B106" s="22">
        <v>1</v>
      </c>
      <c r="C106" s="10">
        <v>2</v>
      </c>
      <c r="D106" s="10">
        <v>3</v>
      </c>
      <c r="E106" s="11">
        <v>4</v>
      </c>
      <c r="F106" s="12" t="s">
        <v>15</v>
      </c>
    </row>
    <row r="107" spans="1:6" ht="17.25" customHeight="1" x14ac:dyDescent="0.15">
      <c r="A107" s="17" t="s">
        <v>0</v>
      </c>
      <c r="B107" s="49" t="s">
        <v>480</v>
      </c>
      <c r="C107" s="62">
        <v>6</v>
      </c>
      <c r="D107" s="63" t="s">
        <v>481</v>
      </c>
      <c r="E107" s="102"/>
      <c r="F107" s="38">
        <f t="shared" ref="F107:F113" si="8">SUM(E107*C107)</f>
        <v>0</v>
      </c>
    </row>
    <row r="108" spans="1:6" ht="77" x14ac:dyDescent="0.15">
      <c r="A108" s="17" t="s">
        <v>1</v>
      </c>
      <c r="B108" s="49" t="s">
        <v>506</v>
      </c>
      <c r="C108" s="62">
        <v>1</v>
      </c>
      <c r="D108" s="63" t="s">
        <v>446</v>
      </c>
      <c r="E108" s="102"/>
      <c r="F108" s="38">
        <f t="shared" si="8"/>
        <v>0</v>
      </c>
    </row>
    <row r="109" spans="1:6" ht="25.5" customHeight="1" x14ac:dyDescent="0.15">
      <c r="A109" s="77" t="s">
        <v>2</v>
      </c>
      <c r="B109" s="49" t="s">
        <v>482</v>
      </c>
      <c r="C109" s="62">
        <v>1</v>
      </c>
      <c r="D109" s="63" t="s">
        <v>36</v>
      </c>
      <c r="E109" s="102"/>
      <c r="F109" s="38">
        <f t="shared" si="8"/>
        <v>0</v>
      </c>
    </row>
    <row r="110" spans="1:6" ht="25.5" customHeight="1" x14ac:dyDescent="0.15">
      <c r="A110" s="77" t="s">
        <v>3</v>
      </c>
      <c r="B110" s="49" t="s">
        <v>483</v>
      </c>
      <c r="C110" s="62">
        <v>3</v>
      </c>
      <c r="D110" s="63" t="s">
        <v>36</v>
      </c>
      <c r="E110" s="102"/>
      <c r="F110" s="38">
        <f t="shared" si="8"/>
        <v>0</v>
      </c>
    </row>
    <row r="111" spans="1:6" ht="36" customHeight="1" x14ac:dyDescent="0.15">
      <c r="A111" s="17" t="s">
        <v>4</v>
      </c>
      <c r="B111" s="49" t="s">
        <v>484</v>
      </c>
      <c r="C111" s="62">
        <v>18</v>
      </c>
      <c r="D111" s="63" t="s">
        <v>451</v>
      </c>
      <c r="E111" s="102"/>
      <c r="F111" s="38">
        <f t="shared" si="8"/>
        <v>0</v>
      </c>
    </row>
    <row r="112" spans="1:6" ht="48.75" customHeight="1" x14ac:dyDescent="0.15">
      <c r="A112" s="77" t="s">
        <v>21</v>
      </c>
      <c r="B112" s="49" t="s">
        <v>485</v>
      </c>
      <c r="C112" s="62">
        <v>1</v>
      </c>
      <c r="D112" s="63" t="s">
        <v>24</v>
      </c>
      <c r="E112" s="102"/>
      <c r="F112" s="38">
        <f t="shared" si="8"/>
        <v>0</v>
      </c>
    </row>
    <row r="113" spans="1:6" ht="15" customHeight="1" thickBot="1" x14ac:dyDescent="0.2">
      <c r="A113" s="77" t="s">
        <v>22</v>
      </c>
      <c r="B113" s="104" t="s">
        <v>128</v>
      </c>
      <c r="C113" s="79">
        <v>2.5</v>
      </c>
      <c r="D113" s="80" t="s">
        <v>129</v>
      </c>
      <c r="E113" s="92"/>
      <c r="F113" s="38">
        <f t="shared" si="8"/>
        <v>0</v>
      </c>
    </row>
    <row r="114" spans="1:6" ht="13" thickBot="1" x14ac:dyDescent="0.2">
      <c r="A114" s="225" t="s">
        <v>46</v>
      </c>
      <c r="B114" s="226"/>
      <c r="C114" s="226"/>
      <c r="D114" s="226"/>
      <c r="E114" s="227"/>
      <c r="F114" s="20">
        <f>SUM(F107:F113)</f>
        <v>0</v>
      </c>
    </row>
    <row r="115" spans="1:6" x14ac:dyDescent="0.15">
      <c r="A115" s="40"/>
      <c r="B115" s="41"/>
      <c r="C115" s="41"/>
      <c r="D115" s="41"/>
      <c r="E115" s="41"/>
      <c r="F115" s="42"/>
    </row>
    <row r="116" spans="1:6" ht="15" customHeight="1" x14ac:dyDescent="0.15">
      <c r="A116" s="186" t="s">
        <v>507</v>
      </c>
      <c r="B116" s="186"/>
      <c r="C116" s="186"/>
      <c r="D116" s="186"/>
      <c r="E116" s="186"/>
      <c r="F116" s="186"/>
    </row>
    <row r="117" spans="1:6" ht="13" thickBot="1" x14ac:dyDescent="0.2">
      <c r="A117" s="31"/>
      <c r="B117" s="23"/>
      <c r="C117" s="23"/>
      <c r="D117" s="23"/>
      <c r="E117" s="23"/>
      <c r="F117" s="23"/>
    </row>
    <row r="118" spans="1:6" ht="13" thickBot="1" x14ac:dyDescent="0.2">
      <c r="A118" s="32"/>
      <c r="B118" s="233" t="s">
        <v>18</v>
      </c>
      <c r="C118" s="234"/>
      <c r="D118" s="235"/>
      <c r="E118" s="234" t="s">
        <v>16</v>
      </c>
      <c r="F118" s="235"/>
    </row>
    <row r="119" spans="1:6" ht="29.75" customHeight="1" x14ac:dyDescent="0.15">
      <c r="A119" s="36" t="s">
        <v>0</v>
      </c>
      <c r="B119" s="237" t="s">
        <v>37</v>
      </c>
      <c r="C119" s="238"/>
      <c r="D119" s="239"/>
      <c r="E119" s="263">
        <f>SUM(F22)</f>
        <v>0</v>
      </c>
      <c r="F119" s="241"/>
    </row>
    <row r="120" spans="1:6" ht="29.75" customHeight="1" x14ac:dyDescent="0.15">
      <c r="A120" s="37" t="s">
        <v>1</v>
      </c>
      <c r="B120" s="228" t="s">
        <v>34</v>
      </c>
      <c r="C120" s="229"/>
      <c r="D120" s="230"/>
      <c r="E120" s="264">
        <f>SUM(F37)</f>
        <v>0</v>
      </c>
      <c r="F120" s="232"/>
    </row>
    <row r="121" spans="1:6" ht="29.75" customHeight="1" x14ac:dyDescent="0.15">
      <c r="A121" s="37" t="s">
        <v>2</v>
      </c>
      <c r="B121" s="228" t="s">
        <v>31</v>
      </c>
      <c r="C121" s="229"/>
      <c r="D121" s="230"/>
      <c r="E121" s="264">
        <f>SUM(F74)</f>
        <v>0</v>
      </c>
      <c r="F121" s="232"/>
    </row>
    <row r="122" spans="1:6" ht="29.75" customHeight="1" x14ac:dyDescent="0.15">
      <c r="A122" s="37" t="s">
        <v>3</v>
      </c>
      <c r="B122" s="228" t="s">
        <v>488</v>
      </c>
      <c r="C122" s="229"/>
      <c r="D122" s="230"/>
      <c r="E122" s="264">
        <f>SUM(F97)</f>
        <v>0</v>
      </c>
      <c r="F122" s="232"/>
    </row>
    <row r="123" spans="1:6" ht="30.5" customHeight="1" thickBot="1" x14ac:dyDescent="0.2">
      <c r="A123" s="37" t="s">
        <v>4</v>
      </c>
      <c r="B123" s="228" t="s">
        <v>45</v>
      </c>
      <c r="C123" s="229"/>
      <c r="D123" s="230"/>
      <c r="E123" s="264">
        <f>SUM(F114)</f>
        <v>0</v>
      </c>
      <c r="F123" s="232"/>
    </row>
    <row r="124" spans="1:6" ht="15" customHeight="1" thickBot="1" x14ac:dyDescent="0.2">
      <c r="A124" s="39"/>
      <c r="B124" s="259" t="s">
        <v>509</v>
      </c>
      <c r="C124" s="260"/>
      <c r="D124" s="261"/>
      <c r="E124" s="262">
        <f>SUM(E119:F123)</f>
        <v>0</v>
      </c>
      <c r="F124" s="246"/>
    </row>
  </sheetData>
  <mergeCells count="27">
    <mergeCell ref="B124:D124"/>
    <mergeCell ref="E124:F124"/>
    <mergeCell ref="B121:D121"/>
    <mergeCell ref="E121:F121"/>
    <mergeCell ref="B122:D122"/>
    <mergeCell ref="E122:F122"/>
    <mergeCell ref="B123:D123"/>
    <mergeCell ref="E123:F123"/>
    <mergeCell ref="B120:D120"/>
    <mergeCell ref="E120:F120"/>
    <mergeCell ref="B42:D42"/>
    <mergeCell ref="A74:E74"/>
    <mergeCell ref="B79:D79"/>
    <mergeCell ref="A97:E97"/>
    <mergeCell ref="B103:D103"/>
    <mergeCell ref="A114:E114"/>
    <mergeCell ref="A116:F116"/>
    <mergeCell ref="B118:D118"/>
    <mergeCell ref="E118:F118"/>
    <mergeCell ref="B119:D119"/>
    <mergeCell ref="E119:F119"/>
    <mergeCell ref="A37:E37"/>
    <mergeCell ref="B2:D2"/>
    <mergeCell ref="B3:D3"/>
    <mergeCell ref="B10:D10"/>
    <mergeCell ref="A22:E22"/>
    <mergeCell ref="B27:D27"/>
  </mergeCells>
  <pageMargins left="0.7" right="0.7" top="0.75" bottom="0.75" header="0.3" footer="0.3"/>
  <pageSetup paperSize="9" scale="99" orientation="portrait" horizontalDpi="4294967293" verticalDpi="0" r:id="rId1"/>
  <rowBreaks count="5" manualBreakCount="5">
    <brk id="22" max="16383" man="1"/>
    <brk id="37" max="16383" man="1"/>
    <brk id="74" max="16383" man="1"/>
    <brk id="99" max="16383" man="1"/>
    <brk id="115" max="5" man="1"/>
  </rowBreaks>
  <drawing r:id="rId2"/>
  <legacyDrawing r:id="rId3"/>
  <oleObjects>
    <mc:AlternateContent xmlns:mc="http://schemas.openxmlformats.org/markup-compatibility/2006">
      <mc:Choice Requires="x14">
        <oleObject progId="Equation.3" shapeId="37889" r:id="rId4">
          <objectPr defaultSize="0" autoPict="0" r:id="rId5">
            <anchor moveWithCells="1" sizeWithCells="1">
              <from>
                <xdr:col>1</xdr:col>
                <xdr:colOff>0</xdr:colOff>
                <xdr:row>37</xdr:row>
                <xdr:rowOff>127000</xdr:rowOff>
              </from>
              <to>
                <xdr:col>1</xdr:col>
                <xdr:colOff>63500</xdr:colOff>
                <xdr:row>37</xdr:row>
                <xdr:rowOff>127000</xdr:rowOff>
              </to>
            </anchor>
          </objectPr>
        </oleObject>
      </mc:Choice>
      <mc:Fallback>
        <oleObject progId="Equation.3" shapeId="37889" r:id="rId4"/>
      </mc:Fallback>
    </mc:AlternateContent>
    <mc:AlternateContent xmlns:mc="http://schemas.openxmlformats.org/markup-compatibility/2006">
      <mc:Choice Requires="x14">
        <oleObject progId="Equation.3" shapeId="37890" r:id="rId6">
          <objectPr defaultSize="0" autoPict="0" r:id="rId5">
            <anchor moveWithCells="1" sizeWithCells="1">
              <from>
                <xdr:col>1</xdr:col>
                <xdr:colOff>0</xdr:colOff>
                <xdr:row>37</xdr:row>
                <xdr:rowOff>127000</xdr:rowOff>
              </from>
              <to>
                <xdr:col>1</xdr:col>
                <xdr:colOff>63500</xdr:colOff>
                <xdr:row>37</xdr:row>
                <xdr:rowOff>127000</xdr:rowOff>
              </to>
            </anchor>
          </objectPr>
        </oleObject>
      </mc:Choice>
      <mc:Fallback>
        <oleObject progId="Equation.3" shapeId="37890" r:id="rId6"/>
      </mc:Fallback>
    </mc:AlternateContent>
    <mc:AlternateContent xmlns:mc="http://schemas.openxmlformats.org/markup-compatibility/2006">
      <mc:Choice Requires="x14">
        <oleObject progId="Equation.3" shapeId="37891" r:id="rId7">
          <objectPr defaultSize="0" autoPict="0" r:id="rId5">
            <anchor moveWithCells="1" sizeWithCells="1">
              <from>
                <xdr:col>1</xdr:col>
                <xdr:colOff>0</xdr:colOff>
                <xdr:row>37</xdr:row>
                <xdr:rowOff>127000</xdr:rowOff>
              </from>
              <to>
                <xdr:col>1</xdr:col>
                <xdr:colOff>63500</xdr:colOff>
                <xdr:row>37</xdr:row>
                <xdr:rowOff>127000</xdr:rowOff>
              </to>
            </anchor>
          </objectPr>
        </oleObject>
      </mc:Choice>
      <mc:Fallback>
        <oleObject progId="Equation.3" shapeId="37891" r:id="rId7"/>
      </mc:Fallback>
    </mc:AlternateContent>
    <mc:AlternateContent xmlns:mc="http://schemas.openxmlformats.org/markup-compatibility/2006">
      <mc:Choice Requires="x14">
        <oleObject progId="Equation.3" shapeId="37892" r:id="rId8">
          <objectPr defaultSize="0" autoPict="0" r:id="rId5">
            <anchor moveWithCells="1" sizeWithCells="1">
              <from>
                <xdr:col>1</xdr:col>
                <xdr:colOff>0</xdr:colOff>
                <xdr:row>37</xdr:row>
                <xdr:rowOff>127000</xdr:rowOff>
              </from>
              <to>
                <xdr:col>1</xdr:col>
                <xdr:colOff>63500</xdr:colOff>
                <xdr:row>37</xdr:row>
                <xdr:rowOff>127000</xdr:rowOff>
              </to>
            </anchor>
          </objectPr>
        </oleObject>
      </mc:Choice>
      <mc:Fallback>
        <oleObject progId="Equation.3" shapeId="37892" r:id="rId8"/>
      </mc:Fallback>
    </mc:AlternateContent>
    <mc:AlternateContent xmlns:mc="http://schemas.openxmlformats.org/markup-compatibility/2006">
      <mc:Choice Requires="x14">
        <oleObject progId="Equation.3" shapeId="37893" r:id="rId9">
          <objectPr defaultSize="0" autoPict="0" r:id="rId5">
            <anchor moveWithCells="1" sizeWithCells="1">
              <from>
                <xdr:col>1</xdr:col>
                <xdr:colOff>0</xdr:colOff>
                <xdr:row>37</xdr:row>
                <xdr:rowOff>127000</xdr:rowOff>
              </from>
              <to>
                <xdr:col>1</xdr:col>
                <xdr:colOff>63500</xdr:colOff>
                <xdr:row>37</xdr:row>
                <xdr:rowOff>127000</xdr:rowOff>
              </to>
            </anchor>
          </objectPr>
        </oleObject>
      </mc:Choice>
      <mc:Fallback>
        <oleObject progId="Equation.3" shapeId="37893" r:id="rId9"/>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42"/>
  <sheetViews>
    <sheetView view="pageBreakPreview" topLeftCell="A133" zoomScale="120" zoomScaleSheetLayoutView="120" workbookViewId="0">
      <selection activeCell="E97" sqref="E97:E98"/>
    </sheetView>
  </sheetViews>
  <sheetFormatPr baseColWidth="10" defaultColWidth="9" defaultRowHeight="12" x14ac:dyDescent="0.15"/>
  <cols>
    <col min="2" max="2" width="49" customWidth="1"/>
  </cols>
  <sheetData>
    <row r="2" spans="1:6" ht="69" customHeight="1" x14ac:dyDescent="0.15">
      <c r="B2" s="256" t="s">
        <v>443</v>
      </c>
      <c r="C2" s="256"/>
      <c r="D2" s="256"/>
    </row>
    <row r="3" spans="1:6" ht="45.5" customHeight="1" x14ac:dyDescent="0.15">
      <c r="B3" s="256" t="s">
        <v>130</v>
      </c>
      <c r="C3" s="256"/>
      <c r="D3" s="256"/>
    </row>
    <row r="5" spans="1:6" x14ac:dyDescent="0.15">
      <c r="A5" s="66" t="s">
        <v>555</v>
      </c>
      <c r="B5" s="67" t="s">
        <v>510</v>
      </c>
      <c r="C5" s="68"/>
      <c r="D5" s="68"/>
      <c r="E5" s="68"/>
      <c r="F5" s="68"/>
    </row>
    <row r="6" spans="1:6" x14ac:dyDescent="0.15">
      <c r="A6" s="69"/>
      <c r="B6" s="65"/>
      <c r="C6" s="68"/>
      <c r="D6" s="68"/>
      <c r="E6" s="68"/>
      <c r="F6" s="68"/>
    </row>
    <row r="7" spans="1:6" x14ac:dyDescent="0.15">
      <c r="A7" s="69" t="s">
        <v>0</v>
      </c>
      <c r="B7" s="65" t="s">
        <v>37</v>
      </c>
      <c r="C7" s="68"/>
      <c r="D7" s="68"/>
      <c r="E7" s="68"/>
      <c r="F7" s="68"/>
    </row>
    <row r="8" spans="1:6" x14ac:dyDescent="0.15">
      <c r="A8" s="69"/>
      <c r="B8" s="65"/>
      <c r="C8" s="68"/>
      <c r="D8" s="68"/>
      <c r="E8" s="68"/>
      <c r="F8" s="68"/>
    </row>
    <row r="9" spans="1:6" x14ac:dyDescent="0.15">
      <c r="A9" s="69"/>
      <c r="B9" s="65" t="s">
        <v>38</v>
      </c>
      <c r="C9" s="68"/>
      <c r="D9" s="68"/>
      <c r="E9" s="68"/>
      <c r="F9" s="68"/>
    </row>
    <row r="10" spans="1:6" x14ac:dyDescent="0.15">
      <c r="A10" s="69"/>
      <c r="B10" s="258" t="s">
        <v>71</v>
      </c>
      <c r="C10" s="258"/>
      <c r="D10" s="258"/>
      <c r="E10" s="68"/>
      <c r="F10" s="68"/>
    </row>
    <row r="11" spans="1:6" ht="13" thickBot="1" x14ac:dyDescent="0.2">
      <c r="A11" s="127"/>
      <c r="B11" s="70"/>
      <c r="C11" s="68"/>
      <c r="D11" s="68"/>
      <c r="E11" s="68"/>
      <c r="F11" s="68"/>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71" t="s">
        <v>0</v>
      </c>
      <c r="B14" s="49" t="s">
        <v>444</v>
      </c>
      <c r="C14" s="72">
        <v>235</v>
      </c>
      <c r="D14" s="13" t="s">
        <v>26</v>
      </c>
      <c r="E14" s="14"/>
      <c r="F14" s="14">
        <f>SUM(E14*C14)</f>
        <v>0</v>
      </c>
    </row>
    <row r="15" spans="1:6" ht="27" customHeight="1" x14ac:dyDescent="0.15">
      <c r="A15" s="71" t="s">
        <v>1</v>
      </c>
      <c r="B15" s="91" t="s">
        <v>445</v>
      </c>
      <c r="C15" s="88">
        <v>1</v>
      </c>
      <c r="D15" s="80" t="s">
        <v>446</v>
      </c>
      <c r="E15" s="92"/>
      <c r="F15" s="19">
        <f t="shared" ref="F15:F20" si="0">SUM(E15*C15)</f>
        <v>0</v>
      </c>
    </row>
    <row r="16" spans="1:6" ht="36" customHeight="1" x14ac:dyDescent="0.15">
      <c r="A16" s="71" t="s">
        <v>2</v>
      </c>
      <c r="B16" s="91" t="s">
        <v>447</v>
      </c>
      <c r="C16" s="88">
        <v>1</v>
      </c>
      <c r="D16" s="80" t="s">
        <v>446</v>
      </c>
      <c r="E16" s="92"/>
      <c r="F16" s="19">
        <f t="shared" si="0"/>
        <v>0</v>
      </c>
    </row>
    <row r="17" spans="1:6" ht="34.5" customHeight="1" x14ac:dyDescent="0.15">
      <c r="A17" s="71" t="s">
        <v>3</v>
      </c>
      <c r="B17" s="91" t="s">
        <v>448</v>
      </c>
      <c r="C17" s="88">
        <v>1</v>
      </c>
      <c r="D17" s="80" t="s">
        <v>446</v>
      </c>
      <c r="E17" s="92"/>
      <c r="F17" s="19">
        <f t="shared" si="0"/>
        <v>0</v>
      </c>
    </row>
    <row r="18" spans="1:6" ht="24" customHeight="1" x14ac:dyDescent="0.15">
      <c r="A18" s="71" t="s">
        <v>4</v>
      </c>
      <c r="B18" s="91" t="s">
        <v>449</v>
      </c>
      <c r="C18" s="88">
        <v>1</v>
      </c>
      <c r="D18" s="80" t="s">
        <v>24</v>
      </c>
      <c r="E18" s="92"/>
      <c r="F18" s="19">
        <f t="shared" si="0"/>
        <v>0</v>
      </c>
    </row>
    <row r="19" spans="1:6" ht="27" customHeight="1" x14ac:dyDescent="0.15">
      <c r="A19" s="71" t="s">
        <v>21</v>
      </c>
      <c r="B19" s="91" t="s">
        <v>450</v>
      </c>
      <c r="C19" s="88">
        <v>0</v>
      </c>
      <c r="D19" s="80" t="s">
        <v>451</v>
      </c>
      <c r="E19" s="92"/>
      <c r="F19" s="19">
        <f t="shared" si="0"/>
        <v>0</v>
      </c>
    </row>
    <row r="20" spans="1:6" ht="45" thickBot="1" x14ac:dyDescent="0.2">
      <c r="A20" s="71" t="s">
        <v>22</v>
      </c>
      <c r="B20" s="91" t="s">
        <v>452</v>
      </c>
      <c r="C20" s="88">
        <v>0</v>
      </c>
      <c r="D20" s="80" t="s">
        <v>453</v>
      </c>
      <c r="E20" s="92"/>
      <c r="F20" s="19">
        <f t="shared" si="0"/>
        <v>0</v>
      </c>
    </row>
    <row r="21" spans="1:6" ht="13" thickBot="1" x14ac:dyDescent="0.2">
      <c r="A21" s="225" t="s">
        <v>75</v>
      </c>
      <c r="B21" s="226"/>
      <c r="C21" s="226"/>
      <c r="D21" s="226"/>
      <c r="E21" s="227"/>
      <c r="F21" s="20">
        <f>SUM(F14:F20)</f>
        <v>0</v>
      </c>
    </row>
    <row r="22" spans="1:6" x14ac:dyDescent="0.15">
      <c r="A22" s="130"/>
      <c r="B22" s="28"/>
      <c r="C22" s="28"/>
      <c r="D22" s="28"/>
      <c r="E22" s="28"/>
      <c r="F22" s="29"/>
    </row>
    <row r="23" spans="1:6" x14ac:dyDescent="0.15">
      <c r="A23" s="127" t="s">
        <v>1</v>
      </c>
      <c r="B23" s="70" t="s">
        <v>34</v>
      </c>
      <c r="C23" s="68"/>
      <c r="D23" s="68"/>
      <c r="E23" s="68"/>
      <c r="F23" s="68"/>
    </row>
    <row r="24" spans="1:6" x14ac:dyDescent="0.15">
      <c r="A24" s="127"/>
      <c r="B24" s="70"/>
      <c r="C24" s="68"/>
      <c r="D24" s="68"/>
      <c r="E24" s="68"/>
      <c r="F24" s="68"/>
    </row>
    <row r="25" spans="1:6" x14ac:dyDescent="0.15">
      <c r="A25" s="127"/>
      <c r="B25" s="70" t="s">
        <v>38</v>
      </c>
      <c r="C25" s="68"/>
      <c r="D25" s="68"/>
      <c r="E25" s="68"/>
      <c r="F25" s="68"/>
    </row>
    <row r="26" spans="1:6" x14ac:dyDescent="0.15">
      <c r="A26" s="127"/>
      <c r="B26" s="256" t="s">
        <v>71</v>
      </c>
      <c r="C26" s="256"/>
      <c r="D26" s="256"/>
      <c r="E26" s="68"/>
      <c r="F26" s="68"/>
    </row>
    <row r="27" spans="1:6" ht="13" thickBot="1" x14ac:dyDescent="0.2">
      <c r="A27" s="127"/>
      <c r="B27" s="129"/>
      <c r="C27" s="68"/>
      <c r="D27" s="68"/>
      <c r="E27" s="68"/>
      <c r="F27" s="68"/>
    </row>
    <row r="28" spans="1:6" ht="44" x14ac:dyDescent="0.15">
      <c r="A28" s="5" t="s">
        <v>5</v>
      </c>
      <c r="B28" s="21" t="s">
        <v>6</v>
      </c>
      <c r="C28" s="6" t="s">
        <v>7</v>
      </c>
      <c r="D28" s="7" t="s">
        <v>8</v>
      </c>
      <c r="E28" s="7" t="s">
        <v>10</v>
      </c>
      <c r="F28" s="8" t="s">
        <v>11</v>
      </c>
    </row>
    <row r="29" spans="1:6" ht="13" thickBot="1" x14ac:dyDescent="0.2">
      <c r="A29" s="9" t="s">
        <v>9</v>
      </c>
      <c r="B29" s="22">
        <v>1</v>
      </c>
      <c r="C29" s="10">
        <v>2</v>
      </c>
      <c r="D29" s="10">
        <v>3</v>
      </c>
      <c r="E29" s="11">
        <v>4</v>
      </c>
      <c r="F29" s="12" t="s">
        <v>15</v>
      </c>
    </row>
    <row r="30" spans="1:6" ht="34.5" customHeight="1" x14ac:dyDescent="0.15">
      <c r="A30" s="86" t="s">
        <v>0</v>
      </c>
      <c r="B30" s="94" t="s">
        <v>456</v>
      </c>
      <c r="C30" s="72">
        <v>93.53</v>
      </c>
      <c r="D30" s="13" t="s">
        <v>455</v>
      </c>
      <c r="E30" s="19"/>
      <c r="F30" s="64">
        <f t="shared" ref="F30:F35" si="1">SUM(E30*C30)</f>
        <v>0</v>
      </c>
    </row>
    <row r="31" spans="1:6" ht="34.5" customHeight="1" x14ac:dyDescent="0.15">
      <c r="A31" s="86" t="s">
        <v>1</v>
      </c>
      <c r="B31" s="49" t="s">
        <v>457</v>
      </c>
      <c r="C31" s="72">
        <v>23.38</v>
      </c>
      <c r="D31" s="13" t="s">
        <v>455</v>
      </c>
      <c r="E31" s="19"/>
      <c r="F31" s="64">
        <f t="shared" si="1"/>
        <v>0</v>
      </c>
    </row>
    <row r="32" spans="1:6" ht="24" customHeight="1" x14ac:dyDescent="0.15">
      <c r="A32" s="86" t="s">
        <v>2</v>
      </c>
      <c r="B32" s="49" t="s">
        <v>458</v>
      </c>
      <c r="C32" s="72">
        <v>70.5</v>
      </c>
      <c r="D32" s="13" t="s">
        <v>453</v>
      </c>
      <c r="E32" s="19"/>
      <c r="F32" s="64">
        <f t="shared" si="1"/>
        <v>0</v>
      </c>
    </row>
    <row r="33" spans="1:6" ht="31.25" customHeight="1" x14ac:dyDescent="0.15">
      <c r="A33" s="86" t="s">
        <v>3</v>
      </c>
      <c r="B33" s="49" t="s">
        <v>459</v>
      </c>
      <c r="C33" s="72">
        <v>24.6</v>
      </c>
      <c r="D33" s="13" t="s">
        <v>455</v>
      </c>
      <c r="E33" s="19"/>
      <c r="F33" s="64">
        <f t="shared" si="1"/>
        <v>0</v>
      </c>
    </row>
    <row r="34" spans="1:6" ht="36" customHeight="1" x14ac:dyDescent="0.15">
      <c r="A34" s="86" t="s">
        <v>4</v>
      </c>
      <c r="B34" s="49" t="s">
        <v>460</v>
      </c>
      <c r="C34" s="72">
        <v>78.819999999999993</v>
      </c>
      <c r="D34" s="13" t="s">
        <v>455</v>
      </c>
      <c r="E34" s="19"/>
      <c r="F34" s="64">
        <f t="shared" si="1"/>
        <v>0</v>
      </c>
    </row>
    <row r="35" spans="1:6" ht="26.25" customHeight="1" thickBot="1" x14ac:dyDescent="0.2">
      <c r="A35" s="86" t="s">
        <v>21</v>
      </c>
      <c r="B35" s="49" t="s">
        <v>461</v>
      </c>
      <c r="C35" s="72">
        <v>116.91</v>
      </c>
      <c r="D35" s="13" t="s">
        <v>455</v>
      </c>
      <c r="E35" s="19"/>
      <c r="F35" s="64">
        <f t="shared" si="1"/>
        <v>0</v>
      </c>
    </row>
    <row r="36" spans="1:6" ht="13" thickBot="1" x14ac:dyDescent="0.2">
      <c r="A36" s="225" t="s">
        <v>89</v>
      </c>
      <c r="B36" s="226"/>
      <c r="C36" s="226"/>
      <c r="D36" s="226"/>
      <c r="E36" s="227"/>
      <c r="F36" s="20">
        <f>SUM(F30:F35)</f>
        <v>0</v>
      </c>
    </row>
    <row r="37" spans="1:6" x14ac:dyDescent="0.15">
      <c r="A37" s="130"/>
      <c r="B37" s="28"/>
      <c r="C37" s="28"/>
      <c r="D37" s="28"/>
      <c r="E37" s="28"/>
      <c r="F37" s="29"/>
    </row>
    <row r="38" spans="1:6" x14ac:dyDescent="0.15">
      <c r="A38" s="130" t="s">
        <v>2</v>
      </c>
      <c r="B38" s="65" t="s">
        <v>31</v>
      </c>
      <c r="C38" s="28"/>
      <c r="D38" s="28"/>
      <c r="E38" s="28"/>
      <c r="F38" s="29"/>
    </row>
    <row r="39" spans="1:6" x14ac:dyDescent="0.15">
      <c r="A39" s="130"/>
      <c r="B39" s="65"/>
      <c r="C39" s="28"/>
      <c r="D39" s="28"/>
      <c r="E39" s="28"/>
      <c r="F39" s="29"/>
    </row>
    <row r="40" spans="1:6" x14ac:dyDescent="0.15">
      <c r="A40" s="130"/>
      <c r="B40" s="65" t="s">
        <v>38</v>
      </c>
      <c r="C40" s="28"/>
      <c r="D40" s="28"/>
      <c r="E40" s="28"/>
      <c r="F40" s="29"/>
    </row>
    <row r="41" spans="1:6" x14ac:dyDescent="0.15">
      <c r="A41" s="130"/>
      <c r="B41" s="258" t="s">
        <v>44</v>
      </c>
      <c r="C41" s="258"/>
      <c r="D41" s="258"/>
      <c r="E41" s="28"/>
      <c r="F41" s="29"/>
    </row>
    <row r="42" spans="1:6" ht="13" thickBot="1" x14ac:dyDescent="0.2">
      <c r="A42" s="130"/>
      <c r="B42" s="28"/>
      <c r="C42" s="28"/>
      <c r="D42" s="28"/>
      <c r="E42" s="28"/>
      <c r="F42" s="29"/>
    </row>
    <row r="43" spans="1:6" ht="44" x14ac:dyDescent="0.15">
      <c r="A43" s="5" t="s">
        <v>5</v>
      </c>
      <c r="B43" s="21" t="s">
        <v>6</v>
      </c>
      <c r="C43" s="6" t="s">
        <v>7</v>
      </c>
      <c r="D43" s="7" t="s">
        <v>8</v>
      </c>
      <c r="E43" s="7" t="s">
        <v>10</v>
      </c>
      <c r="F43" s="8" t="s">
        <v>11</v>
      </c>
    </row>
    <row r="44" spans="1:6" ht="13" thickBot="1" x14ac:dyDescent="0.2">
      <c r="A44" s="9" t="s">
        <v>9</v>
      </c>
      <c r="B44" s="22">
        <v>1</v>
      </c>
      <c r="C44" s="10">
        <v>2</v>
      </c>
      <c r="D44" s="10">
        <v>3</v>
      </c>
      <c r="E44" s="11">
        <v>4</v>
      </c>
      <c r="F44" s="12" t="s">
        <v>15</v>
      </c>
    </row>
    <row r="45" spans="1:6" ht="26.25" customHeight="1" x14ac:dyDescent="0.15">
      <c r="A45" s="17" t="s">
        <v>0</v>
      </c>
      <c r="B45" s="45" t="s">
        <v>511</v>
      </c>
      <c r="C45" s="18">
        <v>240</v>
      </c>
      <c r="D45" s="13" t="s">
        <v>451</v>
      </c>
      <c r="E45" s="16"/>
      <c r="F45" s="64">
        <f t="shared" ref="F45:F48" si="2">SUM(E45*C45)</f>
        <v>0</v>
      </c>
    </row>
    <row r="46" spans="1:6" ht="35.25" customHeight="1" x14ac:dyDescent="0.15">
      <c r="A46" s="17" t="s">
        <v>1</v>
      </c>
      <c r="B46" s="45" t="s">
        <v>463</v>
      </c>
      <c r="C46" s="18">
        <v>280</v>
      </c>
      <c r="D46" s="13" t="s">
        <v>26</v>
      </c>
      <c r="E46" s="16"/>
      <c r="F46" s="64">
        <f t="shared" si="2"/>
        <v>0</v>
      </c>
    </row>
    <row r="47" spans="1:6" ht="13.5" customHeight="1" x14ac:dyDescent="0.15">
      <c r="A47" s="17" t="s">
        <v>2</v>
      </c>
      <c r="B47" s="45" t="s">
        <v>464</v>
      </c>
      <c r="C47" s="18">
        <v>235</v>
      </c>
      <c r="D47" s="13" t="s">
        <v>26</v>
      </c>
      <c r="E47" s="16"/>
      <c r="F47" s="64">
        <f t="shared" si="2"/>
        <v>0</v>
      </c>
    </row>
    <row r="48" spans="1:6" ht="24" customHeight="1" x14ac:dyDescent="0.15">
      <c r="A48" s="17" t="s">
        <v>3</v>
      </c>
      <c r="B48" s="45" t="s">
        <v>512</v>
      </c>
      <c r="C48" s="18">
        <v>1</v>
      </c>
      <c r="D48" s="13" t="s">
        <v>446</v>
      </c>
      <c r="E48" s="16"/>
      <c r="F48" s="64">
        <f t="shared" si="2"/>
        <v>0</v>
      </c>
    </row>
    <row r="49" spans="1:6" ht="23.25" customHeight="1" x14ac:dyDescent="0.15">
      <c r="A49" s="17"/>
      <c r="B49" s="45" t="s">
        <v>513</v>
      </c>
      <c r="C49" s="18">
        <v>1.339</v>
      </c>
      <c r="D49" s="13" t="s">
        <v>455</v>
      </c>
      <c r="E49" s="16"/>
      <c r="F49" s="64"/>
    </row>
    <row r="50" spans="1:6" ht="15" x14ac:dyDescent="0.15">
      <c r="A50" s="17"/>
      <c r="B50" s="45" t="s">
        <v>467</v>
      </c>
      <c r="C50" s="18">
        <v>1</v>
      </c>
      <c r="D50" s="13" t="s">
        <v>453</v>
      </c>
      <c r="E50" s="16"/>
      <c r="F50" s="64"/>
    </row>
    <row r="51" spans="1:6" ht="17.25" customHeight="1" x14ac:dyDescent="0.15">
      <c r="A51" s="17"/>
      <c r="B51" s="45" t="s">
        <v>468</v>
      </c>
      <c r="C51" s="18">
        <v>1</v>
      </c>
      <c r="D51" s="13" t="s">
        <v>453</v>
      </c>
      <c r="E51" s="16"/>
      <c r="F51" s="64"/>
    </row>
    <row r="52" spans="1:6" ht="24.75" customHeight="1" x14ac:dyDescent="0.15">
      <c r="A52" s="17"/>
      <c r="B52" s="146" t="s">
        <v>469</v>
      </c>
      <c r="C52" s="18">
        <v>0.1</v>
      </c>
      <c r="D52" s="13" t="s">
        <v>455</v>
      </c>
      <c r="E52" s="16"/>
      <c r="F52" s="64"/>
    </row>
    <row r="53" spans="1:6" ht="27" customHeight="1" x14ac:dyDescent="0.15">
      <c r="A53" s="17"/>
      <c r="B53" s="45" t="s">
        <v>514</v>
      </c>
      <c r="C53" s="18">
        <v>1</v>
      </c>
      <c r="D53" s="13" t="s">
        <v>24</v>
      </c>
      <c r="E53" s="16"/>
      <c r="F53" s="64"/>
    </row>
    <row r="54" spans="1:6" ht="36" customHeight="1" x14ac:dyDescent="0.15">
      <c r="A54" s="17"/>
      <c r="B54" s="45" t="s">
        <v>473</v>
      </c>
      <c r="C54" s="18">
        <v>0.1</v>
      </c>
      <c r="D54" s="13" t="s">
        <v>453</v>
      </c>
      <c r="E54" s="16"/>
      <c r="F54" s="64"/>
    </row>
    <row r="55" spans="1:6" ht="26.25" customHeight="1" x14ac:dyDescent="0.15">
      <c r="A55" s="17"/>
      <c r="B55" s="45" t="s">
        <v>478</v>
      </c>
      <c r="C55" s="18">
        <v>1</v>
      </c>
      <c r="D55" s="13" t="s">
        <v>24</v>
      </c>
      <c r="E55" s="16"/>
      <c r="F55" s="64"/>
    </row>
    <row r="56" spans="1:6" ht="35.25" customHeight="1" x14ac:dyDescent="0.15">
      <c r="A56" s="17"/>
      <c r="B56" s="45" t="s">
        <v>475</v>
      </c>
      <c r="C56" s="18">
        <v>0.66</v>
      </c>
      <c r="D56" s="13" t="s">
        <v>455</v>
      </c>
      <c r="E56" s="16"/>
      <c r="F56" s="64"/>
    </row>
    <row r="57" spans="1:6" ht="30" customHeight="1" x14ac:dyDescent="0.15">
      <c r="A57" s="17"/>
      <c r="B57" s="45" t="s">
        <v>476</v>
      </c>
      <c r="C57" s="18">
        <v>0.68</v>
      </c>
      <c r="D57" s="13" t="s">
        <v>455</v>
      </c>
      <c r="E57" s="16"/>
      <c r="F57" s="64"/>
    </row>
    <row r="58" spans="1:6" ht="26.25" customHeight="1" x14ac:dyDescent="0.15">
      <c r="A58" s="17" t="s">
        <v>4</v>
      </c>
      <c r="B58" s="45" t="s">
        <v>515</v>
      </c>
      <c r="C58" s="18">
        <v>7</v>
      </c>
      <c r="D58" s="13" t="s">
        <v>446</v>
      </c>
      <c r="E58" s="16"/>
      <c r="F58" s="64">
        <f t="shared" ref="F58" si="3">SUM(E58*C58)</f>
        <v>0</v>
      </c>
    </row>
    <row r="59" spans="1:6" ht="24" customHeight="1" x14ac:dyDescent="0.15">
      <c r="A59" s="17"/>
      <c r="B59" s="45" t="s">
        <v>516</v>
      </c>
      <c r="C59" s="18">
        <v>1.1000000000000001</v>
      </c>
      <c r="D59" s="13" t="s">
        <v>455</v>
      </c>
      <c r="E59" s="16"/>
      <c r="F59" s="64"/>
    </row>
    <row r="60" spans="1:6" ht="17.25" customHeight="1" x14ac:dyDescent="0.15">
      <c r="A60" s="17"/>
      <c r="B60" s="45" t="s">
        <v>467</v>
      </c>
      <c r="C60" s="18">
        <v>1.21</v>
      </c>
      <c r="D60" s="13" t="s">
        <v>453</v>
      </c>
      <c r="E60" s="16"/>
      <c r="F60" s="64"/>
    </row>
    <row r="61" spans="1:6" ht="15" customHeight="1" x14ac:dyDescent="0.15">
      <c r="A61" s="17"/>
      <c r="B61" s="45" t="s">
        <v>468</v>
      </c>
      <c r="C61" s="18">
        <v>1.21</v>
      </c>
      <c r="D61" s="13" t="s">
        <v>453</v>
      </c>
      <c r="E61" s="16"/>
      <c r="F61" s="64"/>
    </row>
    <row r="62" spans="1:6" ht="25.5" customHeight="1" x14ac:dyDescent="0.15">
      <c r="A62" s="17"/>
      <c r="B62" s="146" t="s">
        <v>469</v>
      </c>
      <c r="C62" s="18">
        <v>0.1</v>
      </c>
      <c r="D62" s="13" t="s">
        <v>455</v>
      </c>
      <c r="E62" s="16"/>
      <c r="F62" s="64"/>
    </row>
    <row r="63" spans="1:6" ht="16.5" customHeight="1" x14ac:dyDescent="0.15">
      <c r="A63" s="17"/>
      <c r="B63" s="45" t="s">
        <v>517</v>
      </c>
      <c r="C63" s="18">
        <v>3.6</v>
      </c>
      <c r="D63" s="13" t="s">
        <v>453</v>
      </c>
      <c r="E63" s="16"/>
      <c r="F63" s="64"/>
    </row>
    <row r="64" spans="1:6" ht="17.25" customHeight="1" x14ac:dyDescent="0.15">
      <c r="A64" s="17"/>
      <c r="B64" s="45" t="s">
        <v>518</v>
      </c>
      <c r="C64" s="18">
        <v>78.599999999999994</v>
      </c>
      <c r="D64" s="13" t="s">
        <v>327</v>
      </c>
      <c r="E64" s="16"/>
      <c r="F64" s="64"/>
    </row>
    <row r="65" spans="1:6" ht="25.5" customHeight="1" x14ac:dyDescent="0.15">
      <c r="A65" s="17"/>
      <c r="B65" s="45" t="s">
        <v>519</v>
      </c>
      <c r="C65" s="18">
        <v>4</v>
      </c>
      <c r="D65" s="13" t="s">
        <v>24</v>
      </c>
      <c r="E65" s="16"/>
      <c r="F65" s="64"/>
    </row>
    <row r="66" spans="1:6" ht="25.5" customHeight="1" x14ac:dyDescent="0.15">
      <c r="A66" s="17"/>
      <c r="B66" s="146" t="s">
        <v>520</v>
      </c>
      <c r="C66" s="18">
        <v>0.64</v>
      </c>
      <c r="D66" s="13" t="s">
        <v>455</v>
      </c>
      <c r="E66" s="16"/>
      <c r="F66" s="64"/>
    </row>
    <row r="67" spans="1:6" ht="25.5" customHeight="1" x14ac:dyDescent="0.15">
      <c r="A67" s="17"/>
      <c r="B67" s="146" t="s">
        <v>521</v>
      </c>
      <c r="C67" s="18">
        <v>1</v>
      </c>
      <c r="D67" s="13" t="s">
        <v>446</v>
      </c>
      <c r="E67" s="16"/>
      <c r="F67" s="64"/>
    </row>
    <row r="68" spans="1:6" ht="25.5" customHeight="1" x14ac:dyDescent="0.15">
      <c r="A68" s="17"/>
      <c r="B68" s="45" t="s">
        <v>522</v>
      </c>
      <c r="C68" s="18">
        <v>0.36</v>
      </c>
      <c r="D68" s="13" t="s">
        <v>455</v>
      </c>
      <c r="E68" s="16"/>
      <c r="F68" s="64"/>
    </row>
    <row r="69" spans="1:6" ht="25.5" customHeight="1" x14ac:dyDescent="0.15">
      <c r="A69" s="17"/>
      <c r="B69" s="45" t="s">
        <v>523</v>
      </c>
      <c r="C69" s="18">
        <v>0.1</v>
      </c>
      <c r="D69" s="13" t="s">
        <v>455</v>
      </c>
      <c r="E69" s="16"/>
      <c r="F69" s="64"/>
    </row>
    <row r="70" spans="1:6" ht="26.25" customHeight="1" x14ac:dyDescent="0.15">
      <c r="A70" s="17"/>
      <c r="B70" s="45" t="s">
        <v>524</v>
      </c>
      <c r="C70" s="18">
        <v>0.74</v>
      </c>
      <c r="D70" s="13" t="s">
        <v>455</v>
      </c>
      <c r="E70" s="16"/>
      <c r="F70" s="64"/>
    </row>
    <row r="71" spans="1:6" ht="24" customHeight="1" x14ac:dyDescent="0.15">
      <c r="A71" s="17" t="s">
        <v>21</v>
      </c>
      <c r="B71" s="45" t="s">
        <v>525</v>
      </c>
      <c r="C71" s="18">
        <v>1</v>
      </c>
      <c r="D71" s="13" t="s">
        <v>446</v>
      </c>
      <c r="E71" s="16"/>
      <c r="F71" s="64">
        <f t="shared" ref="F71" si="4">SUM(E71*C71)</f>
        <v>0</v>
      </c>
    </row>
    <row r="72" spans="1:6" ht="26.25" customHeight="1" x14ac:dyDescent="0.15">
      <c r="A72" s="17"/>
      <c r="B72" s="45" t="s">
        <v>526</v>
      </c>
      <c r="C72" s="18">
        <v>0.6</v>
      </c>
      <c r="D72" s="13" t="s">
        <v>455</v>
      </c>
      <c r="E72" s="16"/>
      <c r="F72" s="64"/>
    </row>
    <row r="73" spans="1:6" ht="15" x14ac:dyDescent="0.15">
      <c r="A73" s="17"/>
      <c r="B73" s="45" t="s">
        <v>467</v>
      </c>
      <c r="C73" s="18">
        <v>0.5</v>
      </c>
      <c r="D73" s="13" t="s">
        <v>453</v>
      </c>
      <c r="E73" s="16"/>
      <c r="F73" s="64"/>
    </row>
    <row r="74" spans="1:6" ht="16.5" customHeight="1" x14ac:dyDescent="0.15">
      <c r="A74" s="17"/>
      <c r="B74" s="45" t="s">
        <v>468</v>
      </c>
      <c r="C74" s="18">
        <v>0.5</v>
      </c>
      <c r="D74" s="13" t="s">
        <v>453</v>
      </c>
      <c r="E74" s="16"/>
      <c r="F74" s="64"/>
    </row>
    <row r="75" spans="1:6" ht="24.75" customHeight="1" x14ac:dyDescent="0.15">
      <c r="A75" s="17"/>
      <c r="B75" s="146" t="s">
        <v>469</v>
      </c>
      <c r="C75" s="18">
        <v>0.1</v>
      </c>
      <c r="D75" s="13" t="s">
        <v>455</v>
      </c>
      <c r="E75" s="16"/>
      <c r="F75" s="64"/>
    </row>
    <row r="76" spans="1:6" ht="16.5" customHeight="1" x14ac:dyDescent="0.15">
      <c r="A76" s="17"/>
      <c r="B76" s="45" t="s">
        <v>517</v>
      </c>
      <c r="C76" s="18">
        <v>3.9</v>
      </c>
      <c r="D76" s="13" t="s">
        <v>453</v>
      </c>
      <c r="E76" s="16"/>
      <c r="F76" s="64"/>
    </row>
    <row r="77" spans="1:6" ht="25.5" customHeight="1" x14ac:dyDescent="0.15">
      <c r="A77" s="17"/>
      <c r="B77" s="45" t="s">
        <v>477</v>
      </c>
      <c r="C77" s="18">
        <v>13.8</v>
      </c>
      <c r="D77" s="13" t="s">
        <v>327</v>
      </c>
      <c r="E77" s="16"/>
      <c r="F77" s="64"/>
    </row>
    <row r="78" spans="1:6" ht="25.5" customHeight="1" x14ac:dyDescent="0.15">
      <c r="A78" s="17"/>
      <c r="B78" s="45" t="s">
        <v>527</v>
      </c>
      <c r="C78" s="18">
        <v>8</v>
      </c>
      <c r="D78" s="13" t="s">
        <v>24</v>
      </c>
      <c r="E78" s="16"/>
      <c r="F78" s="64"/>
    </row>
    <row r="79" spans="1:6" ht="25.5" customHeight="1" x14ac:dyDescent="0.15">
      <c r="A79" s="17"/>
      <c r="B79" s="45" t="s">
        <v>528</v>
      </c>
      <c r="C79" s="18">
        <v>0.31</v>
      </c>
      <c r="D79" s="13" t="s">
        <v>455</v>
      </c>
      <c r="E79" s="16"/>
      <c r="F79" s="64"/>
    </row>
    <row r="80" spans="1:6" ht="25.5" customHeight="1" x14ac:dyDescent="0.15">
      <c r="A80" s="17"/>
      <c r="B80" s="45" t="s">
        <v>529</v>
      </c>
      <c r="C80" s="18">
        <v>5</v>
      </c>
      <c r="D80" s="13" t="s">
        <v>24</v>
      </c>
      <c r="E80" s="16"/>
      <c r="F80" s="64"/>
    </row>
    <row r="81" spans="1:6" ht="26.25" customHeight="1" x14ac:dyDescent="0.15">
      <c r="A81" s="17"/>
      <c r="B81" s="45" t="s">
        <v>522</v>
      </c>
      <c r="C81" s="18">
        <v>0.27</v>
      </c>
      <c r="D81" s="13" t="s">
        <v>455</v>
      </c>
      <c r="E81" s="16"/>
      <c r="F81" s="64"/>
    </row>
    <row r="82" spans="1:6" ht="24" customHeight="1" x14ac:dyDescent="0.15">
      <c r="A82" s="17"/>
      <c r="B82" s="45" t="s">
        <v>530</v>
      </c>
      <c r="C82" s="18">
        <v>0.315</v>
      </c>
      <c r="D82" s="13" t="s">
        <v>455</v>
      </c>
      <c r="E82" s="16"/>
      <c r="F82" s="64"/>
    </row>
    <row r="83" spans="1:6" ht="58.5" customHeight="1" thickBot="1" x14ac:dyDescent="0.2">
      <c r="A83" s="17" t="s">
        <v>22</v>
      </c>
      <c r="B83" s="45" t="s">
        <v>479</v>
      </c>
      <c r="C83" s="18">
        <v>8</v>
      </c>
      <c r="D83" s="13" t="s">
        <v>24</v>
      </c>
      <c r="E83" s="16"/>
      <c r="F83" s="64">
        <f t="shared" ref="F83" si="5">SUM(E83*C83)</f>
        <v>0</v>
      </c>
    </row>
    <row r="84" spans="1:6" ht="13" thickBot="1" x14ac:dyDescent="0.2">
      <c r="A84" s="225" t="s">
        <v>43</v>
      </c>
      <c r="B84" s="226"/>
      <c r="C84" s="226"/>
      <c r="D84" s="226"/>
      <c r="E84" s="227"/>
      <c r="F84" s="20">
        <f>SUM(F45:F83)</f>
        <v>0</v>
      </c>
    </row>
    <row r="85" spans="1:6" x14ac:dyDescent="0.15">
      <c r="A85" s="130"/>
      <c r="B85" s="28"/>
      <c r="C85" s="28"/>
      <c r="D85" s="28"/>
      <c r="E85" s="28"/>
      <c r="F85" s="29"/>
    </row>
    <row r="86" spans="1:6" x14ac:dyDescent="0.15">
      <c r="A86" s="130" t="s">
        <v>3</v>
      </c>
      <c r="B86" s="65" t="s">
        <v>92</v>
      </c>
      <c r="C86" s="28"/>
      <c r="D86" s="28"/>
      <c r="E86" s="28"/>
      <c r="F86" s="29"/>
    </row>
    <row r="87" spans="1:6" x14ac:dyDescent="0.15">
      <c r="A87" s="130"/>
      <c r="B87" s="65"/>
      <c r="C87" s="28"/>
      <c r="D87" s="28"/>
      <c r="E87" s="28"/>
      <c r="F87" s="29"/>
    </row>
    <row r="88" spans="1:6" x14ac:dyDescent="0.15">
      <c r="A88" s="130"/>
      <c r="B88" s="65" t="s">
        <v>38</v>
      </c>
      <c r="C88" s="28"/>
      <c r="D88" s="28"/>
      <c r="E88" s="28"/>
      <c r="F88" s="29"/>
    </row>
    <row r="89" spans="1:6" ht="11.75" customHeight="1" x14ac:dyDescent="0.15">
      <c r="A89" s="130"/>
      <c r="B89" s="258" t="s">
        <v>44</v>
      </c>
      <c r="C89" s="258"/>
      <c r="D89" s="258"/>
      <c r="E89" s="28"/>
      <c r="F89" s="29"/>
    </row>
    <row r="90" spans="1:6" ht="13" thickBot="1" x14ac:dyDescent="0.2">
      <c r="A90" s="130"/>
      <c r="B90" s="131"/>
      <c r="C90" s="131"/>
      <c r="D90" s="131"/>
      <c r="E90" s="28"/>
      <c r="F90" s="29"/>
    </row>
    <row r="91" spans="1:6" ht="44" x14ac:dyDescent="0.15">
      <c r="A91" s="5" t="s">
        <v>5</v>
      </c>
      <c r="B91" s="21" t="s">
        <v>6</v>
      </c>
      <c r="C91" s="6" t="s">
        <v>7</v>
      </c>
      <c r="D91" s="7" t="s">
        <v>8</v>
      </c>
      <c r="E91" s="7" t="s">
        <v>10</v>
      </c>
      <c r="F91" s="8" t="s">
        <v>11</v>
      </c>
    </row>
    <row r="92" spans="1:6" ht="13" thickBot="1" x14ac:dyDescent="0.2">
      <c r="A92" s="9" t="s">
        <v>9</v>
      </c>
      <c r="B92" s="22">
        <v>1</v>
      </c>
      <c r="C92" s="10">
        <v>2</v>
      </c>
      <c r="D92" s="10">
        <v>3</v>
      </c>
      <c r="E92" s="11">
        <v>4</v>
      </c>
      <c r="F92" s="12" t="s">
        <v>15</v>
      </c>
    </row>
    <row r="93" spans="1:6" ht="28" x14ac:dyDescent="0.15">
      <c r="A93" s="17" t="s">
        <v>0</v>
      </c>
      <c r="B93" s="50" t="s">
        <v>531</v>
      </c>
      <c r="C93" s="18">
        <v>240</v>
      </c>
      <c r="D93" s="13" t="s">
        <v>451</v>
      </c>
      <c r="E93" s="16"/>
      <c r="F93" s="106"/>
    </row>
    <row r="94" spans="1:6" ht="38.25" customHeight="1" x14ac:dyDescent="0.15">
      <c r="A94" s="17" t="s">
        <v>1</v>
      </c>
      <c r="B94" s="50" t="s">
        <v>532</v>
      </c>
      <c r="C94" s="18">
        <v>14</v>
      </c>
      <c r="D94" s="13" t="s">
        <v>446</v>
      </c>
      <c r="E94" s="16"/>
      <c r="F94" s="106">
        <f t="shared" ref="F94:F95" si="6">SUM(E94*C94)</f>
        <v>0</v>
      </c>
    </row>
    <row r="95" spans="1:6" ht="139.5" customHeight="1" x14ac:dyDescent="0.15">
      <c r="A95" s="77" t="s">
        <v>2</v>
      </c>
      <c r="B95" s="50" t="s">
        <v>533</v>
      </c>
      <c r="C95" s="18">
        <v>7</v>
      </c>
      <c r="D95" s="13" t="s">
        <v>24</v>
      </c>
      <c r="E95" s="16"/>
      <c r="F95" s="106">
        <f t="shared" si="6"/>
        <v>0</v>
      </c>
    </row>
    <row r="96" spans="1:6" ht="197.25" customHeight="1" x14ac:dyDescent="0.15">
      <c r="A96" s="77" t="s">
        <v>3</v>
      </c>
      <c r="B96" s="50" t="s">
        <v>534</v>
      </c>
      <c r="C96" s="18">
        <v>7</v>
      </c>
      <c r="D96" s="13" t="s">
        <v>24</v>
      </c>
      <c r="E96" s="16"/>
      <c r="F96" s="82"/>
    </row>
    <row r="97" spans="1:6" ht="198" x14ac:dyDescent="0.15">
      <c r="A97" s="17" t="s">
        <v>4</v>
      </c>
      <c r="B97" s="50" t="s">
        <v>535</v>
      </c>
      <c r="C97" s="18">
        <v>2</v>
      </c>
      <c r="D97" s="13" t="s">
        <v>24</v>
      </c>
      <c r="E97" s="16"/>
      <c r="F97" s="106">
        <f t="shared" ref="F97:F100" si="7">SUM(E97*C97)</f>
        <v>0</v>
      </c>
    </row>
    <row r="98" spans="1:6" ht="92.25" customHeight="1" x14ac:dyDescent="0.15">
      <c r="A98" s="17" t="s">
        <v>21</v>
      </c>
      <c r="B98" s="50" t="s">
        <v>536</v>
      </c>
      <c r="C98" s="18">
        <v>1</v>
      </c>
      <c r="D98" s="13" t="s">
        <v>24</v>
      </c>
      <c r="E98" s="16"/>
      <c r="F98" s="106">
        <f t="shared" si="7"/>
        <v>0</v>
      </c>
    </row>
    <row r="99" spans="1:6" ht="38.25" customHeight="1" x14ac:dyDescent="0.15">
      <c r="A99" s="17"/>
      <c r="B99" s="147" t="s">
        <v>537</v>
      </c>
      <c r="C99" s="18"/>
      <c r="D99" s="13">
        <v>1</v>
      </c>
      <c r="E99" s="16"/>
      <c r="F99" s="106">
        <f t="shared" si="7"/>
        <v>0</v>
      </c>
    </row>
    <row r="100" spans="1:6" x14ac:dyDescent="0.15">
      <c r="A100" s="17"/>
      <c r="B100" s="147" t="s">
        <v>538</v>
      </c>
      <c r="C100" s="18"/>
      <c r="D100" s="13">
        <v>3</v>
      </c>
      <c r="E100" s="16"/>
      <c r="F100" s="106">
        <f t="shared" si="7"/>
        <v>0</v>
      </c>
    </row>
    <row r="101" spans="1:6" ht="36.75" customHeight="1" x14ac:dyDescent="0.15">
      <c r="A101" s="17"/>
      <c r="B101" s="147" t="s">
        <v>539</v>
      </c>
      <c r="C101" s="18"/>
      <c r="D101" s="13">
        <v>3</v>
      </c>
      <c r="E101" s="16"/>
      <c r="F101" s="106"/>
    </row>
    <row r="102" spans="1:6" ht="27" customHeight="1" x14ac:dyDescent="0.15">
      <c r="A102" s="17"/>
      <c r="B102" s="147" t="s">
        <v>540</v>
      </c>
      <c r="C102" s="18"/>
      <c r="D102" s="13">
        <v>4</v>
      </c>
      <c r="E102" s="16"/>
      <c r="F102" s="106">
        <f t="shared" ref="F102" si="8">SUM(E102*C102)</f>
        <v>0</v>
      </c>
    </row>
    <row r="103" spans="1:6" ht="26.25" customHeight="1" x14ac:dyDescent="0.15">
      <c r="A103" s="17"/>
      <c r="B103" s="147" t="s">
        <v>541</v>
      </c>
      <c r="C103" s="18"/>
      <c r="D103" s="13">
        <v>3</v>
      </c>
      <c r="E103" s="16"/>
      <c r="F103" s="106"/>
    </row>
    <row r="104" spans="1:6" ht="22" x14ac:dyDescent="0.15">
      <c r="A104" s="17"/>
      <c r="B104" s="147" t="s">
        <v>542</v>
      </c>
      <c r="C104" s="18"/>
      <c r="D104" s="13">
        <v>4</v>
      </c>
      <c r="E104" s="16"/>
      <c r="F104" s="106">
        <f t="shared" ref="F104:F105" si="9">SUM(E104*C104)</f>
        <v>0</v>
      </c>
    </row>
    <row r="105" spans="1:6" ht="22" x14ac:dyDescent="0.15">
      <c r="A105" s="77"/>
      <c r="B105" s="147" t="s">
        <v>543</v>
      </c>
      <c r="C105" s="18"/>
      <c r="D105" s="13">
        <v>2</v>
      </c>
      <c r="E105" s="16"/>
      <c r="F105" s="106">
        <f t="shared" si="9"/>
        <v>0</v>
      </c>
    </row>
    <row r="106" spans="1:6" ht="22" x14ac:dyDescent="0.15">
      <c r="A106" s="77"/>
      <c r="B106" s="147" t="s">
        <v>544</v>
      </c>
      <c r="C106" s="18"/>
      <c r="D106" s="13">
        <v>1</v>
      </c>
      <c r="E106" s="16"/>
      <c r="F106" s="82"/>
    </row>
    <row r="107" spans="1:6" ht="22" x14ac:dyDescent="0.15">
      <c r="A107" s="77"/>
      <c r="B107" s="147" t="s">
        <v>545</v>
      </c>
      <c r="C107" s="18"/>
      <c r="D107" s="13">
        <v>1</v>
      </c>
      <c r="E107" s="16"/>
      <c r="F107" s="106">
        <f t="shared" ref="F107:F112" si="10">SUM(E107*C107)</f>
        <v>0</v>
      </c>
    </row>
    <row r="108" spans="1:6" ht="27" customHeight="1" x14ac:dyDescent="0.15">
      <c r="A108" s="17"/>
      <c r="B108" s="147" t="s">
        <v>546</v>
      </c>
      <c r="C108" s="18"/>
      <c r="D108" s="13">
        <v>1</v>
      </c>
      <c r="E108" s="16"/>
      <c r="F108" s="106">
        <f t="shared" si="10"/>
        <v>0</v>
      </c>
    </row>
    <row r="109" spans="1:6" ht="26.25" customHeight="1" x14ac:dyDescent="0.15">
      <c r="A109" s="17"/>
      <c r="B109" s="147" t="s">
        <v>547</v>
      </c>
      <c r="C109" s="18"/>
      <c r="D109" s="13">
        <v>1</v>
      </c>
      <c r="E109" s="16"/>
      <c r="F109" s="106">
        <f t="shared" si="10"/>
        <v>0</v>
      </c>
    </row>
    <row r="110" spans="1:6" ht="12.75" customHeight="1" x14ac:dyDescent="0.15">
      <c r="A110" s="17"/>
      <c r="B110" s="147" t="s">
        <v>548</v>
      </c>
      <c r="C110" s="18"/>
      <c r="D110" s="13">
        <v>1</v>
      </c>
      <c r="E110" s="16"/>
      <c r="F110" s="106">
        <f t="shared" si="10"/>
        <v>0</v>
      </c>
    </row>
    <row r="111" spans="1:6" ht="13" x14ac:dyDescent="0.15">
      <c r="A111" s="17"/>
      <c r="B111" s="147" t="s">
        <v>549</v>
      </c>
      <c r="C111" s="18"/>
      <c r="D111" s="13">
        <v>20</v>
      </c>
      <c r="E111" s="16"/>
      <c r="F111" s="106">
        <f t="shared" si="10"/>
        <v>0</v>
      </c>
    </row>
    <row r="112" spans="1:6" ht="13" x14ac:dyDescent="0.15">
      <c r="A112" s="17"/>
      <c r="B112" s="147" t="s">
        <v>550</v>
      </c>
      <c r="C112" s="18"/>
      <c r="D112" s="13">
        <v>4</v>
      </c>
      <c r="E112" s="16"/>
      <c r="F112" s="106">
        <f t="shared" si="10"/>
        <v>0</v>
      </c>
    </row>
    <row r="113" spans="1:6" ht="13" x14ac:dyDescent="0.15">
      <c r="A113" s="17"/>
      <c r="B113" s="147" t="s">
        <v>551</v>
      </c>
      <c r="C113" s="18"/>
      <c r="D113" s="13">
        <v>2</v>
      </c>
      <c r="E113" s="16"/>
      <c r="F113" s="106"/>
    </row>
    <row r="114" spans="1:6" x14ac:dyDescent="0.15">
      <c r="A114" s="17"/>
      <c r="B114" s="147" t="s">
        <v>552</v>
      </c>
      <c r="C114" s="18"/>
      <c r="D114" s="13">
        <v>1</v>
      </c>
      <c r="E114" s="16"/>
      <c r="F114" s="106">
        <f t="shared" ref="F114:F116" si="11">SUM(E114*C114)</f>
        <v>0</v>
      </c>
    </row>
    <row r="115" spans="1:6" ht="55.5" customHeight="1" x14ac:dyDescent="0.15">
      <c r="A115" s="77"/>
      <c r="B115" s="50" t="s">
        <v>553</v>
      </c>
      <c r="C115" s="18"/>
      <c r="D115" s="13">
        <v>1</v>
      </c>
      <c r="E115" s="16"/>
      <c r="F115" s="106">
        <f t="shared" si="11"/>
        <v>0</v>
      </c>
    </row>
    <row r="116" spans="1:6" ht="70.5" customHeight="1" x14ac:dyDescent="0.15">
      <c r="A116" s="17" t="s">
        <v>22</v>
      </c>
      <c r="B116" s="50" t="s">
        <v>486</v>
      </c>
      <c r="C116" s="18">
        <v>1</v>
      </c>
      <c r="D116" s="13" t="s">
        <v>24</v>
      </c>
      <c r="E116" s="16"/>
      <c r="F116" s="106">
        <f t="shared" si="11"/>
        <v>0</v>
      </c>
    </row>
    <row r="117" spans="1:6" ht="16.5" customHeight="1" thickBot="1" x14ac:dyDescent="0.2">
      <c r="A117" s="17" t="s">
        <v>23</v>
      </c>
      <c r="B117" s="50" t="s">
        <v>487</v>
      </c>
      <c r="C117" s="18">
        <v>1</v>
      </c>
      <c r="D117" s="13" t="s">
        <v>24</v>
      </c>
      <c r="E117" s="16">
        <v>0</v>
      </c>
      <c r="F117" s="106"/>
    </row>
    <row r="118" spans="1:6" ht="14.25" customHeight="1" thickBot="1" x14ac:dyDescent="0.2">
      <c r="A118" s="225" t="s">
        <v>110</v>
      </c>
      <c r="B118" s="226"/>
      <c r="C118" s="226"/>
      <c r="D118" s="226"/>
      <c r="E118" s="227"/>
      <c r="F118" s="20">
        <f>SUM(F93:F117)</f>
        <v>0</v>
      </c>
    </row>
    <row r="119" spans="1:6" x14ac:dyDescent="0.15">
      <c r="A119" s="40"/>
      <c r="B119" s="41"/>
      <c r="C119" s="41"/>
      <c r="D119" s="41"/>
      <c r="E119" s="41"/>
      <c r="F119" s="42"/>
    </row>
    <row r="120" spans="1:6" x14ac:dyDescent="0.15">
      <c r="A120" s="130" t="s">
        <v>4</v>
      </c>
      <c r="B120" s="65" t="s">
        <v>45</v>
      </c>
      <c r="C120" s="28"/>
      <c r="D120" s="28"/>
      <c r="E120" s="28"/>
      <c r="F120" s="29"/>
    </row>
    <row r="121" spans="1:6" x14ac:dyDescent="0.15">
      <c r="A121" s="130"/>
      <c r="B121" s="65"/>
      <c r="C121" s="28"/>
      <c r="D121" s="28"/>
      <c r="E121" s="28"/>
      <c r="F121" s="29"/>
    </row>
    <row r="122" spans="1:6" x14ac:dyDescent="0.15">
      <c r="A122" s="130"/>
      <c r="B122" s="65" t="s">
        <v>38</v>
      </c>
      <c r="C122" s="28"/>
      <c r="D122" s="28"/>
      <c r="E122" s="28"/>
      <c r="F122" s="29"/>
    </row>
    <row r="123" spans="1:6" x14ac:dyDescent="0.15">
      <c r="A123" s="130"/>
      <c r="B123" s="258" t="s">
        <v>44</v>
      </c>
      <c r="C123" s="258"/>
      <c r="D123" s="258"/>
      <c r="E123" s="28"/>
      <c r="F123" s="29"/>
    </row>
    <row r="124" spans="1:6" ht="13" thickBot="1" x14ac:dyDescent="0.2">
      <c r="A124" s="130"/>
      <c r="B124" s="28"/>
      <c r="C124" s="28"/>
      <c r="D124" s="28"/>
      <c r="E124" s="28"/>
      <c r="F124" s="29"/>
    </row>
    <row r="125" spans="1:6" ht="44" x14ac:dyDescent="0.15">
      <c r="A125" s="5" t="s">
        <v>5</v>
      </c>
      <c r="B125" s="21" t="s">
        <v>6</v>
      </c>
      <c r="C125" s="6" t="s">
        <v>7</v>
      </c>
      <c r="D125" s="7" t="s">
        <v>8</v>
      </c>
      <c r="E125" s="7" t="s">
        <v>10</v>
      </c>
      <c r="F125" s="8" t="s">
        <v>11</v>
      </c>
    </row>
    <row r="126" spans="1:6" ht="13" thickBot="1" x14ac:dyDescent="0.2">
      <c r="A126" s="9" t="s">
        <v>9</v>
      </c>
      <c r="B126" s="22">
        <v>1</v>
      </c>
      <c r="C126" s="10">
        <v>2</v>
      </c>
      <c r="D126" s="10">
        <v>3</v>
      </c>
      <c r="E126" s="11">
        <v>4</v>
      </c>
      <c r="F126" s="12" t="s">
        <v>15</v>
      </c>
    </row>
    <row r="127" spans="1:6" ht="25.5" customHeight="1" x14ac:dyDescent="0.15">
      <c r="A127" s="77" t="s">
        <v>0</v>
      </c>
      <c r="B127" s="49" t="s">
        <v>482</v>
      </c>
      <c r="C127" s="62">
        <v>3</v>
      </c>
      <c r="D127" s="63" t="s">
        <v>36</v>
      </c>
      <c r="E127" s="102"/>
      <c r="F127" s="38">
        <f t="shared" ref="F127:F131" si="12">SUM(E127*C127)</f>
        <v>0</v>
      </c>
    </row>
    <row r="128" spans="1:6" ht="25.5" customHeight="1" x14ac:dyDescent="0.15">
      <c r="A128" s="77" t="s">
        <v>1</v>
      </c>
      <c r="B128" s="49" t="s">
        <v>483</v>
      </c>
      <c r="C128" s="62">
        <v>5</v>
      </c>
      <c r="D128" s="63" t="s">
        <v>36</v>
      </c>
      <c r="E128" s="102"/>
      <c r="F128" s="38">
        <f t="shared" si="12"/>
        <v>0</v>
      </c>
    </row>
    <row r="129" spans="1:6" ht="36" customHeight="1" x14ac:dyDescent="0.15">
      <c r="A129" s="17" t="s">
        <v>2</v>
      </c>
      <c r="B129" s="49" t="s">
        <v>484</v>
      </c>
      <c r="C129" s="62">
        <v>235</v>
      </c>
      <c r="D129" s="63" t="s">
        <v>451</v>
      </c>
      <c r="E129" s="102"/>
      <c r="F129" s="38">
        <f t="shared" si="12"/>
        <v>0</v>
      </c>
    </row>
    <row r="130" spans="1:6" ht="48.75" customHeight="1" x14ac:dyDescent="0.15">
      <c r="A130" s="77" t="s">
        <v>3</v>
      </c>
      <c r="B130" s="49" t="s">
        <v>485</v>
      </c>
      <c r="C130" s="62">
        <v>1</v>
      </c>
      <c r="D130" s="63" t="s">
        <v>24</v>
      </c>
      <c r="E130" s="102"/>
      <c r="F130" s="38">
        <f t="shared" si="12"/>
        <v>0</v>
      </c>
    </row>
    <row r="131" spans="1:6" ht="15" customHeight="1" thickBot="1" x14ac:dyDescent="0.2">
      <c r="A131" s="77" t="s">
        <v>4</v>
      </c>
      <c r="B131" s="104" t="s">
        <v>128</v>
      </c>
      <c r="C131" s="79">
        <v>2.5</v>
      </c>
      <c r="D131" s="80" t="s">
        <v>129</v>
      </c>
      <c r="E131" s="92"/>
      <c r="F131" s="38">
        <f t="shared" si="12"/>
        <v>0</v>
      </c>
    </row>
    <row r="132" spans="1:6" ht="13" thickBot="1" x14ac:dyDescent="0.2">
      <c r="A132" s="225" t="s">
        <v>46</v>
      </c>
      <c r="B132" s="226"/>
      <c r="C132" s="226"/>
      <c r="D132" s="226"/>
      <c r="E132" s="227"/>
      <c r="F132" s="20">
        <f>SUM(F127:F131)</f>
        <v>0</v>
      </c>
    </row>
    <row r="133" spans="1:6" x14ac:dyDescent="0.15">
      <c r="A133" s="40"/>
      <c r="B133" s="41"/>
      <c r="C133" s="41"/>
      <c r="D133" s="41"/>
      <c r="E133" s="41"/>
      <c r="F133" s="42"/>
    </row>
    <row r="134" spans="1:6" ht="15" customHeight="1" x14ac:dyDescent="0.15">
      <c r="A134" s="186" t="s">
        <v>554</v>
      </c>
      <c r="B134" s="186"/>
      <c r="C134" s="186"/>
      <c r="D134" s="186"/>
      <c r="E134" s="186"/>
      <c r="F134" s="186"/>
    </row>
    <row r="135" spans="1:6" ht="13" thickBot="1" x14ac:dyDescent="0.2">
      <c r="A135" s="31"/>
      <c r="B135" s="23"/>
      <c r="C135" s="23"/>
      <c r="D135" s="23"/>
      <c r="E135" s="23"/>
      <c r="F135" s="23"/>
    </row>
    <row r="136" spans="1:6" ht="13" thickBot="1" x14ac:dyDescent="0.2">
      <c r="A136" s="32"/>
      <c r="B136" s="233" t="s">
        <v>18</v>
      </c>
      <c r="C136" s="234"/>
      <c r="D136" s="235"/>
      <c r="E136" s="234" t="s">
        <v>16</v>
      </c>
      <c r="F136" s="235"/>
    </row>
    <row r="137" spans="1:6" ht="29.75" customHeight="1" x14ac:dyDescent="0.15">
      <c r="A137" s="36" t="s">
        <v>0</v>
      </c>
      <c r="B137" s="237" t="s">
        <v>37</v>
      </c>
      <c r="C137" s="238"/>
      <c r="D137" s="239"/>
      <c r="E137" s="263">
        <f>SUM(F21)</f>
        <v>0</v>
      </c>
      <c r="F137" s="241"/>
    </row>
    <row r="138" spans="1:6" ht="29.75" customHeight="1" x14ac:dyDescent="0.15">
      <c r="A138" s="37" t="s">
        <v>1</v>
      </c>
      <c r="B138" s="228" t="s">
        <v>34</v>
      </c>
      <c r="C138" s="229"/>
      <c r="D138" s="230"/>
      <c r="E138" s="264">
        <f>SUM(F36)</f>
        <v>0</v>
      </c>
      <c r="F138" s="232"/>
    </row>
    <row r="139" spans="1:6" ht="29.75" customHeight="1" x14ac:dyDescent="0.15">
      <c r="A139" s="37" t="s">
        <v>2</v>
      </c>
      <c r="B139" s="228" t="s">
        <v>31</v>
      </c>
      <c r="C139" s="229"/>
      <c r="D139" s="230"/>
      <c r="E139" s="264">
        <f>SUM(F84)</f>
        <v>0</v>
      </c>
      <c r="F139" s="232"/>
    </row>
    <row r="140" spans="1:6" ht="29.75" customHeight="1" x14ac:dyDescent="0.15">
      <c r="A140" s="37" t="s">
        <v>3</v>
      </c>
      <c r="B140" s="228" t="s">
        <v>488</v>
      </c>
      <c r="C140" s="229"/>
      <c r="D140" s="230"/>
      <c r="E140" s="264">
        <f>SUM(F118)</f>
        <v>0</v>
      </c>
      <c r="F140" s="232"/>
    </row>
    <row r="141" spans="1:6" ht="30.5" customHeight="1" thickBot="1" x14ac:dyDescent="0.2">
      <c r="A141" s="37" t="s">
        <v>4</v>
      </c>
      <c r="B141" s="228" t="s">
        <v>45</v>
      </c>
      <c r="C141" s="229"/>
      <c r="D141" s="230"/>
      <c r="E141" s="264">
        <f>SUM(F132)</f>
        <v>0</v>
      </c>
      <c r="F141" s="232"/>
    </row>
    <row r="142" spans="1:6" ht="15" customHeight="1" thickBot="1" x14ac:dyDescent="0.2">
      <c r="A142" s="39"/>
      <c r="B142" s="259" t="s">
        <v>556</v>
      </c>
      <c r="C142" s="260"/>
      <c r="D142" s="261"/>
      <c r="E142" s="262">
        <f>SUM(E137:F141)</f>
        <v>0</v>
      </c>
      <c r="F142" s="246"/>
    </row>
  </sheetData>
  <mergeCells count="27">
    <mergeCell ref="B142:D142"/>
    <mergeCell ref="E142:F142"/>
    <mergeCell ref="B139:D139"/>
    <mergeCell ref="E139:F139"/>
    <mergeCell ref="B140:D140"/>
    <mergeCell ref="E140:F140"/>
    <mergeCell ref="B141:D141"/>
    <mergeCell ref="E141:F141"/>
    <mergeCell ref="B138:D138"/>
    <mergeCell ref="E138:F138"/>
    <mergeCell ref="B41:D41"/>
    <mergeCell ref="A84:E84"/>
    <mergeCell ref="B89:D89"/>
    <mergeCell ref="A118:E118"/>
    <mergeCell ref="B123:D123"/>
    <mergeCell ref="A132:E132"/>
    <mergeCell ref="A134:F134"/>
    <mergeCell ref="B136:D136"/>
    <mergeCell ref="E136:F136"/>
    <mergeCell ref="B137:D137"/>
    <mergeCell ref="E137:F137"/>
    <mergeCell ref="A36:E36"/>
    <mergeCell ref="B2:D2"/>
    <mergeCell ref="B3:D3"/>
    <mergeCell ref="B10:D10"/>
    <mergeCell ref="A21:E21"/>
    <mergeCell ref="B26:D26"/>
  </mergeCells>
  <pageMargins left="0.7" right="0.7" top="0.75" bottom="0.75" header="0.3" footer="0.3"/>
  <pageSetup paperSize="9" orientation="portrait" horizontalDpi="4294967293" verticalDpi="0" r:id="rId1"/>
  <rowBreaks count="5" manualBreakCount="5">
    <brk id="21" max="16383" man="1"/>
    <brk id="36" max="16383" man="1"/>
    <brk id="85" max="16383" man="1"/>
    <brk id="118" max="16383" man="1"/>
    <brk id="132" max="5" man="1"/>
  </rowBreaks>
  <drawing r:id="rId2"/>
  <legacyDrawing r:id="rId3"/>
  <oleObjects>
    <mc:AlternateContent xmlns:mc="http://schemas.openxmlformats.org/markup-compatibility/2006">
      <mc:Choice Requires="x14">
        <oleObject progId="Equation.3" shapeId="38913" r:id="rId4">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38913" r:id="rId4"/>
      </mc:Fallback>
    </mc:AlternateContent>
    <mc:AlternateContent xmlns:mc="http://schemas.openxmlformats.org/markup-compatibility/2006">
      <mc:Choice Requires="x14">
        <oleObject progId="Equation.3" shapeId="38914" r:id="rId6">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38914" r:id="rId6"/>
      </mc:Fallback>
    </mc:AlternateContent>
    <mc:AlternateContent xmlns:mc="http://schemas.openxmlformats.org/markup-compatibility/2006">
      <mc:Choice Requires="x14">
        <oleObject progId="Equation.3" shapeId="38915" r:id="rId7">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38915" r:id="rId7"/>
      </mc:Fallback>
    </mc:AlternateContent>
    <mc:AlternateContent xmlns:mc="http://schemas.openxmlformats.org/markup-compatibility/2006">
      <mc:Choice Requires="x14">
        <oleObject progId="Equation.3" shapeId="38916" r:id="rId8">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38916" r:id="rId8"/>
      </mc:Fallback>
    </mc:AlternateContent>
    <mc:AlternateContent xmlns:mc="http://schemas.openxmlformats.org/markup-compatibility/2006">
      <mc:Choice Requires="x14">
        <oleObject progId="Equation.3" shapeId="38917" r:id="rId9">
          <objectPr defaultSize="0" autoPict="0" r:id="rId5">
            <anchor moveWithCells="1" sizeWithCells="1">
              <from>
                <xdr:col>1</xdr:col>
                <xdr:colOff>0</xdr:colOff>
                <xdr:row>36</xdr:row>
                <xdr:rowOff>127000</xdr:rowOff>
              </from>
              <to>
                <xdr:col>1</xdr:col>
                <xdr:colOff>63500</xdr:colOff>
                <xdr:row>36</xdr:row>
                <xdr:rowOff>127000</xdr:rowOff>
              </to>
            </anchor>
          </objectPr>
        </oleObject>
      </mc:Choice>
      <mc:Fallback>
        <oleObject progId="Equation.3" shapeId="38917" r:id="rId9"/>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08"/>
  <sheetViews>
    <sheetView view="pageBreakPreview" zoomScale="110" zoomScaleSheetLayoutView="110" workbookViewId="0">
      <selection activeCell="E11" sqref="E11"/>
    </sheetView>
  </sheetViews>
  <sheetFormatPr baseColWidth="10" defaultColWidth="9" defaultRowHeight="12" x14ac:dyDescent="0.15"/>
  <cols>
    <col min="2" max="2" width="55.59765625" customWidth="1"/>
    <col min="3" max="3" width="7.59765625" customWidth="1"/>
    <col min="4" max="4" width="5.59765625" customWidth="1"/>
    <col min="6" max="6" width="11.19921875" customWidth="1"/>
  </cols>
  <sheetData>
    <row r="2" spans="1:6" x14ac:dyDescent="0.15">
      <c r="A2" s="128" t="s">
        <v>32</v>
      </c>
      <c r="B2" s="56" t="s">
        <v>389</v>
      </c>
      <c r="C2" s="28"/>
      <c r="D2" s="28"/>
      <c r="E2" s="28"/>
      <c r="F2" s="29"/>
    </row>
    <row r="3" spans="1:6" x14ac:dyDescent="0.15">
      <c r="A3" s="130"/>
      <c r="B3" s="28"/>
      <c r="C3" s="28"/>
      <c r="D3" s="28"/>
      <c r="E3" s="28"/>
      <c r="F3" s="29"/>
    </row>
    <row r="4" spans="1:6" x14ac:dyDescent="0.15">
      <c r="A4" s="40" t="s">
        <v>0</v>
      </c>
      <c r="B4" s="43" t="s">
        <v>37</v>
      </c>
      <c r="C4" s="41"/>
      <c r="D4" s="41"/>
      <c r="E4" s="41"/>
      <c r="F4" s="42"/>
    </row>
    <row r="5" spans="1:6" x14ac:dyDescent="0.15">
      <c r="A5" s="40"/>
      <c r="B5" s="43"/>
      <c r="C5" s="41"/>
      <c r="D5" s="41"/>
      <c r="E5" s="41"/>
      <c r="F5" s="42"/>
    </row>
    <row r="6" spans="1:6" x14ac:dyDescent="0.15">
      <c r="A6" s="40"/>
      <c r="B6" s="43" t="s">
        <v>38</v>
      </c>
      <c r="C6" s="41"/>
      <c r="D6" s="41"/>
      <c r="E6" s="41"/>
      <c r="F6" s="42"/>
    </row>
    <row r="7" spans="1:6" x14ac:dyDescent="0.15">
      <c r="A7" s="40"/>
      <c r="B7" s="224" t="s">
        <v>44</v>
      </c>
      <c r="C7" s="224"/>
      <c r="D7" s="224"/>
      <c r="E7" s="41"/>
      <c r="F7" s="42"/>
    </row>
    <row r="8" spans="1:6" ht="13" thickBot="1" x14ac:dyDescent="0.2">
      <c r="A8" s="40"/>
      <c r="B8" s="41"/>
      <c r="C8" s="41"/>
      <c r="D8" s="41"/>
      <c r="E8" s="41"/>
      <c r="F8" s="42"/>
    </row>
    <row r="9" spans="1:6" ht="44" x14ac:dyDescent="0.15">
      <c r="A9" s="5" t="s">
        <v>5</v>
      </c>
      <c r="B9" s="21" t="s">
        <v>6</v>
      </c>
      <c r="C9" s="6" t="s">
        <v>7</v>
      </c>
      <c r="D9" s="7" t="s">
        <v>8</v>
      </c>
      <c r="E9" s="7" t="s">
        <v>10</v>
      </c>
      <c r="F9" s="8" t="s">
        <v>11</v>
      </c>
    </row>
    <row r="10" spans="1:6" ht="13" thickBot="1" x14ac:dyDescent="0.2">
      <c r="A10" s="9" t="s">
        <v>9</v>
      </c>
      <c r="B10" s="22">
        <v>1</v>
      </c>
      <c r="C10" s="10">
        <v>2</v>
      </c>
      <c r="D10" s="10">
        <v>3</v>
      </c>
      <c r="E10" s="11">
        <v>4</v>
      </c>
      <c r="F10" s="12" t="s">
        <v>15</v>
      </c>
    </row>
    <row r="11" spans="1:6" ht="15" customHeight="1" x14ac:dyDescent="0.15">
      <c r="A11" s="46" t="s">
        <v>0</v>
      </c>
      <c r="B11" s="49" t="s">
        <v>390</v>
      </c>
      <c r="C11" s="47">
        <v>260</v>
      </c>
      <c r="D11" s="48" t="s">
        <v>26</v>
      </c>
      <c r="E11" s="14"/>
      <c r="F11" s="14">
        <f>SUM(E11*C11)</f>
        <v>0</v>
      </c>
    </row>
    <row r="12" spans="1:6" ht="15" customHeight="1" x14ac:dyDescent="0.15">
      <c r="A12" s="17" t="s">
        <v>1</v>
      </c>
      <c r="B12" s="49" t="s">
        <v>391</v>
      </c>
      <c r="C12" s="18">
        <v>12</v>
      </c>
      <c r="D12" s="13" t="s">
        <v>24</v>
      </c>
      <c r="E12" s="16"/>
      <c r="F12" s="16">
        <f t="shared" ref="F12:F14" si="0">SUM(E12*C12)</f>
        <v>0</v>
      </c>
    </row>
    <row r="13" spans="1:6" ht="29.75" customHeight="1" x14ac:dyDescent="0.15">
      <c r="A13" s="17">
        <v>3</v>
      </c>
      <c r="B13" s="49" t="s">
        <v>49</v>
      </c>
      <c r="C13" s="18">
        <v>1</v>
      </c>
      <c r="D13" s="13" t="s">
        <v>24</v>
      </c>
      <c r="E13" s="16"/>
      <c r="F13" s="16">
        <f t="shared" si="0"/>
        <v>0</v>
      </c>
    </row>
    <row r="14" spans="1:6" x14ac:dyDescent="0.15">
      <c r="A14" s="17">
        <v>4</v>
      </c>
      <c r="B14" s="49" t="s">
        <v>392</v>
      </c>
      <c r="C14" s="18">
        <v>9</v>
      </c>
      <c r="D14" s="13" t="s">
        <v>26</v>
      </c>
      <c r="E14" s="16"/>
      <c r="F14" s="16">
        <f t="shared" si="0"/>
        <v>0</v>
      </c>
    </row>
    <row r="15" spans="1:6" ht="33" x14ac:dyDescent="0.15">
      <c r="A15" s="77">
        <v>5</v>
      </c>
      <c r="B15" s="103" t="s">
        <v>393</v>
      </c>
      <c r="C15" s="79">
        <v>290</v>
      </c>
      <c r="D15" s="80" t="s">
        <v>20</v>
      </c>
      <c r="E15" s="81"/>
      <c r="F15" s="16">
        <f>SUM(E15*C15)</f>
        <v>0</v>
      </c>
    </row>
    <row r="16" spans="1:6" ht="33" x14ac:dyDescent="0.15">
      <c r="A16" s="77">
        <v>6</v>
      </c>
      <c r="B16" s="49" t="s">
        <v>394</v>
      </c>
      <c r="C16" s="62">
        <v>205</v>
      </c>
      <c r="D16" s="63" t="s">
        <v>20</v>
      </c>
      <c r="E16" s="64"/>
      <c r="F16" s="64">
        <f t="shared" ref="F16:F19" si="1">SUM(E16*C16)</f>
        <v>0</v>
      </c>
    </row>
    <row r="17" spans="1:6" ht="22" x14ac:dyDescent="0.15">
      <c r="A17" s="77">
        <v>7</v>
      </c>
      <c r="B17" s="49" t="s">
        <v>395</v>
      </c>
      <c r="C17" s="62">
        <v>13</v>
      </c>
      <c r="D17" s="63" t="s">
        <v>26</v>
      </c>
      <c r="E17" s="64"/>
      <c r="F17" s="64">
        <f t="shared" si="1"/>
        <v>0</v>
      </c>
    </row>
    <row r="18" spans="1:6" ht="22" x14ac:dyDescent="0.15">
      <c r="A18" s="77">
        <v>8</v>
      </c>
      <c r="B18" s="49" t="s">
        <v>396</v>
      </c>
      <c r="C18" s="62">
        <v>145</v>
      </c>
      <c r="D18" s="63" t="s">
        <v>26</v>
      </c>
      <c r="E18" s="64"/>
      <c r="F18" s="64">
        <f t="shared" si="1"/>
        <v>0</v>
      </c>
    </row>
    <row r="19" spans="1:6" x14ac:dyDescent="0.15">
      <c r="A19" s="77">
        <v>9</v>
      </c>
      <c r="B19" s="49" t="s">
        <v>397</v>
      </c>
      <c r="C19" s="62">
        <v>5</v>
      </c>
      <c r="D19" s="63" t="s">
        <v>24</v>
      </c>
      <c r="E19" s="64"/>
      <c r="F19" s="64">
        <f t="shared" si="1"/>
        <v>0</v>
      </c>
    </row>
    <row r="20" spans="1:6" ht="67" thickBot="1" x14ac:dyDescent="0.2">
      <c r="A20" s="77">
        <v>10</v>
      </c>
      <c r="B20" s="45" t="s">
        <v>74</v>
      </c>
      <c r="C20" s="79">
        <v>1</v>
      </c>
      <c r="D20" s="80" t="s">
        <v>24</v>
      </c>
      <c r="E20" s="81"/>
      <c r="F20" s="16">
        <f>SUM(E20*C20)</f>
        <v>0</v>
      </c>
    </row>
    <row r="21" spans="1:6" ht="13" thickBot="1" x14ac:dyDescent="0.2">
      <c r="A21" s="225" t="s">
        <v>48</v>
      </c>
      <c r="B21" s="226"/>
      <c r="C21" s="226"/>
      <c r="D21" s="226"/>
      <c r="E21" s="227"/>
      <c r="F21" s="20">
        <f>SUM(F11:F20)</f>
        <v>0</v>
      </c>
    </row>
    <row r="22" spans="1:6" x14ac:dyDescent="0.15">
      <c r="A22" s="130"/>
      <c r="B22" s="28"/>
      <c r="C22" s="28"/>
      <c r="D22" s="28"/>
      <c r="E22" s="28"/>
      <c r="F22" s="29"/>
    </row>
    <row r="23" spans="1:6" x14ac:dyDescent="0.15">
      <c r="A23" s="40" t="s">
        <v>1</v>
      </c>
      <c r="B23" s="43" t="s">
        <v>34</v>
      </c>
      <c r="C23" s="41"/>
      <c r="D23" s="41"/>
      <c r="E23" s="41"/>
      <c r="F23" s="42"/>
    </row>
    <row r="24" spans="1:6" x14ac:dyDescent="0.15">
      <c r="A24" s="40"/>
      <c r="B24" s="43"/>
      <c r="C24" s="41"/>
      <c r="D24" s="41"/>
      <c r="E24" s="41"/>
      <c r="F24" s="42"/>
    </row>
    <row r="25" spans="1:6" x14ac:dyDescent="0.15">
      <c r="A25" s="40"/>
      <c r="B25" s="43" t="s">
        <v>38</v>
      </c>
      <c r="C25" s="41"/>
      <c r="D25" s="41"/>
      <c r="E25" s="41"/>
      <c r="F25" s="42"/>
    </row>
    <row r="26" spans="1:6" x14ac:dyDescent="0.15">
      <c r="A26" s="40"/>
      <c r="B26" s="224" t="s">
        <v>44</v>
      </c>
      <c r="C26" s="224"/>
      <c r="D26" s="224"/>
      <c r="E26" s="41"/>
      <c r="F26" s="42"/>
    </row>
    <row r="27" spans="1:6" ht="13" thickBot="1" x14ac:dyDescent="0.2">
      <c r="A27" s="40"/>
      <c r="B27" s="41"/>
      <c r="C27" s="41"/>
      <c r="D27" s="41"/>
      <c r="E27" s="41"/>
      <c r="F27" s="42"/>
    </row>
    <row r="28" spans="1:6" ht="44" x14ac:dyDescent="0.15">
      <c r="A28" s="5" t="s">
        <v>5</v>
      </c>
      <c r="B28" s="21" t="s">
        <v>6</v>
      </c>
      <c r="C28" s="6" t="s">
        <v>7</v>
      </c>
      <c r="D28" s="7" t="s">
        <v>8</v>
      </c>
      <c r="E28" s="7" t="s">
        <v>10</v>
      </c>
      <c r="F28" s="8" t="s">
        <v>11</v>
      </c>
    </row>
    <row r="29" spans="1:6" ht="13" thickBot="1" x14ac:dyDescent="0.2">
      <c r="A29" s="9" t="s">
        <v>9</v>
      </c>
      <c r="B29" s="22">
        <v>1</v>
      </c>
      <c r="C29" s="10">
        <v>2</v>
      </c>
      <c r="D29" s="10">
        <v>3</v>
      </c>
      <c r="E29" s="11">
        <v>4</v>
      </c>
      <c r="F29" s="12" t="s">
        <v>15</v>
      </c>
    </row>
    <row r="30" spans="1:6" ht="22" x14ac:dyDescent="0.15">
      <c r="A30" s="17">
        <v>1</v>
      </c>
      <c r="B30" s="52" t="s">
        <v>398</v>
      </c>
      <c r="C30" s="18">
        <v>175</v>
      </c>
      <c r="D30" s="13" t="s">
        <v>19</v>
      </c>
      <c r="E30" s="16"/>
      <c r="F30" s="16">
        <f t="shared" ref="F30:F36" si="2">SUM(E30*C30)</f>
        <v>0</v>
      </c>
    </row>
    <row r="31" spans="1:6" ht="22" x14ac:dyDescent="0.15">
      <c r="A31" s="17">
        <v>2</v>
      </c>
      <c r="B31" s="52" t="s">
        <v>399</v>
      </c>
      <c r="C31" s="18">
        <v>752</v>
      </c>
      <c r="D31" s="13" t="s">
        <v>19</v>
      </c>
      <c r="E31" s="16"/>
      <c r="F31" s="16">
        <f t="shared" si="2"/>
        <v>0</v>
      </c>
    </row>
    <row r="32" spans="1:6" ht="15" customHeight="1" x14ac:dyDescent="0.15">
      <c r="A32" s="17">
        <v>3</v>
      </c>
      <c r="B32" s="52" t="s">
        <v>400</v>
      </c>
      <c r="C32" s="18">
        <v>1780</v>
      </c>
      <c r="D32" s="13" t="s">
        <v>20</v>
      </c>
      <c r="E32" s="16"/>
      <c r="F32" s="38">
        <f t="shared" si="2"/>
        <v>0</v>
      </c>
    </row>
    <row r="33" spans="1:6" x14ac:dyDescent="0.15">
      <c r="A33" s="17">
        <v>4</v>
      </c>
      <c r="B33" s="53" t="s">
        <v>401</v>
      </c>
      <c r="C33" s="18">
        <v>1780</v>
      </c>
      <c r="D33" s="13" t="s">
        <v>20</v>
      </c>
      <c r="E33" s="16"/>
      <c r="F33" s="16">
        <f t="shared" si="2"/>
        <v>0</v>
      </c>
    </row>
    <row r="34" spans="1:6" x14ac:dyDescent="0.15">
      <c r="A34" s="17">
        <v>5</v>
      </c>
      <c r="B34" s="53" t="s">
        <v>402</v>
      </c>
      <c r="C34" s="18">
        <v>445</v>
      </c>
      <c r="D34" s="13" t="s">
        <v>19</v>
      </c>
      <c r="E34" s="16"/>
      <c r="F34" s="16">
        <f t="shared" si="2"/>
        <v>0</v>
      </c>
    </row>
    <row r="35" spans="1:6" ht="22" x14ac:dyDescent="0.15">
      <c r="A35" s="17">
        <v>6</v>
      </c>
      <c r="B35" s="53" t="s">
        <v>403</v>
      </c>
      <c r="C35" s="18">
        <v>135</v>
      </c>
      <c r="D35" s="13" t="s">
        <v>20</v>
      </c>
      <c r="E35" s="16"/>
      <c r="F35" s="16">
        <f t="shared" si="2"/>
        <v>0</v>
      </c>
    </row>
    <row r="36" spans="1:6" ht="21" customHeight="1" thickBot="1" x14ac:dyDescent="0.2">
      <c r="A36" s="17">
        <v>7</v>
      </c>
      <c r="B36" s="53" t="s">
        <v>404</v>
      </c>
      <c r="C36" s="18">
        <v>752</v>
      </c>
      <c r="D36" s="13" t="s">
        <v>19</v>
      </c>
      <c r="E36" s="16"/>
      <c r="F36" s="38">
        <f t="shared" si="2"/>
        <v>0</v>
      </c>
    </row>
    <row r="37" spans="1:6" ht="18.75" customHeight="1" thickBot="1" x14ac:dyDescent="0.2">
      <c r="A37" s="225" t="s">
        <v>35</v>
      </c>
      <c r="B37" s="226"/>
      <c r="C37" s="226"/>
      <c r="D37" s="226"/>
      <c r="E37" s="227"/>
      <c r="F37" s="20">
        <f>SUM(F30:F36)</f>
        <v>0</v>
      </c>
    </row>
    <row r="38" spans="1:6" ht="14.25" customHeight="1" x14ac:dyDescent="0.15">
      <c r="A38" s="130"/>
      <c r="B38" s="28"/>
      <c r="C38" s="28"/>
      <c r="D38" s="28"/>
      <c r="E38" s="28"/>
      <c r="F38" s="29"/>
    </row>
    <row r="39" spans="1:6" x14ac:dyDescent="0.15">
      <c r="A39" s="40" t="s">
        <v>2</v>
      </c>
      <c r="B39" s="43" t="s">
        <v>405</v>
      </c>
      <c r="C39" s="41"/>
      <c r="D39" s="41"/>
      <c r="E39" s="41"/>
      <c r="F39" s="42"/>
    </row>
    <row r="40" spans="1:6" x14ac:dyDescent="0.15">
      <c r="A40" s="40"/>
      <c r="B40" s="43"/>
      <c r="C40" s="41"/>
      <c r="D40" s="41"/>
      <c r="E40" s="41"/>
      <c r="F40" s="42"/>
    </row>
    <row r="41" spans="1:6" x14ac:dyDescent="0.15">
      <c r="A41" s="40"/>
      <c r="B41" s="43" t="s">
        <v>38</v>
      </c>
      <c r="C41" s="41"/>
      <c r="D41" s="41"/>
      <c r="E41" s="41"/>
      <c r="F41" s="42"/>
    </row>
    <row r="42" spans="1:6" x14ac:dyDescent="0.15">
      <c r="A42" s="40"/>
      <c r="B42" s="224" t="s">
        <v>57</v>
      </c>
      <c r="C42" s="224"/>
      <c r="D42" s="224"/>
      <c r="E42" s="41"/>
      <c r="F42" s="42"/>
    </row>
    <row r="43" spans="1:6" ht="13" thickBot="1" x14ac:dyDescent="0.2">
      <c r="A43" s="40"/>
      <c r="B43" s="41"/>
      <c r="C43" s="41"/>
      <c r="D43" s="41"/>
      <c r="E43" s="41"/>
      <c r="F43" s="42"/>
    </row>
    <row r="44" spans="1:6" ht="44" x14ac:dyDescent="0.15">
      <c r="A44" s="5" t="s">
        <v>5</v>
      </c>
      <c r="B44" s="21" t="s">
        <v>6</v>
      </c>
      <c r="C44" s="6" t="s">
        <v>7</v>
      </c>
      <c r="D44" s="7" t="s">
        <v>8</v>
      </c>
      <c r="E44" s="7" t="s">
        <v>10</v>
      </c>
      <c r="F44" s="8" t="s">
        <v>11</v>
      </c>
    </row>
    <row r="45" spans="1:6" ht="13" thickBot="1" x14ac:dyDescent="0.2">
      <c r="A45" s="9" t="s">
        <v>9</v>
      </c>
      <c r="B45" s="22">
        <v>1</v>
      </c>
      <c r="C45" s="10">
        <v>2</v>
      </c>
      <c r="D45" s="10">
        <v>3</v>
      </c>
      <c r="E45" s="11">
        <v>4</v>
      </c>
      <c r="F45" s="12" t="s">
        <v>15</v>
      </c>
    </row>
    <row r="46" spans="1:6" ht="22" x14ac:dyDescent="0.15">
      <c r="A46" s="17">
        <v>1</v>
      </c>
      <c r="B46" s="49" t="s">
        <v>406</v>
      </c>
      <c r="C46" s="18">
        <v>545</v>
      </c>
      <c r="D46" s="13" t="s">
        <v>19</v>
      </c>
      <c r="E46" s="16"/>
      <c r="F46" s="38">
        <f t="shared" ref="F46:F55" si="3">SUM(E46*C46)</f>
        <v>0</v>
      </c>
    </row>
    <row r="47" spans="1:6" ht="25.5" customHeight="1" x14ac:dyDescent="0.15">
      <c r="A47" s="17">
        <v>2</v>
      </c>
      <c r="B47" s="44" t="s">
        <v>407</v>
      </c>
      <c r="C47" s="18">
        <v>380</v>
      </c>
      <c r="D47" s="13" t="s">
        <v>19</v>
      </c>
      <c r="E47" s="16"/>
      <c r="F47" s="38">
        <f t="shared" si="3"/>
        <v>0</v>
      </c>
    </row>
    <row r="48" spans="1:6" ht="16.5" customHeight="1" x14ac:dyDescent="0.15">
      <c r="A48" s="17">
        <v>3</v>
      </c>
      <c r="B48" s="44" t="s">
        <v>408</v>
      </c>
      <c r="C48" s="18">
        <v>1715</v>
      </c>
      <c r="D48" s="13" t="s">
        <v>20</v>
      </c>
      <c r="E48" s="16"/>
      <c r="F48" s="38">
        <f t="shared" si="3"/>
        <v>0</v>
      </c>
    </row>
    <row r="49" spans="1:6" ht="25.5" customHeight="1" x14ac:dyDescent="0.15">
      <c r="A49" s="17">
        <v>4</v>
      </c>
      <c r="B49" s="44" t="s">
        <v>409</v>
      </c>
      <c r="C49" s="18">
        <v>1576</v>
      </c>
      <c r="D49" s="13" t="s">
        <v>20</v>
      </c>
      <c r="E49" s="16"/>
      <c r="F49" s="38">
        <f t="shared" si="3"/>
        <v>0</v>
      </c>
    </row>
    <row r="50" spans="1:6" ht="25.5" customHeight="1" x14ac:dyDescent="0.15">
      <c r="A50" s="17">
        <v>5</v>
      </c>
      <c r="B50" s="44" t="s">
        <v>410</v>
      </c>
      <c r="C50" s="18">
        <v>1576</v>
      </c>
      <c r="D50" s="13" t="s">
        <v>20</v>
      </c>
      <c r="E50" s="16"/>
      <c r="F50" s="38">
        <f t="shared" si="3"/>
        <v>0</v>
      </c>
    </row>
    <row r="51" spans="1:6" ht="33.75" customHeight="1" x14ac:dyDescent="0.15">
      <c r="A51" s="17">
        <v>6</v>
      </c>
      <c r="B51" s="44" t="s">
        <v>411</v>
      </c>
      <c r="C51" s="18">
        <v>205</v>
      </c>
      <c r="D51" s="13" t="s">
        <v>26</v>
      </c>
      <c r="E51" s="16"/>
      <c r="F51" s="38">
        <f t="shared" si="3"/>
        <v>0</v>
      </c>
    </row>
    <row r="52" spans="1:6" ht="16.5" customHeight="1" x14ac:dyDescent="0.15">
      <c r="A52" s="17">
        <v>7</v>
      </c>
      <c r="B52" s="44" t="s">
        <v>412</v>
      </c>
      <c r="C52" s="18">
        <v>84</v>
      </c>
      <c r="D52" s="13" t="s">
        <v>26</v>
      </c>
      <c r="E52" s="16"/>
      <c r="F52" s="38">
        <f t="shared" si="3"/>
        <v>0</v>
      </c>
    </row>
    <row r="53" spans="1:6" ht="22.5" customHeight="1" x14ac:dyDescent="0.15">
      <c r="A53" s="17">
        <v>8</v>
      </c>
      <c r="B53" s="44" t="s">
        <v>413</v>
      </c>
      <c r="C53" s="18">
        <v>2</v>
      </c>
      <c r="D53" s="13" t="s">
        <v>26</v>
      </c>
      <c r="E53" s="16"/>
      <c r="F53" s="38">
        <f t="shared" si="3"/>
        <v>0</v>
      </c>
    </row>
    <row r="54" spans="1:6" s="141" customFormat="1" ht="24" customHeight="1" x14ac:dyDescent="0.15">
      <c r="A54" s="17">
        <v>9</v>
      </c>
      <c r="B54" s="44" t="s">
        <v>414</v>
      </c>
      <c r="C54" s="18">
        <v>7</v>
      </c>
      <c r="D54" s="13" t="s">
        <v>26</v>
      </c>
      <c r="E54" s="16"/>
      <c r="F54" s="38">
        <f t="shared" si="3"/>
        <v>0</v>
      </c>
    </row>
    <row r="55" spans="1:6" s="141" customFormat="1" ht="25.5" customHeight="1" thickBot="1" x14ac:dyDescent="0.2">
      <c r="A55" s="17">
        <v>10</v>
      </c>
      <c r="B55" s="49" t="s">
        <v>415</v>
      </c>
      <c r="C55" s="18">
        <v>70</v>
      </c>
      <c r="D55" s="13" t="s">
        <v>26</v>
      </c>
      <c r="E55" s="16"/>
      <c r="F55" s="38">
        <f t="shared" si="3"/>
        <v>0</v>
      </c>
    </row>
    <row r="56" spans="1:6" ht="29.75" customHeight="1" thickBot="1" x14ac:dyDescent="0.2">
      <c r="A56" s="225" t="s">
        <v>416</v>
      </c>
      <c r="B56" s="226"/>
      <c r="C56" s="226"/>
      <c r="D56" s="226"/>
      <c r="E56" s="227"/>
      <c r="F56" s="20">
        <f>SUM(F46:F55)</f>
        <v>0</v>
      </c>
    </row>
    <row r="57" spans="1:6" ht="14.25" customHeight="1" x14ac:dyDescent="0.15">
      <c r="A57" s="130"/>
      <c r="B57" s="28"/>
      <c r="C57" s="28"/>
      <c r="D57" s="28"/>
      <c r="E57" s="28"/>
      <c r="F57" s="29"/>
    </row>
    <row r="58" spans="1:6" x14ac:dyDescent="0.15">
      <c r="A58" s="40" t="s">
        <v>3</v>
      </c>
      <c r="B58" s="43" t="s">
        <v>417</v>
      </c>
      <c r="C58" s="41"/>
      <c r="D58" s="41"/>
      <c r="E58" s="41"/>
      <c r="F58" s="42"/>
    </row>
    <row r="59" spans="1:6" ht="29.75" customHeight="1" x14ac:dyDescent="0.15">
      <c r="A59" s="40"/>
      <c r="B59" s="43"/>
      <c r="C59" s="41"/>
      <c r="D59" s="41"/>
      <c r="E59" s="41"/>
      <c r="F59" s="42"/>
    </row>
    <row r="60" spans="1:6" x14ac:dyDescent="0.15">
      <c r="A60" s="40"/>
      <c r="B60" s="43" t="s">
        <v>38</v>
      </c>
      <c r="C60" s="41"/>
      <c r="D60" s="41"/>
      <c r="E60" s="41"/>
      <c r="F60" s="42"/>
    </row>
    <row r="61" spans="1:6" x14ac:dyDescent="0.15">
      <c r="A61" s="40"/>
      <c r="B61" s="224" t="s">
        <v>44</v>
      </c>
      <c r="C61" s="224"/>
      <c r="D61" s="224"/>
      <c r="E61" s="41"/>
      <c r="F61" s="42"/>
    </row>
    <row r="62" spans="1:6" ht="13" thickBot="1" x14ac:dyDescent="0.2">
      <c r="A62" s="40"/>
      <c r="B62" s="41"/>
      <c r="C62" s="41"/>
      <c r="D62" s="41"/>
      <c r="E62" s="41"/>
      <c r="F62" s="42"/>
    </row>
    <row r="63" spans="1:6" ht="44" x14ac:dyDescent="0.15">
      <c r="A63" s="5" t="s">
        <v>5</v>
      </c>
      <c r="B63" s="21" t="s">
        <v>6</v>
      </c>
      <c r="C63" s="6" t="s">
        <v>7</v>
      </c>
      <c r="D63" s="7" t="s">
        <v>8</v>
      </c>
      <c r="E63" s="7" t="s">
        <v>10</v>
      </c>
      <c r="F63" s="8" t="s">
        <v>11</v>
      </c>
    </row>
    <row r="64" spans="1:6" ht="13" thickBot="1" x14ac:dyDescent="0.2">
      <c r="A64" s="9" t="s">
        <v>9</v>
      </c>
      <c r="B64" s="22">
        <v>1</v>
      </c>
      <c r="C64" s="10">
        <v>2</v>
      </c>
      <c r="D64" s="10">
        <v>3</v>
      </c>
      <c r="E64" s="11">
        <v>4</v>
      </c>
      <c r="F64" s="12" t="s">
        <v>15</v>
      </c>
    </row>
    <row r="65" spans="1:6" ht="22" x14ac:dyDescent="0.15">
      <c r="A65" s="17">
        <v>1</v>
      </c>
      <c r="B65" s="45" t="s">
        <v>418</v>
      </c>
      <c r="C65" s="18">
        <v>4</v>
      </c>
      <c r="D65" s="13" t="s">
        <v>24</v>
      </c>
      <c r="E65" s="16"/>
      <c r="F65" s="38">
        <f t="shared" ref="F65:F81" si="4">SUM(E65*C65)</f>
        <v>0</v>
      </c>
    </row>
    <row r="66" spans="1:6" ht="22" x14ac:dyDescent="0.15">
      <c r="A66" s="17">
        <v>2</v>
      </c>
      <c r="B66" s="45" t="s">
        <v>419</v>
      </c>
      <c r="C66" s="18">
        <v>4</v>
      </c>
      <c r="D66" s="13" t="s">
        <v>24</v>
      </c>
      <c r="E66" s="16"/>
      <c r="F66" s="38">
        <f t="shared" si="4"/>
        <v>0</v>
      </c>
    </row>
    <row r="67" spans="1:6" ht="24" customHeight="1" x14ac:dyDescent="0.15">
      <c r="A67" s="17">
        <v>3</v>
      </c>
      <c r="B67" s="49" t="s">
        <v>420</v>
      </c>
      <c r="C67" s="18">
        <v>2</v>
      </c>
      <c r="D67" s="13" t="s">
        <v>24</v>
      </c>
      <c r="E67" s="16"/>
      <c r="F67" s="38">
        <f t="shared" si="4"/>
        <v>0</v>
      </c>
    </row>
    <row r="68" spans="1:6" ht="21.75" customHeight="1" x14ac:dyDescent="0.15">
      <c r="A68" s="17">
        <v>4</v>
      </c>
      <c r="B68" s="49" t="s">
        <v>421</v>
      </c>
      <c r="C68" s="18">
        <v>2</v>
      </c>
      <c r="D68" s="13" t="s">
        <v>24</v>
      </c>
      <c r="E68" s="16"/>
      <c r="F68" s="38">
        <f t="shared" si="4"/>
        <v>0</v>
      </c>
    </row>
    <row r="69" spans="1:6" ht="24" customHeight="1" x14ac:dyDescent="0.15">
      <c r="A69" s="17">
        <v>5</v>
      </c>
      <c r="B69" s="49" t="s">
        <v>422</v>
      </c>
      <c r="C69" s="18">
        <v>2</v>
      </c>
      <c r="D69" s="13" t="s">
        <v>24</v>
      </c>
      <c r="E69" s="16"/>
      <c r="F69" s="38">
        <f t="shared" si="4"/>
        <v>0</v>
      </c>
    </row>
    <row r="70" spans="1:6" ht="32.25" customHeight="1" x14ac:dyDescent="0.15">
      <c r="A70" s="17">
        <v>6</v>
      </c>
      <c r="B70" s="49" t="s">
        <v>423</v>
      </c>
      <c r="C70" s="18">
        <v>315</v>
      </c>
      <c r="D70" s="13" t="s">
        <v>26</v>
      </c>
      <c r="E70" s="16"/>
      <c r="F70" s="38">
        <f t="shared" si="4"/>
        <v>0</v>
      </c>
    </row>
    <row r="71" spans="1:6" ht="33" customHeight="1" x14ac:dyDescent="0.15">
      <c r="A71" s="17">
        <v>7</v>
      </c>
      <c r="B71" s="49" t="s">
        <v>424</v>
      </c>
      <c r="C71" s="18">
        <v>8</v>
      </c>
      <c r="D71" s="13" t="s">
        <v>26</v>
      </c>
      <c r="E71" s="16"/>
      <c r="F71" s="38">
        <f t="shared" si="4"/>
        <v>0</v>
      </c>
    </row>
    <row r="72" spans="1:6" ht="24" customHeight="1" x14ac:dyDescent="0.15">
      <c r="A72" s="17">
        <v>8</v>
      </c>
      <c r="B72" s="49" t="s">
        <v>425</v>
      </c>
      <c r="C72" s="18">
        <v>216</v>
      </c>
      <c r="D72" s="13" t="s">
        <v>20</v>
      </c>
      <c r="E72" s="16"/>
      <c r="F72" s="38">
        <f t="shared" si="4"/>
        <v>0</v>
      </c>
    </row>
    <row r="73" spans="1:6" ht="33" customHeight="1" x14ac:dyDescent="0.15">
      <c r="A73" s="17">
        <v>9</v>
      </c>
      <c r="B73" s="49" t="s">
        <v>426</v>
      </c>
      <c r="C73" s="18">
        <v>190</v>
      </c>
      <c r="D73" s="13" t="s">
        <v>26</v>
      </c>
      <c r="E73" s="16"/>
      <c r="F73" s="38">
        <f t="shared" si="4"/>
        <v>0</v>
      </c>
    </row>
    <row r="74" spans="1:6" ht="30" customHeight="1" x14ac:dyDescent="0.15">
      <c r="A74" s="17">
        <v>10</v>
      </c>
      <c r="B74" s="49" t="s">
        <v>427</v>
      </c>
      <c r="C74" s="18">
        <v>126</v>
      </c>
      <c r="D74" s="13" t="s">
        <v>26</v>
      </c>
      <c r="E74" s="16"/>
      <c r="F74" s="38">
        <f t="shared" si="4"/>
        <v>0</v>
      </c>
    </row>
    <row r="75" spans="1:6" ht="33" customHeight="1" x14ac:dyDescent="0.15">
      <c r="A75" s="17">
        <v>11</v>
      </c>
      <c r="B75" s="49" t="s">
        <v>428</v>
      </c>
      <c r="C75" s="18">
        <v>8</v>
      </c>
      <c r="D75" s="13" t="s">
        <v>24</v>
      </c>
      <c r="E75" s="16"/>
      <c r="F75" s="38">
        <f t="shared" si="4"/>
        <v>0</v>
      </c>
    </row>
    <row r="76" spans="1:6" ht="24" customHeight="1" x14ac:dyDescent="0.15">
      <c r="A76" s="17">
        <v>12</v>
      </c>
      <c r="B76" s="49" t="s">
        <v>429</v>
      </c>
      <c r="C76" s="18">
        <v>10</v>
      </c>
      <c r="D76" s="13" t="s">
        <v>24</v>
      </c>
      <c r="E76" s="16"/>
      <c r="F76" s="38">
        <f t="shared" si="4"/>
        <v>0</v>
      </c>
    </row>
    <row r="77" spans="1:6" ht="14.25" customHeight="1" x14ac:dyDescent="0.15">
      <c r="A77" s="17">
        <v>13</v>
      </c>
      <c r="B77" s="49" t="s">
        <v>430</v>
      </c>
      <c r="C77" s="18">
        <v>38</v>
      </c>
      <c r="D77" s="13" t="s">
        <v>26</v>
      </c>
      <c r="E77" s="16"/>
      <c r="F77" s="38">
        <f t="shared" si="4"/>
        <v>0</v>
      </c>
    </row>
    <row r="78" spans="1:6" s="141" customFormat="1" ht="24.5" customHeight="1" x14ac:dyDescent="0.15">
      <c r="A78" s="17">
        <v>14</v>
      </c>
      <c r="B78" s="49" t="s">
        <v>431</v>
      </c>
      <c r="C78" s="18">
        <v>38</v>
      </c>
      <c r="D78" s="13" t="s">
        <v>26</v>
      </c>
      <c r="E78" s="16"/>
      <c r="F78" s="38">
        <f t="shared" si="4"/>
        <v>0</v>
      </c>
    </row>
    <row r="79" spans="1:6" ht="13.5" customHeight="1" x14ac:dyDescent="0.15">
      <c r="A79" s="17">
        <v>15</v>
      </c>
      <c r="B79" s="49" t="s">
        <v>432</v>
      </c>
      <c r="C79" s="18">
        <v>1</v>
      </c>
      <c r="D79" s="13" t="s">
        <v>24</v>
      </c>
      <c r="E79" s="16"/>
      <c r="F79" s="38">
        <f t="shared" si="4"/>
        <v>0</v>
      </c>
    </row>
    <row r="80" spans="1:6" ht="14.25" customHeight="1" x14ac:dyDescent="0.15">
      <c r="A80" s="17">
        <v>16</v>
      </c>
      <c r="B80" s="49" t="s">
        <v>433</v>
      </c>
      <c r="C80" s="18">
        <v>1</v>
      </c>
      <c r="D80" s="13" t="s">
        <v>24</v>
      </c>
      <c r="E80" s="16"/>
      <c r="F80" s="38">
        <f t="shared" si="4"/>
        <v>0</v>
      </c>
    </row>
    <row r="81" spans="1:6" ht="24" customHeight="1" thickBot="1" x14ac:dyDescent="0.2">
      <c r="A81" s="17">
        <v>17</v>
      </c>
      <c r="B81" s="49" t="s">
        <v>434</v>
      </c>
      <c r="C81" s="18">
        <v>4</v>
      </c>
      <c r="D81" s="13" t="s">
        <v>24</v>
      </c>
      <c r="E81" s="16"/>
      <c r="F81" s="38">
        <f t="shared" si="4"/>
        <v>0</v>
      </c>
    </row>
    <row r="82" spans="1:6" ht="15.5" customHeight="1" thickBot="1" x14ac:dyDescent="0.2">
      <c r="A82" s="225" t="s">
        <v>435</v>
      </c>
      <c r="B82" s="226"/>
      <c r="C82" s="226"/>
      <c r="D82" s="226"/>
      <c r="E82" s="227"/>
      <c r="F82" s="20">
        <f>SUM(F65:F81)</f>
        <v>0</v>
      </c>
    </row>
    <row r="83" spans="1:6" ht="29.75" customHeight="1" x14ac:dyDescent="0.15">
      <c r="A83" s="130"/>
      <c r="B83" s="28"/>
      <c r="C83" s="28"/>
      <c r="D83" s="28"/>
      <c r="E83" s="28"/>
      <c r="F83" s="29"/>
    </row>
    <row r="84" spans="1:6" x14ac:dyDescent="0.15">
      <c r="A84" s="40" t="s">
        <v>4</v>
      </c>
      <c r="B84" s="43" t="s">
        <v>45</v>
      </c>
      <c r="C84" s="41"/>
      <c r="D84" s="41"/>
      <c r="E84" s="41"/>
      <c r="F84" s="42"/>
    </row>
    <row r="85" spans="1:6" ht="16.25" customHeight="1" x14ac:dyDescent="0.15">
      <c r="A85" s="40"/>
      <c r="B85" s="43"/>
      <c r="C85" s="41"/>
      <c r="D85" s="41"/>
      <c r="E85" s="41"/>
      <c r="F85" s="42"/>
    </row>
    <row r="86" spans="1:6" x14ac:dyDescent="0.15">
      <c r="A86" s="40"/>
      <c r="B86" s="43" t="s">
        <v>38</v>
      </c>
      <c r="C86" s="41"/>
      <c r="D86" s="41"/>
      <c r="E86" s="41"/>
      <c r="F86" s="42"/>
    </row>
    <row r="87" spans="1:6" x14ac:dyDescent="0.15">
      <c r="A87" s="40"/>
      <c r="B87" s="224" t="s">
        <v>44</v>
      </c>
      <c r="C87" s="224"/>
      <c r="D87" s="224"/>
      <c r="E87" s="41"/>
      <c r="F87" s="42"/>
    </row>
    <row r="88" spans="1:6" ht="13" thickBot="1" x14ac:dyDescent="0.2">
      <c r="A88" s="40"/>
      <c r="B88" s="41"/>
      <c r="C88" s="41"/>
      <c r="D88" s="41"/>
      <c r="E88" s="41"/>
      <c r="F88" s="42"/>
    </row>
    <row r="89" spans="1:6" ht="44" x14ac:dyDescent="0.15">
      <c r="A89" s="5" t="s">
        <v>5</v>
      </c>
      <c r="B89" s="21" t="s">
        <v>6</v>
      </c>
      <c r="C89" s="6" t="s">
        <v>7</v>
      </c>
      <c r="D89" s="7" t="s">
        <v>8</v>
      </c>
      <c r="E89" s="7" t="s">
        <v>10</v>
      </c>
      <c r="F89" s="8" t="s">
        <v>11</v>
      </c>
    </row>
    <row r="90" spans="1:6" ht="13" thickBot="1" x14ac:dyDescent="0.2">
      <c r="A90" s="9" t="s">
        <v>9</v>
      </c>
      <c r="B90" s="22">
        <v>1</v>
      </c>
      <c r="C90" s="10">
        <v>2</v>
      </c>
      <c r="D90" s="10">
        <v>3</v>
      </c>
      <c r="E90" s="11">
        <v>4</v>
      </c>
      <c r="F90" s="12" t="s">
        <v>15</v>
      </c>
    </row>
    <row r="91" spans="1:6" ht="22" x14ac:dyDescent="0.15">
      <c r="A91" s="77">
        <v>1</v>
      </c>
      <c r="B91" s="94" t="s">
        <v>47</v>
      </c>
      <c r="C91" s="79">
        <v>1</v>
      </c>
      <c r="D91" s="80" t="s">
        <v>24</v>
      </c>
      <c r="E91" s="92"/>
      <c r="F91" s="38">
        <f t="shared" ref="F91:F96" si="5">SUM(E91*C91)</f>
        <v>0</v>
      </c>
    </row>
    <row r="92" spans="1:6" ht="15.75" customHeight="1" x14ac:dyDescent="0.15">
      <c r="A92" s="77">
        <v>2</v>
      </c>
      <c r="B92" s="104" t="s">
        <v>131</v>
      </c>
      <c r="C92" s="79">
        <v>1</v>
      </c>
      <c r="D92" s="80" t="s">
        <v>24</v>
      </c>
      <c r="E92" s="92"/>
      <c r="F92" s="38">
        <f t="shared" si="5"/>
        <v>0</v>
      </c>
    </row>
    <row r="93" spans="1:6" ht="14.25" customHeight="1" x14ac:dyDescent="0.15">
      <c r="A93" s="77">
        <v>3</v>
      </c>
      <c r="B93" s="104" t="s">
        <v>128</v>
      </c>
      <c r="C93" s="79">
        <v>1</v>
      </c>
      <c r="D93" s="80" t="s">
        <v>24</v>
      </c>
      <c r="E93" s="92"/>
      <c r="F93" s="38">
        <f t="shared" si="5"/>
        <v>0</v>
      </c>
    </row>
    <row r="94" spans="1:6" ht="15" customHeight="1" x14ac:dyDescent="0.15">
      <c r="A94" s="77">
        <v>4</v>
      </c>
      <c r="B94" s="104" t="s">
        <v>133</v>
      </c>
      <c r="C94" s="79">
        <v>20</v>
      </c>
      <c r="D94" s="80" t="s">
        <v>36</v>
      </c>
      <c r="E94" s="92"/>
      <c r="F94" s="38">
        <f t="shared" si="5"/>
        <v>0</v>
      </c>
    </row>
    <row r="95" spans="1:6" ht="21" customHeight="1" x14ac:dyDescent="0.15">
      <c r="A95" s="77">
        <v>5</v>
      </c>
      <c r="B95" s="104" t="s">
        <v>67</v>
      </c>
      <c r="C95" s="79">
        <v>10</v>
      </c>
      <c r="D95" s="80" t="s">
        <v>36</v>
      </c>
      <c r="E95" s="92"/>
      <c r="F95" s="38">
        <f t="shared" si="5"/>
        <v>0</v>
      </c>
    </row>
    <row r="96" spans="1:6" ht="15.75" customHeight="1" thickBot="1" x14ac:dyDescent="0.2">
      <c r="A96" s="77">
        <v>6</v>
      </c>
      <c r="B96" s="104" t="s">
        <v>436</v>
      </c>
      <c r="C96" s="79">
        <v>1</v>
      </c>
      <c r="D96" s="80" t="s">
        <v>24</v>
      </c>
      <c r="E96" s="92"/>
      <c r="F96" s="38">
        <f t="shared" si="5"/>
        <v>0</v>
      </c>
    </row>
    <row r="97" spans="1:6" ht="15.5" customHeight="1" thickBot="1" x14ac:dyDescent="0.2">
      <c r="A97" s="225" t="s">
        <v>46</v>
      </c>
      <c r="B97" s="226"/>
      <c r="C97" s="226"/>
      <c r="D97" s="226"/>
      <c r="E97" s="227"/>
      <c r="F97" s="20">
        <f>SUM(F91:F96)</f>
        <v>0</v>
      </c>
    </row>
    <row r="98" spans="1:6" ht="45.5" customHeight="1" x14ac:dyDescent="0.15">
      <c r="A98" s="130"/>
      <c r="B98" s="28"/>
      <c r="C98" s="28"/>
      <c r="D98" s="28"/>
      <c r="E98" s="28"/>
      <c r="F98" s="29"/>
    </row>
    <row r="99" spans="1:6" x14ac:dyDescent="0.15">
      <c r="A99" s="186" t="s">
        <v>437</v>
      </c>
      <c r="B99" s="186"/>
      <c r="C99" s="186"/>
      <c r="D99" s="186"/>
      <c r="E99" s="186"/>
      <c r="F99" s="186"/>
    </row>
    <row r="100" spans="1:6" ht="13" thickBot="1" x14ac:dyDescent="0.2">
      <c r="A100" s="31"/>
      <c r="B100" s="23"/>
      <c r="C100" s="23"/>
      <c r="D100" s="23"/>
      <c r="E100" s="23"/>
      <c r="F100" s="23"/>
    </row>
    <row r="101" spans="1:6" ht="29.75" customHeight="1" thickBot="1" x14ac:dyDescent="0.2">
      <c r="A101" s="32"/>
      <c r="B101" s="233" t="s">
        <v>18</v>
      </c>
      <c r="C101" s="234"/>
      <c r="D101" s="235"/>
      <c r="E101" s="236" t="s">
        <v>16</v>
      </c>
      <c r="F101" s="235"/>
    </row>
    <row r="102" spans="1:6" ht="30" customHeight="1" x14ac:dyDescent="0.15">
      <c r="A102" s="36" t="s">
        <v>0</v>
      </c>
      <c r="B102" s="237" t="s">
        <v>37</v>
      </c>
      <c r="C102" s="238"/>
      <c r="D102" s="239"/>
      <c r="E102" s="240">
        <f>SUM(F21)</f>
        <v>0</v>
      </c>
      <c r="F102" s="241"/>
    </row>
    <row r="103" spans="1:6" ht="30" customHeight="1" x14ac:dyDescent="0.15">
      <c r="A103" s="37" t="s">
        <v>1</v>
      </c>
      <c r="B103" s="228" t="s">
        <v>34</v>
      </c>
      <c r="C103" s="229"/>
      <c r="D103" s="230"/>
      <c r="E103" s="231">
        <f>SUM(F37)</f>
        <v>0</v>
      </c>
      <c r="F103" s="232"/>
    </row>
    <row r="104" spans="1:6" ht="29.75" customHeight="1" x14ac:dyDescent="0.15">
      <c r="A104" s="37" t="s">
        <v>2</v>
      </c>
      <c r="B104" s="228" t="s">
        <v>405</v>
      </c>
      <c r="C104" s="229"/>
      <c r="D104" s="230"/>
      <c r="E104" s="231">
        <f>SUM(F56)</f>
        <v>0</v>
      </c>
      <c r="F104" s="232"/>
    </row>
    <row r="105" spans="1:6" ht="29.75" customHeight="1" x14ac:dyDescent="0.15">
      <c r="A105" s="37" t="s">
        <v>3</v>
      </c>
      <c r="B105" s="228" t="s">
        <v>417</v>
      </c>
      <c r="C105" s="229"/>
      <c r="D105" s="230"/>
      <c r="E105" s="231">
        <f>SUM(F82)</f>
        <v>0</v>
      </c>
      <c r="F105" s="232"/>
    </row>
    <row r="106" spans="1:6" ht="29.75" customHeight="1" thickBot="1" x14ac:dyDescent="0.2">
      <c r="A106" s="37" t="s">
        <v>4</v>
      </c>
      <c r="B106" s="247" t="s">
        <v>45</v>
      </c>
      <c r="C106" s="248"/>
      <c r="D106" s="249"/>
      <c r="E106" s="250">
        <f>SUM(F97)</f>
        <v>0</v>
      </c>
      <c r="F106" s="251"/>
    </row>
    <row r="107" spans="1:6" ht="15.5" customHeight="1" thickBot="1" x14ac:dyDescent="0.2">
      <c r="A107" s="39"/>
      <c r="B107" s="242" t="s">
        <v>438</v>
      </c>
      <c r="C107" s="243"/>
      <c r="D107" s="244"/>
      <c r="E107" s="245">
        <f>SUM(E102:F106)</f>
        <v>0</v>
      </c>
      <c r="F107" s="246"/>
    </row>
    <row r="108" spans="1:6" ht="29.75" customHeight="1" x14ac:dyDescent="0.15"/>
  </sheetData>
  <mergeCells count="25">
    <mergeCell ref="E102:F102"/>
    <mergeCell ref="B107:D107"/>
    <mergeCell ref="E107:F107"/>
    <mergeCell ref="B104:D104"/>
    <mergeCell ref="E104:F104"/>
    <mergeCell ref="B105:D105"/>
    <mergeCell ref="E105:F105"/>
    <mergeCell ref="B106:D106"/>
    <mergeCell ref="E106:F106"/>
    <mergeCell ref="B7:D7"/>
    <mergeCell ref="A21:E21"/>
    <mergeCell ref="B26:D26"/>
    <mergeCell ref="A37:E37"/>
    <mergeCell ref="B103:D103"/>
    <mergeCell ref="E103:F103"/>
    <mergeCell ref="B42:D42"/>
    <mergeCell ref="A56:E56"/>
    <mergeCell ref="B61:D61"/>
    <mergeCell ref="A82:E82"/>
    <mergeCell ref="B87:D87"/>
    <mergeCell ref="A97:E97"/>
    <mergeCell ref="A99:F99"/>
    <mergeCell ref="B101:D101"/>
    <mergeCell ref="E101:F101"/>
    <mergeCell ref="B102:D102"/>
  </mergeCells>
  <pageMargins left="0.7" right="0.7" top="0.75" bottom="0.75" header="0.3" footer="0.3"/>
  <pageSetup paperSize="9" orientation="portrait" horizontalDpi="4294967293" verticalDpi="0" r:id="rId1"/>
  <rowBreaks count="5" manualBreakCount="5">
    <brk id="22" max="16383" man="1"/>
    <brk id="38" max="16383" man="1"/>
    <brk id="57" max="16383" man="1"/>
    <brk id="83" max="16383" man="1"/>
    <brk id="98" max="5" man="1"/>
  </rowBreaks>
  <drawing r:id="rId2"/>
  <legacyDrawing r:id="rId3"/>
  <oleObjects>
    <mc:AlternateContent xmlns:mc="http://schemas.openxmlformats.org/markup-compatibility/2006">
      <mc:Choice Requires="x14">
        <oleObject progId="Equation.3" shapeId="33793" r:id="rId4">
          <objectPr defaultSize="0" autoPict="0" r:id="rId5">
            <anchor moveWithCells="1" sizeWithCells="1">
              <from>
                <xdr:col>1</xdr:col>
                <xdr:colOff>0</xdr:colOff>
                <xdr:row>1</xdr:row>
                <xdr:rowOff>0</xdr:rowOff>
              </from>
              <to>
                <xdr:col>1</xdr:col>
                <xdr:colOff>63500</xdr:colOff>
                <xdr:row>1</xdr:row>
                <xdr:rowOff>0</xdr:rowOff>
              </to>
            </anchor>
          </objectPr>
        </oleObject>
      </mc:Choice>
      <mc:Fallback>
        <oleObject progId="Equation.3" shapeId="33793" r:id="rId4"/>
      </mc:Fallback>
    </mc:AlternateContent>
    <mc:AlternateContent xmlns:mc="http://schemas.openxmlformats.org/markup-compatibility/2006">
      <mc:Choice Requires="x14">
        <oleObject progId="Equation.3" shapeId="33794" r:id="rId6">
          <objectPr defaultSize="0" autoPict="0" r:id="rId5">
            <anchor moveWithCells="1" sizeWithCells="1">
              <from>
                <xdr:col>1</xdr:col>
                <xdr:colOff>0</xdr:colOff>
                <xdr:row>1</xdr:row>
                <xdr:rowOff>0</xdr:rowOff>
              </from>
              <to>
                <xdr:col>1</xdr:col>
                <xdr:colOff>63500</xdr:colOff>
                <xdr:row>1</xdr:row>
                <xdr:rowOff>0</xdr:rowOff>
              </to>
            </anchor>
          </objectPr>
        </oleObject>
      </mc:Choice>
      <mc:Fallback>
        <oleObject progId="Equation.3" shapeId="33794" r:id="rId6"/>
      </mc:Fallback>
    </mc:AlternateContent>
    <mc:AlternateContent xmlns:mc="http://schemas.openxmlformats.org/markup-compatibility/2006">
      <mc:Choice Requires="x14">
        <oleObject progId="Equation.3" shapeId="33795" r:id="rId7">
          <objectPr defaultSize="0" autoPict="0" r:id="rId5">
            <anchor moveWithCells="1" sizeWithCells="1">
              <from>
                <xdr:col>1</xdr:col>
                <xdr:colOff>0</xdr:colOff>
                <xdr:row>1</xdr:row>
                <xdr:rowOff>0</xdr:rowOff>
              </from>
              <to>
                <xdr:col>1</xdr:col>
                <xdr:colOff>63500</xdr:colOff>
                <xdr:row>1</xdr:row>
                <xdr:rowOff>0</xdr:rowOff>
              </to>
            </anchor>
          </objectPr>
        </oleObject>
      </mc:Choice>
      <mc:Fallback>
        <oleObject progId="Equation.3" shapeId="33795" r:id="rId7"/>
      </mc:Fallback>
    </mc:AlternateContent>
    <mc:AlternateContent xmlns:mc="http://schemas.openxmlformats.org/markup-compatibility/2006">
      <mc:Choice Requires="x14">
        <oleObject progId="Equation.3" shapeId="33796" r:id="rId8">
          <objectPr defaultSize="0" autoPict="0" r:id="rId5">
            <anchor moveWithCells="1" sizeWithCells="1">
              <from>
                <xdr:col>1</xdr:col>
                <xdr:colOff>0</xdr:colOff>
                <xdr:row>1</xdr:row>
                <xdr:rowOff>0</xdr:rowOff>
              </from>
              <to>
                <xdr:col>1</xdr:col>
                <xdr:colOff>63500</xdr:colOff>
                <xdr:row>1</xdr:row>
                <xdr:rowOff>0</xdr:rowOff>
              </to>
            </anchor>
          </objectPr>
        </oleObject>
      </mc:Choice>
      <mc:Fallback>
        <oleObject progId="Equation.3" shapeId="33796" r:id="rId8"/>
      </mc:Fallback>
    </mc:AlternateContent>
    <mc:AlternateContent xmlns:mc="http://schemas.openxmlformats.org/markup-compatibility/2006">
      <mc:Choice Requires="x14">
        <oleObject progId="Equation.3" shapeId="33797" r:id="rId9">
          <objectPr defaultSize="0" autoPict="0" r:id="rId5">
            <anchor moveWithCells="1" sizeWithCells="1">
              <from>
                <xdr:col>1</xdr:col>
                <xdr:colOff>0</xdr:colOff>
                <xdr:row>1</xdr:row>
                <xdr:rowOff>0</xdr:rowOff>
              </from>
              <to>
                <xdr:col>1</xdr:col>
                <xdr:colOff>63500</xdr:colOff>
                <xdr:row>1</xdr:row>
                <xdr:rowOff>0</xdr:rowOff>
              </to>
            </anchor>
          </objectPr>
        </oleObject>
      </mc:Choice>
      <mc:Fallback>
        <oleObject progId="Equation.3" shapeId="33797"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8"/>
  <sheetViews>
    <sheetView view="pageBreakPreview" topLeftCell="A66" zoomScale="110" zoomScaleSheetLayoutView="110" workbookViewId="0">
      <selection activeCell="E91" sqref="E91:E94"/>
    </sheetView>
  </sheetViews>
  <sheetFormatPr baseColWidth="10" defaultColWidth="9" defaultRowHeight="12" x14ac:dyDescent="0.15"/>
  <cols>
    <col min="2" max="2" width="55.59765625" customWidth="1"/>
  </cols>
  <sheetData>
    <row r="1" spans="1:6" x14ac:dyDescent="0.15">
      <c r="A1" s="125" t="s">
        <v>112</v>
      </c>
      <c r="B1" s="56" t="s">
        <v>364</v>
      </c>
      <c r="C1" s="28"/>
      <c r="D1" s="28"/>
      <c r="E1" s="28"/>
      <c r="F1" s="29"/>
    </row>
    <row r="2" spans="1:6" x14ac:dyDescent="0.15">
      <c r="A2" s="126"/>
      <c r="B2" s="28"/>
      <c r="C2" s="28"/>
      <c r="D2" s="28"/>
      <c r="E2" s="28"/>
      <c r="F2" s="29"/>
    </row>
    <row r="3" spans="1:6" x14ac:dyDescent="0.15">
      <c r="A3" s="40" t="s">
        <v>0</v>
      </c>
      <c r="B3" s="43" t="s">
        <v>310</v>
      </c>
      <c r="C3" s="41"/>
      <c r="D3" s="41"/>
      <c r="E3" s="41"/>
      <c r="F3" s="42"/>
    </row>
    <row r="4" spans="1:6" x14ac:dyDescent="0.15">
      <c r="A4" s="40"/>
      <c r="B4" s="43"/>
      <c r="C4" s="41"/>
      <c r="D4" s="41"/>
      <c r="E4" s="41"/>
      <c r="F4" s="42"/>
    </row>
    <row r="5" spans="1:6" ht="13" thickBot="1" x14ac:dyDescent="0.2">
      <c r="A5" s="40"/>
      <c r="B5" s="41"/>
      <c r="C5" s="41"/>
      <c r="D5" s="41"/>
      <c r="E5" s="41"/>
      <c r="F5" s="42"/>
    </row>
    <row r="6" spans="1:6" ht="44" x14ac:dyDescent="0.15">
      <c r="A6" s="5" t="s">
        <v>5</v>
      </c>
      <c r="B6" s="21" t="s">
        <v>6</v>
      </c>
      <c r="C6" s="6" t="s">
        <v>7</v>
      </c>
      <c r="D6" s="7" t="s">
        <v>8</v>
      </c>
      <c r="E6" s="7" t="s">
        <v>10</v>
      </c>
      <c r="F6" s="8" t="s">
        <v>11</v>
      </c>
    </row>
    <row r="7" spans="1:6" ht="13" thickBot="1" x14ac:dyDescent="0.2">
      <c r="A7" s="9" t="s">
        <v>9</v>
      </c>
      <c r="B7" s="22">
        <v>1</v>
      </c>
      <c r="C7" s="10">
        <v>2</v>
      </c>
      <c r="D7" s="10">
        <v>3</v>
      </c>
      <c r="E7" s="11">
        <v>4</v>
      </c>
      <c r="F7" s="12" t="s">
        <v>15</v>
      </c>
    </row>
    <row r="8" spans="1:6" ht="15" customHeight="1" x14ac:dyDescent="0.15">
      <c r="A8" s="46" t="s">
        <v>0</v>
      </c>
      <c r="B8" s="49" t="s">
        <v>305</v>
      </c>
      <c r="C8" s="47">
        <v>1</v>
      </c>
      <c r="D8" s="48" t="s">
        <v>24</v>
      </c>
      <c r="E8" s="14"/>
      <c r="F8" s="15">
        <f>SUM(E8*C8)</f>
        <v>0</v>
      </c>
    </row>
    <row r="9" spans="1:6" ht="34.5" customHeight="1" x14ac:dyDescent="0.15">
      <c r="A9" s="17" t="s">
        <v>1</v>
      </c>
      <c r="B9" s="49" t="s">
        <v>306</v>
      </c>
      <c r="C9" s="18">
        <v>150</v>
      </c>
      <c r="D9" s="13" t="s">
        <v>26</v>
      </c>
      <c r="E9" s="16"/>
      <c r="F9" s="133">
        <f t="shared" ref="F9:F12" si="0">SUM(E9*C9)</f>
        <v>0</v>
      </c>
    </row>
    <row r="10" spans="1:6" ht="29.75" customHeight="1" x14ac:dyDescent="0.15">
      <c r="A10" s="17" t="s">
        <v>2</v>
      </c>
      <c r="B10" s="51" t="s">
        <v>307</v>
      </c>
      <c r="C10" s="18">
        <v>10</v>
      </c>
      <c r="D10" s="13" t="s">
        <v>24</v>
      </c>
      <c r="E10" s="16"/>
      <c r="F10" s="133">
        <f t="shared" si="0"/>
        <v>0</v>
      </c>
    </row>
    <row r="11" spans="1:6" ht="33" x14ac:dyDescent="0.15">
      <c r="A11" s="17" t="s">
        <v>3</v>
      </c>
      <c r="B11" s="49" t="s">
        <v>308</v>
      </c>
      <c r="C11" s="18">
        <v>70</v>
      </c>
      <c r="D11" s="13" t="s">
        <v>26</v>
      </c>
      <c r="E11" s="16"/>
      <c r="F11" s="133">
        <f t="shared" si="0"/>
        <v>0</v>
      </c>
    </row>
    <row r="12" spans="1:6" ht="45" thickBot="1" x14ac:dyDescent="0.2">
      <c r="A12" s="17" t="s">
        <v>4</v>
      </c>
      <c r="B12" s="49" t="s">
        <v>309</v>
      </c>
      <c r="C12" s="18">
        <v>80</v>
      </c>
      <c r="D12" s="13" t="s">
        <v>26</v>
      </c>
      <c r="E12" s="16"/>
      <c r="F12" s="133">
        <f t="shared" si="0"/>
        <v>0</v>
      </c>
    </row>
    <row r="13" spans="1:6" ht="13" thickBot="1" x14ac:dyDescent="0.2">
      <c r="A13" s="225" t="s">
        <v>48</v>
      </c>
      <c r="B13" s="226"/>
      <c r="C13" s="226"/>
      <c r="D13" s="226"/>
      <c r="E13" s="227"/>
      <c r="F13" s="20">
        <f>SUM(F8:F12)</f>
        <v>0</v>
      </c>
    </row>
    <row r="14" spans="1:6" x14ac:dyDescent="0.15">
      <c r="A14" s="126"/>
      <c r="B14" s="28"/>
      <c r="C14" s="28"/>
      <c r="D14" s="28"/>
      <c r="E14" s="28"/>
      <c r="F14" s="29"/>
    </row>
    <row r="15" spans="1:6" x14ac:dyDescent="0.15">
      <c r="A15" s="40" t="s">
        <v>1</v>
      </c>
      <c r="B15" s="43" t="s">
        <v>34</v>
      </c>
      <c r="C15" s="41"/>
      <c r="D15" s="41"/>
      <c r="E15" s="41"/>
      <c r="F15" s="42"/>
    </row>
    <row r="16" spans="1:6" x14ac:dyDescent="0.15">
      <c r="A16" s="40"/>
      <c r="B16" s="43"/>
      <c r="C16" s="41"/>
      <c r="D16" s="41"/>
      <c r="E16" s="41"/>
      <c r="F16" s="42"/>
    </row>
    <row r="17" spans="1:6" x14ac:dyDescent="0.15">
      <c r="A17" s="40"/>
      <c r="B17" s="43" t="s">
        <v>38</v>
      </c>
      <c r="C17" s="41"/>
      <c r="D17" s="41"/>
      <c r="E17" s="41"/>
      <c r="F17" s="42"/>
    </row>
    <row r="18" spans="1:6" x14ac:dyDescent="0.15">
      <c r="A18" s="40"/>
      <c r="B18" s="224" t="s">
        <v>44</v>
      </c>
      <c r="C18" s="224"/>
      <c r="D18" s="224"/>
      <c r="E18" s="41"/>
      <c r="F18" s="42"/>
    </row>
    <row r="19" spans="1:6" ht="13" thickBot="1" x14ac:dyDescent="0.2">
      <c r="A19" s="40"/>
      <c r="B19" s="41"/>
      <c r="C19" s="41"/>
      <c r="D19" s="41"/>
      <c r="E19" s="41"/>
      <c r="F19" s="42"/>
    </row>
    <row r="20" spans="1:6" ht="44" x14ac:dyDescent="0.15">
      <c r="A20" s="5" t="s">
        <v>5</v>
      </c>
      <c r="B20" s="21" t="s">
        <v>6</v>
      </c>
      <c r="C20" s="6" t="s">
        <v>7</v>
      </c>
      <c r="D20" s="7" t="s">
        <v>8</v>
      </c>
      <c r="E20" s="7" t="s">
        <v>10</v>
      </c>
      <c r="F20" s="8" t="s">
        <v>11</v>
      </c>
    </row>
    <row r="21" spans="1:6" ht="13" thickBot="1" x14ac:dyDescent="0.2">
      <c r="A21" s="9" t="s">
        <v>9</v>
      </c>
      <c r="B21" s="22">
        <v>1</v>
      </c>
      <c r="C21" s="10">
        <v>2</v>
      </c>
      <c r="D21" s="10">
        <v>3</v>
      </c>
      <c r="E21" s="11">
        <v>4</v>
      </c>
      <c r="F21" s="12" t="s">
        <v>15</v>
      </c>
    </row>
    <row r="22" spans="1:6" ht="22" x14ac:dyDescent="0.15">
      <c r="A22" s="17" t="s">
        <v>0</v>
      </c>
      <c r="B22" s="52" t="s">
        <v>311</v>
      </c>
      <c r="C22" s="18">
        <v>350</v>
      </c>
      <c r="D22" s="13" t="s">
        <v>312</v>
      </c>
      <c r="E22" s="16"/>
      <c r="F22" s="38">
        <f>C22*E22</f>
        <v>0</v>
      </c>
    </row>
    <row r="23" spans="1:6" ht="22" x14ac:dyDescent="0.15">
      <c r="A23" s="17" t="s">
        <v>1</v>
      </c>
      <c r="B23" s="52" t="s">
        <v>313</v>
      </c>
      <c r="C23" s="18">
        <v>60</v>
      </c>
      <c r="D23" s="13" t="s">
        <v>19</v>
      </c>
      <c r="E23" s="16"/>
      <c r="F23" s="38">
        <f t="shared" ref="F23:F25" si="1">C23*E23</f>
        <v>0</v>
      </c>
    </row>
    <row r="24" spans="1:6" ht="36" customHeight="1" x14ac:dyDescent="0.15">
      <c r="A24" s="17" t="s">
        <v>2</v>
      </c>
      <c r="B24" s="49" t="s">
        <v>314</v>
      </c>
      <c r="C24" s="18">
        <v>150</v>
      </c>
      <c r="D24" s="13" t="s">
        <v>19</v>
      </c>
      <c r="E24" s="16"/>
      <c r="F24" s="38">
        <f t="shared" si="1"/>
        <v>0</v>
      </c>
    </row>
    <row r="25" spans="1:6" ht="29.75" customHeight="1" x14ac:dyDescent="0.15">
      <c r="A25" s="17" t="s">
        <v>3</v>
      </c>
      <c r="B25" s="49" t="s">
        <v>315</v>
      </c>
      <c r="C25" s="18">
        <v>1100</v>
      </c>
      <c r="D25" s="13" t="s">
        <v>20</v>
      </c>
      <c r="E25" s="16"/>
      <c r="F25" s="38">
        <f t="shared" si="1"/>
        <v>0</v>
      </c>
    </row>
    <row r="26" spans="1:6" ht="30" customHeight="1" x14ac:dyDescent="0.15">
      <c r="A26" s="17" t="s">
        <v>4</v>
      </c>
      <c r="B26" s="49" t="s">
        <v>316</v>
      </c>
      <c r="C26" s="18">
        <v>182</v>
      </c>
      <c r="D26" s="13" t="s">
        <v>19</v>
      </c>
      <c r="E26" s="16"/>
      <c r="F26" s="38">
        <f t="shared" ref="F26:F31" si="2">SUM(E26*C26)</f>
        <v>0</v>
      </c>
    </row>
    <row r="27" spans="1:6" ht="22" x14ac:dyDescent="0.15">
      <c r="A27" s="17" t="s">
        <v>21</v>
      </c>
      <c r="B27" s="49" t="s">
        <v>317</v>
      </c>
      <c r="C27" s="18">
        <v>230</v>
      </c>
      <c r="D27" s="13" t="s">
        <v>19</v>
      </c>
      <c r="E27" s="16"/>
      <c r="F27" s="38">
        <f t="shared" si="2"/>
        <v>0</v>
      </c>
    </row>
    <row r="28" spans="1:6" ht="29.75" customHeight="1" x14ac:dyDescent="0.15">
      <c r="A28" s="17" t="s">
        <v>22</v>
      </c>
      <c r="B28" s="45" t="s">
        <v>318</v>
      </c>
      <c r="C28" s="18">
        <v>240</v>
      </c>
      <c r="D28" s="13" t="s">
        <v>20</v>
      </c>
      <c r="E28" s="16"/>
      <c r="F28" s="38">
        <f t="shared" si="2"/>
        <v>0</v>
      </c>
    </row>
    <row r="29" spans="1:6" ht="29.75" customHeight="1" x14ac:dyDescent="0.15">
      <c r="A29" s="17" t="s">
        <v>23</v>
      </c>
      <c r="B29" s="49" t="s">
        <v>319</v>
      </c>
      <c r="C29" s="18">
        <v>594</v>
      </c>
      <c r="D29" s="13" t="s">
        <v>19</v>
      </c>
      <c r="E29" s="16"/>
      <c r="F29" s="38">
        <f t="shared" si="2"/>
        <v>0</v>
      </c>
    </row>
    <row r="30" spans="1:6" ht="32.25" customHeight="1" x14ac:dyDescent="0.15">
      <c r="A30" s="17" t="s">
        <v>25</v>
      </c>
      <c r="B30" s="49" t="s">
        <v>320</v>
      </c>
      <c r="C30" s="18">
        <v>80</v>
      </c>
      <c r="D30" s="13" t="s">
        <v>19</v>
      </c>
      <c r="E30" s="16"/>
      <c r="F30" s="38">
        <f t="shared" si="2"/>
        <v>0</v>
      </c>
    </row>
    <row r="31" spans="1:6" ht="29.75" customHeight="1" thickBot="1" x14ac:dyDescent="0.2">
      <c r="A31" s="17" t="s">
        <v>27</v>
      </c>
      <c r="B31" s="49" t="s">
        <v>321</v>
      </c>
      <c r="C31" s="18">
        <v>15</v>
      </c>
      <c r="D31" s="13" t="s">
        <v>20</v>
      </c>
      <c r="E31" s="16"/>
      <c r="F31" s="38">
        <f t="shared" si="2"/>
        <v>0</v>
      </c>
    </row>
    <row r="32" spans="1:6" ht="14.25" customHeight="1" thickBot="1" x14ac:dyDescent="0.2">
      <c r="A32" s="225" t="s">
        <v>35</v>
      </c>
      <c r="B32" s="226"/>
      <c r="C32" s="226"/>
      <c r="D32" s="226"/>
      <c r="E32" s="227"/>
      <c r="F32" s="20">
        <f>SUM(F22:F31)</f>
        <v>0</v>
      </c>
    </row>
    <row r="33" spans="1:6" x14ac:dyDescent="0.15">
      <c r="A33" s="126"/>
      <c r="B33" s="28"/>
      <c r="C33" s="28"/>
      <c r="D33" s="28"/>
      <c r="E33" s="28"/>
      <c r="F33" s="29"/>
    </row>
    <row r="34" spans="1:6" x14ac:dyDescent="0.15">
      <c r="A34" s="40" t="s">
        <v>2</v>
      </c>
      <c r="B34" s="43" t="s">
        <v>322</v>
      </c>
      <c r="C34" s="41"/>
      <c r="D34" s="41"/>
      <c r="E34" s="41"/>
      <c r="F34" s="42"/>
    </row>
    <row r="35" spans="1:6" x14ac:dyDescent="0.15">
      <c r="A35" s="40"/>
      <c r="B35" s="43"/>
      <c r="C35" s="41"/>
      <c r="D35" s="41"/>
      <c r="E35" s="41"/>
      <c r="F35" s="42"/>
    </row>
    <row r="36" spans="1:6" ht="13" thickBot="1" x14ac:dyDescent="0.2">
      <c r="A36" s="40"/>
      <c r="B36" s="41"/>
      <c r="C36" s="41"/>
      <c r="D36" s="41"/>
      <c r="E36" s="41"/>
      <c r="F36" s="42"/>
    </row>
    <row r="37" spans="1:6" ht="44" x14ac:dyDescent="0.15">
      <c r="A37" s="5" t="s">
        <v>5</v>
      </c>
      <c r="B37" s="21" t="s">
        <v>6</v>
      </c>
      <c r="C37" s="6" t="s">
        <v>7</v>
      </c>
      <c r="D37" s="7" t="s">
        <v>8</v>
      </c>
      <c r="E37" s="7" t="s">
        <v>10</v>
      </c>
      <c r="F37" s="8" t="s">
        <v>11</v>
      </c>
    </row>
    <row r="38" spans="1:6" ht="13" thickBot="1" x14ac:dyDescent="0.2">
      <c r="A38" s="9" t="s">
        <v>9</v>
      </c>
      <c r="B38" s="22">
        <v>1</v>
      </c>
      <c r="C38" s="10">
        <v>2</v>
      </c>
      <c r="D38" s="10">
        <v>3</v>
      </c>
      <c r="E38" s="11">
        <v>4</v>
      </c>
      <c r="F38" s="12" t="s">
        <v>15</v>
      </c>
    </row>
    <row r="39" spans="1:6" ht="15" customHeight="1" x14ac:dyDescent="0.15">
      <c r="A39" s="17" t="s">
        <v>0</v>
      </c>
      <c r="B39" s="49" t="s">
        <v>323</v>
      </c>
      <c r="C39" s="18">
        <v>240</v>
      </c>
      <c r="D39" s="13" t="s">
        <v>20</v>
      </c>
      <c r="E39" s="16"/>
      <c r="F39" s="38">
        <f t="shared" ref="F39:F41" si="3">SUM(E39*C39)</f>
        <v>0</v>
      </c>
    </row>
    <row r="40" spans="1:6" ht="27.75" customHeight="1" x14ac:dyDescent="0.15">
      <c r="A40" s="17" t="s">
        <v>1</v>
      </c>
      <c r="B40" s="44" t="s">
        <v>324</v>
      </c>
      <c r="C40" s="18">
        <v>99.5</v>
      </c>
      <c r="D40" s="13" t="s">
        <v>19</v>
      </c>
      <c r="E40" s="16"/>
      <c r="F40" s="38">
        <f t="shared" si="3"/>
        <v>0</v>
      </c>
    </row>
    <row r="41" spans="1:6" ht="30.75" customHeight="1" x14ac:dyDescent="0.15">
      <c r="A41" s="17" t="s">
        <v>2</v>
      </c>
      <c r="B41" s="49" t="s">
        <v>325</v>
      </c>
      <c r="C41" s="18">
        <v>93.5</v>
      </c>
      <c r="D41" s="13" t="s">
        <v>19</v>
      </c>
      <c r="E41" s="16"/>
      <c r="F41" s="38">
        <f t="shared" si="3"/>
        <v>0</v>
      </c>
    </row>
    <row r="42" spans="1:6" ht="27" customHeight="1" x14ac:dyDescent="0.15">
      <c r="A42" s="17" t="s">
        <v>3</v>
      </c>
      <c r="B42" s="49" t="s">
        <v>326</v>
      </c>
      <c r="C42" s="18">
        <v>5000</v>
      </c>
      <c r="D42" s="13" t="s">
        <v>327</v>
      </c>
      <c r="E42" s="16"/>
      <c r="F42" s="38">
        <f t="shared" ref="F42:F44" si="4">SUM(E42*C42)</f>
        <v>0</v>
      </c>
    </row>
    <row r="43" spans="1:6" ht="15" customHeight="1" x14ac:dyDescent="0.15">
      <c r="A43" s="17" t="s">
        <v>4</v>
      </c>
      <c r="B43" s="44" t="s">
        <v>328</v>
      </c>
      <c r="C43" s="18">
        <v>7000</v>
      </c>
      <c r="D43" s="13" t="s">
        <v>327</v>
      </c>
      <c r="E43" s="16"/>
      <c r="F43" s="38">
        <f t="shared" si="4"/>
        <v>0</v>
      </c>
    </row>
    <row r="44" spans="1:6" ht="29.75" customHeight="1" thickBot="1" x14ac:dyDescent="0.2">
      <c r="A44" s="135" t="s">
        <v>21</v>
      </c>
      <c r="B44" s="136" t="s">
        <v>329</v>
      </c>
      <c r="C44" s="137">
        <v>9000</v>
      </c>
      <c r="D44" s="138" t="s">
        <v>327</v>
      </c>
      <c r="E44" s="139"/>
      <c r="F44" s="140">
        <f t="shared" si="4"/>
        <v>0</v>
      </c>
    </row>
    <row r="45" spans="1:6" ht="14.25" customHeight="1" thickBot="1" x14ac:dyDescent="0.2">
      <c r="A45" s="225" t="s">
        <v>330</v>
      </c>
      <c r="B45" s="226"/>
      <c r="C45" s="226"/>
      <c r="D45" s="226"/>
      <c r="E45" s="227"/>
      <c r="F45" s="20">
        <f>SUM(F39:F44)</f>
        <v>0</v>
      </c>
    </row>
    <row r="46" spans="1:6" x14ac:dyDescent="0.15">
      <c r="A46" s="126"/>
      <c r="B46" s="28"/>
      <c r="C46" s="28"/>
      <c r="D46" s="28"/>
      <c r="E46" s="28"/>
      <c r="F46" s="29"/>
    </row>
    <row r="47" spans="1:6" ht="29.75" customHeight="1" x14ac:dyDescent="0.15">
      <c r="A47" s="40" t="s">
        <v>3</v>
      </c>
      <c r="B47" s="43" t="s">
        <v>331</v>
      </c>
      <c r="C47" s="41"/>
      <c r="D47" s="41"/>
      <c r="E47" s="41"/>
      <c r="F47" s="42"/>
    </row>
    <row r="48" spans="1:6" x14ac:dyDescent="0.15">
      <c r="A48" s="40"/>
      <c r="B48" s="43"/>
      <c r="C48" s="41"/>
      <c r="D48" s="41"/>
      <c r="E48" s="41"/>
      <c r="F48" s="42"/>
    </row>
    <row r="49" spans="1:6" ht="13" thickBot="1" x14ac:dyDescent="0.2">
      <c r="A49" s="40"/>
      <c r="B49" s="41"/>
      <c r="C49" s="41"/>
      <c r="D49" s="41"/>
      <c r="E49" s="41"/>
      <c r="F49" s="42"/>
    </row>
    <row r="50" spans="1:6" ht="44" x14ac:dyDescent="0.15">
      <c r="A50" s="5" t="s">
        <v>5</v>
      </c>
      <c r="B50" s="21" t="s">
        <v>6</v>
      </c>
      <c r="C50" s="6" t="s">
        <v>7</v>
      </c>
      <c r="D50" s="7" t="s">
        <v>8</v>
      </c>
      <c r="E50" s="7" t="s">
        <v>10</v>
      </c>
      <c r="F50" s="8" t="s">
        <v>11</v>
      </c>
    </row>
    <row r="51" spans="1:6" ht="13" thickBot="1" x14ac:dyDescent="0.2">
      <c r="A51" s="9" t="s">
        <v>9</v>
      </c>
      <c r="B51" s="22">
        <v>1</v>
      </c>
      <c r="C51" s="10">
        <v>2</v>
      </c>
      <c r="D51" s="10">
        <v>3</v>
      </c>
      <c r="E51" s="11">
        <v>4</v>
      </c>
      <c r="F51" s="12" t="s">
        <v>15</v>
      </c>
    </row>
    <row r="52" spans="1:6" ht="15" customHeight="1" x14ac:dyDescent="0.15">
      <c r="A52" s="17" t="s">
        <v>0</v>
      </c>
      <c r="B52" s="45" t="s">
        <v>332</v>
      </c>
      <c r="C52" s="18">
        <v>140</v>
      </c>
      <c r="D52" s="13" t="s">
        <v>20</v>
      </c>
      <c r="E52" s="16"/>
      <c r="F52" s="38">
        <f>SUM(E52*C52)</f>
        <v>0</v>
      </c>
    </row>
    <row r="53" spans="1:6" ht="35.25" customHeight="1" x14ac:dyDescent="0.15">
      <c r="A53" s="17" t="s">
        <v>1</v>
      </c>
      <c r="B53" s="49" t="s">
        <v>333</v>
      </c>
      <c r="C53" s="18">
        <v>623</v>
      </c>
      <c r="D53" s="13" t="s">
        <v>20</v>
      </c>
      <c r="E53" s="16"/>
      <c r="F53" s="38">
        <f>SUM(E53*C53)</f>
        <v>0</v>
      </c>
    </row>
    <row r="54" spans="1:6" ht="23" thickBot="1" x14ac:dyDescent="0.2">
      <c r="A54" s="17" t="s">
        <v>2</v>
      </c>
      <c r="B54" s="49" t="s">
        <v>334</v>
      </c>
      <c r="C54" s="18">
        <v>14</v>
      </c>
      <c r="D54" s="13" t="s">
        <v>26</v>
      </c>
      <c r="E54" s="16"/>
      <c r="F54" s="38">
        <f>SUM(E54*C54)</f>
        <v>0</v>
      </c>
    </row>
    <row r="55" spans="1:6" ht="15" customHeight="1" thickBot="1" x14ac:dyDescent="0.2">
      <c r="A55" s="225" t="s">
        <v>335</v>
      </c>
      <c r="B55" s="226"/>
      <c r="C55" s="226"/>
      <c r="D55" s="226"/>
      <c r="E55" s="227"/>
      <c r="F55" s="20">
        <f>SUM(F52:F54)</f>
        <v>0</v>
      </c>
    </row>
    <row r="56" spans="1:6" x14ac:dyDescent="0.15">
      <c r="A56" s="126"/>
      <c r="B56" s="28"/>
      <c r="C56" s="28"/>
      <c r="D56" s="28"/>
      <c r="E56" s="28"/>
      <c r="F56" s="29"/>
    </row>
    <row r="57" spans="1:6" ht="16.25" customHeight="1" x14ac:dyDescent="0.15">
      <c r="A57" s="40" t="s">
        <v>4</v>
      </c>
      <c r="B57" s="43" t="s">
        <v>336</v>
      </c>
      <c r="C57" s="41"/>
      <c r="D57" s="41"/>
      <c r="E57" s="41"/>
      <c r="F57" s="42"/>
    </row>
    <row r="58" spans="1:6" x14ac:dyDescent="0.15">
      <c r="A58" s="40"/>
      <c r="B58" s="43"/>
      <c r="C58" s="41"/>
      <c r="D58" s="41"/>
      <c r="E58" s="41"/>
      <c r="F58" s="42"/>
    </row>
    <row r="59" spans="1:6" ht="13" thickBot="1" x14ac:dyDescent="0.2">
      <c r="A59" s="40"/>
      <c r="B59" s="41"/>
      <c r="C59" s="41"/>
      <c r="D59" s="41"/>
      <c r="E59" s="41"/>
      <c r="F59" s="42"/>
    </row>
    <row r="60" spans="1:6" ht="44" x14ac:dyDescent="0.15">
      <c r="A60" s="5" t="s">
        <v>5</v>
      </c>
      <c r="B60" s="21" t="s">
        <v>6</v>
      </c>
      <c r="C60" s="6" t="s">
        <v>7</v>
      </c>
      <c r="D60" s="7" t="s">
        <v>8</v>
      </c>
      <c r="E60" s="7" t="s">
        <v>10</v>
      </c>
      <c r="F60" s="8" t="s">
        <v>11</v>
      </c>
    </row>
    <row r="61" spans="1:6" ht="13" thickBot="1" x14ac:dyDescent="0.2">
      <c r="A61" s="9" t="s">
        <v>9</v>
      </c>
      <c r="B61" s="22">
        <v>1</v>
      </c>
      <c r="C61" s="10">
        <v>2</v>
      </c>
      <c r="D61" s="10">
        <v>3</v>
      </c>
      <c r="E61" s="11">
        <v>4</v>
      </c>
      <c r="F61" s="12" t="s">
        <v>15</v>
      </c>
    </row>
    <row r="62" spans="1:6" ht="29.75" customHeight="1" x14ac:dyDescent="0.15">
      <c r="A62" s="77" t="s">
        <v>0</v>
      </c>
      <c r="B62" s="94" t="s">
        <v>337</v>
      </c>
      <c r="C62" s="79">
        <v>3</v>
      </c>
      <c r="D62" s="80" t="s">
        <v>24</v>
      </c>
      <c r="E62" s="92"/>
      <c r="F62" s="38">
        <f t="shared" ref="F62:F65" si="5">SUM(E62*C62)</f>
        <v>0</v>
      </c>
    </row>
    <row r="63" spans="1:6" ht="37.5" customHeight="1" x14ac:dyDescent="0.15">
      <c r="A63" s="77" t="s">
        <v>1</v>
      </c>
      <c r="B63" s="104" t="s">
        <v>338</v>
      </c>
      <c r="C63" s="79">
        <v>3</v>
      </c>
      <c r="D63" s="80" t="s">
        <v>24</v>
      </c>
      <c r="E63" s="92"/>
      <c r="F63" s="38">
        <f t="shared" si="5"/>
        <v>0</v>
      </c>
    </row>
    <row r="64" spans="1:6" ht="31.5" customHeight="1" x14ac:dyDescent="0.15">
      <c r="A64" s="77" t="s">
        <v>2</v>
      </c>
      <c r="B64" s="104" t="s">
        <v>339</v>
      </c>
      <c r="C64" s="79">
        <v>20</v>
      </c>
      <c r="D64" s="80" t="s">
        <v>24</v>
      </c>
      <c r="E64" s="92"/>
      <c r="F64" s="38">
        <f t="shared" si="5"/>
        <v>0</v>
      </c>
    </row>
    <row r="65" spans="1:6" ht="26.25" customHeight="1" thickBot="1" x14ac:dyDescent="0.2">
      <c r="A65" s="77" t="s">
        <v>3</v>
      </c>
      <c r="B65" s="104" t="s">
        <v>340</v>
      </c>
      <c r="C65" s="79">
        <v>6</v>
      </c>
      <c r="D65" s="80" t="s">
        <v>24</v>
      </c>
      <c r="E65" s="92"/>
      <c r="F65" s="38">
        <f t="shared" si="5"/>
        <v>0</v>
      </c>
    </row>
    <row r="66" spans="1:6" ht="26.25" customHeight="1" thickBot="1" x14ac:dyDescent="0.2">
      <c r="A66" s="225" t="s">
        <v>341</v>
      </c>
      <c r="B66" s="226"/>
      <c r="C66" s="226"/>
      <c r="D66" s="226"/>
      <c r="E66" s="227"/>
      <c r="F66" s="20">
        <f>SUM(F62:F65)</f>
        <v>0</v>
      </c>
    </row>
    <row r="67" spans="1:6" x14ac:dyDescent="0.15">
      <c r="A67" s="126"/>
      <c r="B67" s="28"/>
      <c r="C67" s="28"/>
      <c r="D67" s="28"/>
      <c r="E67" s="28"/>
      <c r="F67" s="29"/>
    </row>
    <row r="68" spans="1:6" x14ac:dyDescent="0.15">
      <c r="A68" s="40" t="s">
        <v>21</v>
      </c>
      <c r="B68" s="43" t="s">
        <v>342</v>
      </c>
      <c r="C68" s="41"/>
      <c r="D68" s="41"/>
      <c r="E68" s="41"/>
      <c r="F68" s="42"/>
    </row>
    <row r="69" spans="1:6" x14ac:dyDescent="0.15">
      <c r="A69" s="40"/>
      <c r="B69" s="43"/>
      <c r="C69" s="41"/>
      <c r="D69" s="41"/>
      <c r="E69" s="41"/>
      <c r="F69" s="42"/>
    </row>
    <row r="70" spans="1:6" ht="13" thickBot="1" x14ac:dyDescent="0.2">
      <c r="A70" s="40"/>
      <c r="B70" s="41"/>
      <c r="C70" s="41"/>
      <c r="D70" s="41"/>
      <c r="E70" s="41"/>
      <c r="F70" s="42"/>
    </row>
    <row r="71" spans="1:6" ht="44" x14ac:dyDescent="0.15">
      <c r="A71" s="5" t="s">
        <v>5</v>
      </c>
      <c r="B71" s="21" t="s">
        <v>6</v>
      </c>
      <c r="C71" s="6" t="s">
        <v>7</v>
      </c>
      <c r="D71" s="7" t="s">
        <v>8</v>
      </c>
      <c r="E71" s="7" t="s">
        <v>10</v>
      </c>
      <c r="F71" s="8" t="s">
        <v>11</v>
      </c>
    </row>
    <row r="72" spans="1:6" ht="13" thickBot="1" x14ac:dyDescent="0.2">
      <c r="A72" s="9" t="s">
        <v>9</v>
      </c>
      <c r="B72" s="22">
        <v>1</v>
      </c>
      <c r="C72" s="10">
        <v>2</v>
      </c>
      <c r="D72" s="10">
        <v>3</v>
      </c>
      <c r="E72" s="11">
        <v>4</v>
      </c>
      <c r="F72" s="12" t="s">
        <v>15</v>
      </c>
    </row>
    <row r="73" spans="1:6" ht="45" customHeight="1" x14ac:dyDescent="0.15">
      <c r="A73" s="77" t="s">
        <v>0</v>
      </c>
      <c r="B73" s="94" t="s">
        <v>343</v>
      </c>
      <c r="C73" s="79">
        <v>28</v>
      </c>
      <c r="D73" s="80" t="s">
        <v>20</v>
      </c>
      <c r="E73" s="92"/>
      <c r="F73" s="38">
        <f t="shared" ref="F73:F76" si="6">SUM(E73*C73)</f>
        <v>0</v>
      </c>
    </row>
    <row r="74" spans="1:6" ht="13.5" customHeight="1" x14ac:dyDescent="0.15">
      <c r="A74" s="77" t="s">
        <v>1</v>
      </c>
      <c r="B74" s="104" t="s">
        <v>344</v>
      </c>
      <c r="C74" s="79">
        <v>21.2</v>
      </c>
      <c r="D74" s="80" t="s">
        <v>26</v>
      </c>
      <c r="E74" s="92"/>
      <c r="F74" s="38">
        <f t="shared" si="6"/>
        <v>0</v>
      </c>
    </row>
    <row r="75" spans="1:6" ht="13.5" customHeight="1" x14ac:dyDescent="0.15">
      <c r="A75" s="77" t="s">
        <v>2</v>
      </c>
      <c r="B75" s="104" t="s">
        <v>345</v>
      </c>
      <c r="C75" s="79">
        <v>5.6</v>
      </c>
      <c r="D75" s="80" t="s">
        <v>26</v>
      </c>
      <c r="E75" s="92"/>
      <c r="F75" s="38">
        <f t="shared" si="6"/>
        <v>0</v>
      </c>
    </row>
    <row r="76" spans="1:6" ht="22" x14ac:dyDescent="0.15">
      <c r="A76" s="77" t="s">
        <v>3</v>
      </c>
      <c r="B76" s="104" t="s">
        <v>347</v>
      </c>
      <c r="C76" s="79">
        <v>10.8</v>
      </c>
      <c r="D76" s="80" t="s">
        <v>26</v>
      </c>
      <c r="E76" s="92"/>
      <c r="F76" s="38">
        <f t="shared" si="6"/>
        <v>0</v>
      </c>
    </row>
    <row r="77" spans="1:6" ht="15" customHeight="1" x14ac:dyDescent="0.15">
      <c r="A77" s="77" t="s">
        <v>4</v>
      </c>
      <c r="B77" s="104" t="s">
        <v>346</v>
      </c>
      <c r="C77" s="79">
        <v>2.4</v>
      </c>
      <c r="D77" s="80" t="s">
        <v>26</v>
      </c>
      <c r="E77" s="92"/>
      <c r="F77" s="38">
        <f t="shared" ref="F77:F82" si="7">SUM(E77*C77)</f>
        <v>0</v>
      </c>
    </row>
    <row r="78" spans="1:6" ht="24" customHeight="1" x14ac:dyDescent="0.15">
      <c r="A78" s="77" t="s">
        <v>21</v>
      </c>
      <c r="B78" s="104" t="s">
        <v>348</v>
      </c>
      <c r="C78" s="79">
        <v>1</v>
      </c>
      <c r="D78" s="80" t="s">
        <v>24</v>
      </c>
      <c r="E78" s="92"/>
      <c r="F78" s="38">
        <f t="shared" si="7"/>
        <v>0</v>
      </c>
    </row>
    <row r="79" spans="1:6" ht="33" customHeight="1" x14ac:dyDescent="0.15">
      <c r="A79" s="77" t="s">
        <v>22</v>
      </c>
      <c r="B79" s="104" t="s">
        <v>349</v>
      </c>
      <c r="C79" s="79">
        <v>10.8</v>
      </c>
      <c r="D79" s="80" t="s">
        <v>26</v>
      </c>
      <c r="E79" s="92"/>
      <c r="F79" s="38">
        <f t="shared" si="7"/>
        <v>0</v>
      </c>
    </row>
    <row r="80" spans="1:6" ht="22" x14ac:dyDescent="0.15">
      <c r="A80" s="77" t="s">
        <v>23</v>
      </c>
      <c r="B80" s="104" t="s">
        <v>350</v>
      </c>
      <c r="C80" s="79">
        <v>13.5</v>
      </c>
      <c r="D80" s="80" t="s">
        <v>20</v>
      </c>
      <c r="E80" s="92"/>
      <c r="F80" s="38">
        <f t="shared" si="7"/>
        <v>0</v>
      </c>
    </row>
    <row r="81" spans="1:6" ht="14.25" customHeight="1" x14ac:dyDescent="0.15">
      <c r="A81" s="77" t="s">
        <v>25</v>
      </c>
      <c r="B81" s="104" t="s">
        <v>351</v>
      </c>
      <c r="C81" s="79">
        <v>11.2</v>
      </c>
      <c r="D81" s="80" t="s">
        <v>26</v>
      </c>
      <c r="E81" s="92"/>
      <c r="F81" s="38">
        <f t="shared" si="7"/>
        <v>0</v>
      </c>
    </row>
    <row r="82" spans="1:6" ht="12.75" customHeight="1" x14ac:dyDescent="0.15">
      <c r="A82" s="77" t="s">
        <v>27</v>
      </c>
      <c r="B82" s="104" t="s">
        <v>352</v>
      </c>
      <c r="C82" s="79">
        <v>8.6999999999999993</v>
      </c>
      <c r="D82" s="80" t="s">
        <v>20</v>
      </c>
      <c r="E82" s="92"/>
      <c r="F82" s="38">
        <f t="shared" si="7"/>
        <v>0</v>
      </c>
    </row>
    <row r="83" spans="1:6" ht="15.75" customHeight="1" thickBot="1" x14ac:dyDescent="0.2">
      <c r="A83" s="77" t="s">
        <v>28</v>
      </c>
      <c r="B83" s="104" t="s">
        <v>353</v>
      </c>
      <c r="C83" s="79">
        <v>5.0999999999999996</v>
      </c>
      <c r="D83" s="80" t="s">
        <v>19</v>
      </c>
      <c r="E83" s="92"/>
      <c r="F83" s="38">
        <f t="shared" ref="F83" si="8">SUM(E83*C83)</f>
        <v>0</v>
      </c>
    </row>
    <row r="84" spans="1:6" ht="13" thickBot="1" x14ac:dyDescent="0.2">
      <c r="A84" s="225" t="s">
        <v>354</v>
      </c>
      <c r="B84" s="226"/>
      <c r="C84" s="226"/>
      <c r="D84" s="226"/>
      <c r="E84" s="227"/>
      <c r="F84" s="20">
        <f>SUM(F73:F83)</f>
        <v>0</v>
      </c>
    </row>
    <row r="85" spans="1:6" x14ac:dyDescent="0.15">
      <c r="A85" s="126"/>
      <c r="B85" s="28"/>
      <c r="C85" s="28"/>
      <c r="D85" s="28"/>
      <c r="E85" s="28"/>
      <c r="F85" s="29"/>
    </row>
    <row r="86" spans="1:6" x14ac:dyDescent="0.15">
      <c r="A86" s="40" t="s">
        <v>22</v>
      </c>
      <c r="B86" s="43" t="s">
        <v>355</v>
      </c>
      <c r="C86" s="41"/>
      <c r="D86" s="41"/>
      <c r="E86" s="41"/>
      <c r="F86" s="42"/>
    </row>
    <row r="87" spans="1:6" x14ac:dyDescent="0.15">
      <c r="A87" s="40"/>
      <c r="B87" s="43"/>
      <c r="C87" s="41"/>
      <c r="D87" s="41"/>
      <c r="E87" s="41"/>
      <c r="F87" s="42"/>
    </row>
    <row r="88" spans="1:6" ht="13" thickBot="1" x14ac:dyDescent="0.2">
      <c r="A88" s="40"/>
      <c r="B88" s="41"/>
      <c r="C88" s="41"/>
      <c r="D88" s="41"/>
      <c r="E88" s="41"/>
      <c r="F88" s="42"/>
    </row>
    <row r="89" spans="1:6" ht="44" x14ac:dyDescent="0.15">
      <c r="A89" s="5" t="s">
        <v>5</v>
      </c>
      <c r="B89" s="21" t="s">
        <v>6</v>
      </c>
      <c r="C89" s="6" t="s">
        <v>7</v>
      </c>
      <c r="D89" s="7" t="s">
        <v>8</v>
      </c>
      <c r="E89" s="7" t="s">
        <v>10</v>
      </c>
      <c r="F89" s="8" t="s">
        <v>11</v>
      </c>
    </row>
    <row r="90" spans="1:6" ht="13" thickBot="1" x14ac:dyDescent="0.2">
      <c r="A90" s="9" t="s">
        <v>9</v>
      </c>
      <c r="B90" s="22">
        <v>1</v>
      </c>
      <c r="C90" s="10">
        <v>2</v>
      </c>
      <c r="D90" s="10">
        <v>3</v>
      </c>
      <c r="E90" s="11">
        <v>4</v>
      </c>
      <c r="F90" s="12" t="s">
        <v>15</v>
      </c>
    </row>
    <row r="91" spans="1:6" ht="33" x14ac:dyDescent="0.15">
      <c r="A91" s="77" t="s">
        <v>0</v>
      </c>
      <c r="B91" s="94" t="s">
        <v>356</v>
      </c>
      <c r="C91" s="79">
        <v>74</v>
      </c>
      <c r="D91" s="80" t="s">
        <v>26</v>
      </c>
      <c r="E91" s="92"/>
      <c r="F91" s="38">
        <f t="shared" ref="F91:F94" si="9">SUM(E91*C91)</f>
        <v>0</v>
      </c>
    </row>
    <row r="92" spans="1:6" ht="33" x14ac:dyDescent="0.15">
      <c r="A92" s="77" t="s">
        <v>1</v>
      </c>
      <c r="B92" s="104" t="s">
        <v>357</v>
      </c>
      <c r="C92" s="79">
        <v>52</v>
      </c>
      <c r="D92" s="80" t="s">
        <v>26</v>
      </c>
      <c r="E92" s="92"/>
      <c r="F92" s="38">
        <f t="shared" si="9"/>
        <v>0</v>
      </c>
    </row>
    <row r="93" spans="1:6" ht="22" x14ac:dyDescent="0.15">
      <c r="A93" s="77" t="s">
        <v>2</v>
      </c>
      <c r="B93" s="104" t="s">
        <v>358</v>
      </c>
      <c r="C93" s="79">
        <v>24</v>
      </c>
      <c r="D93" s="80" t="s">
        <v>26</v>
      </c>
      <c r="E93" s="92"/>
      <c r="F93" s="38">
        <f t="shared" si="9"/>
        <v>0</v>
      </c>
    </row>
    <row r="94" spans="1:6" ht="23" thickBot="1" x14ac:dyDescent="0.2">
      <c r="A94" s="77" t="s">
        <v>3</v>
      </c>
      <c r="B94" s="104" t="s">
        <v>359</v>
      </c>
      <c r="C94" s="79">
        <v>1</v>
      </c>
      <c r="D94" s="80" t="s">
        <v>24</v>
      </c>
      <c r="E94" s="92"/>
      <c r="F94" s="38">
        <f t="shared" si="9"/>
        <v>0</v>
      </c>
    </row>
    <row r="95" spans="1:6" ht="13" thickBot="1" x14ac:dyDescent="0.2">
      <c r="A95" s="225" t="s">
        <v>360</v>
      </c>
      <c r="B95" s="226"/>
      <c r="C95" s="226"/>
      <c r="D95" s="226"/>
      <c r="E95" s="227"/>
      <c r="F95" s="20">
        <f>SUM(F91:F94)</f>
        <v>0</v>
      </c>
    </row>
    <row r="96" spans="1:6" x14ac:dyDescent="0.15">
      <c r="A96" s="126"/>
      <c r="B96" s="28"/>
      <c r="C96" s="28"/>
      <c r="D96" s="28"/>
      <c r="E96" s="28"/>
      <c r="F96" s="29"/>
    </row>
    <row r="97" spans="1:6" x14ac:dyDescent="0.15">
      <c r="A97" s="126"/>
      <c r="B97" s="28"/>
      <c r="C97" s="28"/>
      <c r="D97" s="28"/>
      <c r="E97" s="28"/>
      <c r="F97" s="29"/>
    </row>
    <row r="98" spans="1:6" ht="29.75" customHeight="1" x14ac:dyDescent="0.15">
      <c r="A98" s="186" t="s">
        <v>361</v>
      </c>
      <c r="B98" s="186"/>
      <c r="C98" s="186"/>
      <c r="D98" s="186"/>
      <c r="E98" s="186"/>
      <c r="F98" s="186"/>
    </row>
    <row r="99" spans="1:6" ht="13" thickBot="1" x14ac:dyDescent="0.2">
      <c r="A99" s="31"/>
      <c r="B99" s="23"/>
      <c r="C99" s="23"/>
      <c r="D99" s="23"/>
      <c r="E99" s="23"/>
      <c r="F99" s="23"/>
    </row>
    <row r="100" spans="1:6" ht="13" thickBot="1" x14ac:dyDescent="0.2">
      <c r="A100" s="32"/>
      <c r="B100" s="233" t="s">
        <v>18</v>
      </c>
      <c r="C100" s="234"/>
      <c r="D100" s="235"/>
      <c r="E100" s="236" t="s">
        <v>16</v>
      </c>
      <c r="F100" s="235"/>
    </row>
    <row r="101" spans="1:6" ht="29.75" customHeight="1" x14ac:dyDescent="0.15">
      <c r="A101" s="36" t="s">
        <v>0</v>
      </c>
      <c r="B101" s="237" t="s">
        <v>310</v>
      </c>
      <c r="C101" s="238"/>
      <c r="D101" s="239"/>
      <c r="E101" s="240">
        <f>F13</f>
        <v>0</v>
      </c>
      <c r="F101" s="241"/>
    </row>
    <row r="102" spans="1:6" ht="29.75" customHeight="1" x14ac:dyDescent="0.15">
      <c r="A102" s="37" t="s">
        <v>1</v>
      </c>
      <c r="B102" s="228" t="s">
        <v>34</v>
      </c>
      <c r="C102" s="229"/>
      <c r="D102" s="230"/>
      <c r="E102" s="231">
        <f>F32</f>
        <v>0</v>
      </c>
      <c r="F102" s="232"/>
    </row>
    <row r="103" spans="1:6" ht="29.75" customHeight="1" x14ac:dyDescent="0.15">
      <c r="A103" s="37" t="s">
        <v>2</v>
      </c>
      <c r="B103" s="228" t="s">
        <v>322</v>
      </c>
      <c r="C103" s="229"/>
      <c r="D103" s="230"/>
      <c r="E103" s="231">
        <f>F45</f>
        <v>0</v>
      </c>
      <c r="F103" s="232"/>
    </row>
    <row r="104" spans="1:6" ht="29.75" customHeight="1" x14ac:dyDescent="0.15">
      <c r="A104" s="37" t="s">
        <v>3</v>
      </c>
      <c r="B104" s="228" t="s">
        <v>362</v>
      </c>
      <c r="C104" s="229"/>
      <c r="D104" s="230"/>
      <c r="E104" s="231">
        <f>F55</f>
        <v>0</v>
      </c>
      <c r="F104" s="232"/>
    </row>
    <row r="105" spans="1:6" ht="29.75" customHeight="1" x14ac:dyDescent="0.15">
      <c r="A105" s="37" t="s">
        <v>4</v>
      </c>
      <c r="B105" s="228" t="s">
        <v>336</v>
      </c>
      <c r="C105" s="229"/>
      <c r="D105" s="230"/>
      <c r="E105" s="231">
        <f>F66</f>
        <v>0</v>
      </c>
      <c r="F105" s="232"/>
    </row>
    <row r="106" spans="1:6" ht="29.75" customHeight="1" x14ac:dyDescent="0.15">
      <c r="A106" s="37" t="s">
        <v>21</v>
      </c>
      <c r="B106" s="252" t="s">
        <v>342</v>
      </c>
      <c r="C106" s="253"/>
      <c r="D106" s="254"/>
      <c r="E106" s="255">
        <f>F84</f>
        <v>0</v>
      </c>
      <c r="F106" s="201"/>
    </row>
    <row r="107" spans="1:6" ht="29.75" customHeight="1" thickBot="1" x14ac:dyDescent="0.2">
      <c r="A107" s="37" t="s">
        <v>22</v>
      </c>
      <c r="B107" s="247" t="s">
        <v>355</v>
      </c>
      <c r="C107" s="248"/>
      <c r="D107" s="249"/>
      <c r="E107" s="250">
        <f>F95</f>
        <v>0</v>
      </c>
      <c r="F107" s="251"/>
    </row>
    <row r="108" spans="1:6" ht="16.5" customHeight="1" thickBot="1" x14ac:dyDescent="0.2">
      <c r="A108" s="39"/>
      <c r="B108" s="242" t="s">
        <v>363</v>
      </c>
      <c r="C108" s="243"/>
      <c r="D108" s="244"/>
      <c r="E108" s="245">
        <f>SUM(E101:F107)</f>
        <v>0</v>
      </c>
      <c r="F108" s="246"/>
    </row>
  </sheetData>
  <mergeCells count="27">
    <mergeCell ref="B108:D108"/>
    <mergeCell ref="E108:F108"/>
    <mergeCell ref="A84:E84"/>
    <mergeCell ref="A95:E95"/>
    <mergeCell ref="B104:D104"/>
    <mergeCell ref="E104:F104"/>
    <mergeCell ref="B105:D105"/>
    <mergeCell ref="E105:F105"/>
    <mergeCell ref="B103:D103"/>
    <mergeCell ref="E103:F103"/>
    <mergeCell ref="B106:D106"/>
    <mergeCell ref="E106:F106"/>
    <mergeCell ref="B107:D107"/>
    <mergeCell ref="E107:F107"/>
    <mergeCell ref="A98:F98"/>
    <mergeCell ref="B100:D100"/>
    <mergeCell ref="E100:F100"/>
    <mergeCell ref="B101:D101"/>
    <mergeCell ref="E101:F101"/>
    <mergeCell ref="B102:D102"/>
    <mergeCell ref="E102:F102"/>
    <mergeCell ref="A45:E45"/>
    <mergeCell ref="A55:E55"/>
    <mergeCell ref="A66:E66"/>
    <mergeCell ref="A13:E13"/>
    <mergeCell ref="B18:D18"/>
    <mergeCell ref="A32:E32"/>
  </mergeCells>
  <pageMargins left="0.7" right="0.7" top="0.75" bottom="0.75" header="0.3" footer="0.3"/>
  <pageSetup paperSize="9" scale="75" orientation="portrait" horizontalDpi="4294967293" r:id="rId1"/>
  <rowBreaks count="6" manualBreakCount="6">
    <brk id="14" max="16383" man="1"/>
    <brk id="33" max="16383" man="1"/>
    <brk id="46" max="16383" man="1"/>
    <brk id="56" max="5" man="1"/>
    <brk id="97" max="5" man="1"/>
    <brk id="109" max="5" man="1"/>
  </rowBreaks>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xdr:col>
                <xdr:colOff>0</xdr:colOff>
                <xdr:row>0</xdr:row>
                <xdr:rowOff>0</xdr:rowOff>
              </from>
              <to>
                <xdr:col>1</xdr:col>
                <xdr:colOff>63500</xdr:colOff>
                <xdr:row>0</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06" r:id="rId6">
          <objectPr defaultSize="0" autoPict="0" r:id="rId5">
            <anchor moveWithCells="1" sizeWithCells="1">
              <from>
                <xdr:col>1</xdr:col>
                <xdr:colOff>0</xdr:colOff>
                <xdr:row>0</xdr:row>
                <xdr:rowOff>0</xdr:rowOff>
              </from>
              <to>
                <xdr:col>1</xdr:col>
                <xdr:colOff>63500</xdr:colOff>
                <xdr:row>0</xdr:row>
                <xdr:rowOff>0</xdr:rowOff>
              </to>
            </anchor>
          </objectPr>
        </oleObject>
      </mc:Choice>
      <mc:Fallback>
        <oleObject progId="Equation.3" shapeId="21506" r:id="rId6"/>
      </mc:Fallback>
    </mc:AlternateContent>
    <mc:AlternateContent xmlns:mc="http://schemas.openxmlformats.org/markup-compatibility/2006">
      <mc:Choice Requires="x14">
        <oleObject progId="Equation.3" shapeId="21507" r:id="rId7">
          <objectPr defaultSize="0" autoPict="0" r:id="rId5">
            <anchor moveWithCells="1" sizeWithCells="1">
              <from>
                <xdr:col>1</xdr:col>
                <xdr:colOff>0</xdr:colOff>
                <xdr:row>0</xdr:row>
                <xdr:rowOff>0</xdr:rowOff>
              </from>
              <to>
                <xdr:col>1</xdr:col>
                <xdr:colOff>63500</xdr:colOff>
                <xdr:row>0</xdr:row>
                <xdr:rowOff>0</xdr:rowOff>
              </to>
            </anchor>
          </objectPr>
        </oleObject>
      </mc:Choice>
      <mc:Fallback>
        <oleObject progId="Equation.3" shapeId="21507" r:id="rId7"/>
      </mc:Fallback>
    </mc:AlternateContent>
    <mc:AlternateContent xmlns:mc="http://schemas.openxmlformats.org/markup-compatibility/2006">
      <mc:Choice Requires="x14">
        <oleObject progId="Equation.3" shapeId="21508" r:id="rId8">
          <objectPr defaultSize="0" autoPict="0" r:id="rId5">
            <anchor moveWithCells="1" sizeWithCells="1">
              <from>
                <xdr:col>1</xdr:col>
                <xdr:colOff>0</xdr:colOff>
                <xdr:row>0</xdr:row>
                <xdr:rowOff>0</xdr:rowOff>
              </from>
              <to>
                <xdr:col>1</xdr:col>
                <xdr:colOff>63500</xdr:colOff>
                <xdr:row>0</xdr:row>
                <xdr:rowOff>0</xdr:rowOff>
              </to>
            </anchor>
          </objectPr>
        </oleObject>
      </mc:Choice>
      <mc:Fallback>
        <oleObject progId="Equation.3" shapeId="21508" r:id="rId8"/>
      </mc:Fallback>
    </mc:AlternateContent>
    <mc:AlternateContent xmlns:mc="http://schemas.openxmlformats.org/markup-compatibility/2006">
      <mc:Choice Requires="x14">
        <oleObject progId="Equation.3" shapeId="21509" r:id="rId9">
          <objectPr defaultSize="0" autoPict="0" r:id="rId5">
            <anchor moveWithCells="1" sizeWithCells="1">
              <from>
                <xdr:col>1</xdr:col>
                <xdr:colOff>0</xdr:colOff>
                <xdr:row>0</xdr:row>
                <xdr:rowOff>0</xdr:rowOff>
              </from>
              <to>
                <xdr:col>1</xdr:col>
                <xdr:colOff>63500</xdr:colOff>
                <xdr:row>0</xdr:row>
                <xdr:rowOff>0</xdr:rowOff>
              </to>
            </anchor>
          </objectPr>
        </oleObject>
      </mc:Choice>
      <mc:Fallback>
        <oleObject progId="Equation.3" shapeId="21509" r:id="rId9"/>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10"/>
  <sheetViews>
    <sheetView view="pageBreakPreview" topLeftCell="A54" zoomScale="110" zoomScaleSheetLayoutView="110" workbookViewId="0">
      <selection activeCell="B73" sqref="B73"/>
    </sheetView>
  </sheetViews>
  <sheetFormatPr baseColWidth="10" defaultColWidth="9" defaultRowHeight="12" x14ac:dyDescent="0.15"/>
  <cols>
    <col min="2" max="2" width="55.59765625" customWidth="1"/>
    <col min="3" max="3" width="8.796875" customWidth="1"/>
    <col min="4" max="4" width="7.796875" customWidth="1"/>
    <col min="5" max="5" width="9.796875" customWidth="1"/>
    <col min="6" max="6" width="10.796875" customWidth="1"/>
  </cols>
  <sheetData>
    <row r="2" spans="1:6" ht="90.5" customHeight="1" x14ac:dyDescent="0.15">
      <c r="A2" s="30"/>
      <c r="B2" s="256" t="s">
        <v>370</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ht="25.25" customHeight="1" x14ac:dyDescent="0.15">
      <c r="A5" s="109" t="s">
        <v>564</v>
      </c>
      <c r="B5" s="56" t="s">
        <v>220</v>
      </c>
      <c r="C5" s="28"/>
      <c r="D5" s="28"/>
      <c r="E5" s="28"/>
      <c r="F5" s="29"/>
    </row>
    <row r="6" spans="1:6" x14ac:dyDescent="0.15">
      <c r="A6" s="3"/>
      <c r="B6" s="28"/>
      <c r="C6" s="28"/>
      <c r="D6" s="28"/>
      <c r="E6" s="28"/>
      <c r="F6" s="29"/>
    </row>
    <row r="7" spans="1:6" x14ac:dyDescent="0.15">
      <c r="A7" s="40" t="s">
        <v>0</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46" t="s">
        <v>0</v>
      </c>
      <c r="B14" s="49" t="s">
        <v>186</v>
      </c>
      <c r="C14" s="47">
        <v>76</v>
      </c>
      <c r="D14" s="48" t="s">
        <v>26</v>
      </c>
      <c r="E14" s="14"/>
      <c r="F14" s="15">
        <f>SUM(E14*C14)</f>
        <v>0</v>
      </c>
    </row>
    <row r="15" spans="1:6" ht="15" customHeight="1" x14ac:dyDescent="0.15">
      <c r="A15" s="17" t="s">
        <v>1</v>
      </c>
      <c r="B15" s="49" t="s">
        <v>168</v>
      </c>
      <c r="C15" s="18">
        <v>6</v>
      </c>
      <c r="D15" s="13" t="s">
        <v>24</v>
      </c>
      <c r="E15" s="16"/>
      <c r="F15" s="133">
        <f t="shared" ref="F15:F18" si="0">SUM(E15*C15)</f>
        <v>0</v>
      </c>
    </row>
    <row r="16" spans="1:6" ht="29.75" customHeight="1" x14ac:dyDescent="0.15">
      <c r="A16" s="17" t="s">
        <v>2</v>
      </c>
      <c r="B16" s="51" t="s">
        <v>198</v>
      </c>
      <c r="C16" s="18">
        <v>4</v>
      </c>
      <c r="D16" s="13" t="s">
        <v>24</v>
      </c>
      <c r="E16" s="16"/>
      <c r="F16" s="133">
        <f t="shared" si="0"/>
        <v>0</v>
      </c>
    </row>
    <row r="17" spans="1:6" ht="30" customHeight="1" x14ac:dyDescent="0.15">
      <c r="A17" s="17" t="s">
        <v>3</v>
      </c>
      <c r="B17" s="49" t="s">
        <v>49</v>
      </c>
      <c r="C17" s="18">
        <v>2</v>
      </c>
      <c r="D17" s="13" t="s">
        <v>24</v>
      </c>
      <c r="E17" s="16"/>
      <c r="F17" s="133">
        <f t="shared" si="0"/>
        <v>0</v>
      </c>
    </row>
    <row r="18" spans="1:6" ht="30" customHeight="1" x14ac:dyDescent="0.15">
      <c r="A18" s="17" t="s">
        <v>4</v>
      </c>
      <c r="B18" s="49" t="s">
        <v>174</v>
      </c>
      <c r="C18" s="18">
        <v>18</v>
      </c>
      <c r="D18" s="13" t="s">
        <v>26</v>
      </c>
      <c r="E18" s="16"/>
      <c r="F18" s="133">
        <f t="shared" si="0"/>
        <v>0</v>
      </c>
    </row>
    <row r="19" spans="1:6" ht="44" x14ac:dyDescent="0.15">
      <c r="A19" s="77" t="s">
        <v>21</v>
      </c>
      <c r="B19" s="103" t="s">
        <v>169</v>
      </c>
      <c r="C19" s="79">
        <v>80</v>
      </c>
      <c r="D19" s="80" t="s">
        <v>26</v>
      </c>
      <c r="E19" s="81"/>
      <c r="F19" s="133">
        <f>SUM(E19*C19)</f>
        <v>0</v>
      </c>
    </row>
    <row r="20" spans="1:6" ht="44.5" customHeight="1" x14ac:dyDescent="0.15">
      <c r="A20" s="77" t="s">
        <v>22</v>
      </c>
      <c r="B20" s="49" t="s">
        <v>170</v>
      </c>
      <c r="C20" s="62">
        <v>0</v>
      </c>
      <c r="D20" s="63" t="s">
        <v>20</v>
      </c>
      <c r="E20" s="64"/>
      <c r="F20" s="134">
        <f t="shared" ref="F20" si="1">SUM(E20*C20)</f>
        <v>0</v>
      </c>
    </row>
    <row r="21" spans="1:6" ht="75" customHeight="1" thickBot="1" x14ac:dyDescent="0.2">
      <c r="A21" s="77" t="s">
        <v>23</v>
      </c>
      <c r="B21" s="45" t="s">
        <v>441</v>
      </c>
      <c r="C21" s="79">
        <v>0</v>
      </c>
      <c r="D21" s="80" t="s">
        <v>24</v>
      </c>
      <c r="E21" s="81"/>
      <c r="F21" s="133">
        <f>SUM(E21*C21)</f>
        <v>0</v>
      </c>
    </row>
    <row r="22" spans="1:6" ht="13" thickBot="1" x14ac:dyDescent="0.2">
      <c r="A22" s="225" t="s">
        <v>48</v>
      </c>
      <c r="B22" s="226"/>
      <c r="C22" s="226"/>
      <c r="D22" s="226"/>
      <c r="E22" s="227"/>
      <c r="F22" s="20">
        <f>SUM(F14:F21)</f>
        <v>0</v>
      </c>
    </row>
    <row r="23" spans="1:6" x14ac:dyDescent="0.15">
      <c r="A23" s="3"/>
      <c r="B23" s="28"/>
      <c r="C23" s="28"/>
      <c r="D23" s="28"/>
      <c r="E23" s="28"/>
      <c r="F23" s="29"/>
    </row>
    <row r="24" spans="1:6" x14ac:dyDescent="0.15">
      <c r="A24" s="40" t="s">
        <v>1</v>
      </c>
      <c r="B24" s="43" t="s">
        <v>34</v>
      </c>
      <c r="C24" s="41"/>
      <c r="D24" s="41"/>
      <c r="E24" s="41"/>
      <c r="F24" s="42"/>
    </row>
    <row r="25" spans="1:6" x14ac:dyDescent="0.15">
      <c r="A25" s="40"/>
      <c r="B25" s="43"/>
      <c r="C25" s="41"/>
      <c r="D25" s="41"/>
      <c r="E25" s="41"/>
      <c r="F25" s="42"/>
    </row>
    <row r="26" spans="1:6" x14ac:dyDescent="0.15">
      <c r="A26" s="40"/>
      <c r="B26" s="43" t="s">
        <v>38</v>
      </c>
      <c r="C26" s="41"/>
      <c r="D26" s="41"/>
      <c r="E26" s="41"/>
      <c r="F26" s="42"/>
    </row>
    <row r="27" spans="1:6" x14ac:dyDescent="0.15">
      <c r="A27" s="40"/>
      <c r="B27" s="224" t="s">
        <v>44</v>
      </c>
      <c r="C27" s="224"/>
      <c r="D27" s="224"/>
      <c r="E27" s="41"/>
      <c r="F27" s="42"/>
    </row>
    <row r="28" spans="1:6" ht="13" thickBot="1" x14ac:dyDescent="0.2">
      <c r="A28" s="40"/>
      <c r="B28" s="41"/>
      <c r="C28" s="41"/>
      <c r="D28" s="41"/>
      <c r="E28" s="41"/>
      <c r="F28" s="42"/>
    </row>
    <row r="29" spans="1:6" ht="44" x14ac:dyDescent="0.15">
      <c r="A29" s="5" t="s">
        <v>5</v>
      </c>
      <c r="B29" s="21" t="s">
        <v>6</v>
      </c>
      <c r="C29" s="6" t="s">
        <v>7</v>
      </c>
      <c r="D29" s="7" t="s">
        <v>8</v>
      </c>
      <c r="E29" s="7" t="s">
        <v>10</v>
      </c>
      <c r="F29" s="8" t="s">
        <v>11</v>
      </c>
    </row>
    <row r="30" spans="1:6" ht="13" thickBot="1" x14ac:dyDescent="0.2">
      <c r="A30" s="9" t="s">
        <v>9</v>
      </c>
      <c r="B30" s="22">
        <v>1</v>
      </c>
      <c r="C30" s="10">
        <v>2</v>
      </c>
      <c r="D30" s="10">
        <v>3</v>
      </c>
      <c r="E30" s="11">
        <v>4</v>
      </c>
      <c r="F30" s="12" t="s">
        <v>15</v>
      </c>
    </row>
    <row r="31" spans="1:6" ht="66" x14ac:dyDescent="0.15">
      <c r="A31" s="17" t="s">
        <v>0</v>
      </c>
      <c r="B31" s="52" t="s">
        <v>181</v>
      </c>
      <c r="C31" s="18">
        <v>245</v>
      </c>
      <c r="D31" s="13" t="s">
        <v>42</v>
      </c>
      <c r="E31" s="16"/>
      <c r="F31" s="38"/>
    </row>
    <row r="32" spans="1:6" ht="15" customHeight="1" x14ac:dyDescent="0.15">
      <c r="A32" s="17"/>
      <c r="B32" s="53" t="s">
        <v>51</v>
      </c>
      <c r="C32" s="18">
        <f>SUM(C31*50%)</f>
        <v>122.5</v>
      </c>
      <c r="D32" s="13" t="s">
        <v>19</v>
      </c>
      <c r="E32" s="16"/>
      <c r="F32" s="133">
        <f>SUM(E32*C32)</f>
        <v>0</v>
      </c>
    </row>
    <row r="33" spans="1:6" ht="15" customHeight="1" x14ac:dyDescent="0.15">
      <c r="A33" s="17"/>
      <c r="B33" s="53" t="s">
        <v>52</v>
      </c>
      <c r="C33" s="18">
        <f>SUM(C31*30%)</f>
        <v>73.5</v>
      </c>
      <c r="D33" s="13" t="s">
        <v>19</v>
      </c>
      <c r="E33" s="16"/>
      <c r="F33" s="133">
        <f t="shared" ref="F33:F34" si="2">SUM(E33*C33)</f>
        <v>0</v>
      </c>
    </row>
    <row r="34" spans="1:6" ht="14.25" customHeight="1" x14ac:dyDescent="0.15">
      <c r="A34" s="17"/>
      <c r="B34" s="53" t="s">
        <v>39</v>
      </c>
      <c r="C34" s="18">
        <f>SUM(C31*20%)</f>
        <v>49</v>
      </c>
      <c r="D34" s="13" t="s">
        <v>19</v>
      </c>
      <c r="E34" s="16"/>
      <c r="F34" s="133">
        <f t="shared" si="2"/>
        <v>0</v>
      </c>
    </row>
    <row r="35" spans="1:6" ht="66" x14ac:dyDescent="0.15">
      <c r="A35" s="17" t="s">
        <v>1</v>
      </c>
      <c r="B35" s="52" t="s">
        <v>182</v>
      </c>
      <c r="C35" s="18">
        <v>150</v>
      </c>
      <c r="D35" s="13" t="s">
        <v>42</v>
      </c>
      <c r="E35" s="16"/>
      <c r="F35" s="38"/>
    </row>
    <row r="36" spans="1:6" ht="14.25" customHeight="1" x14ac:dyDescent="0.15">
      <c r="A36" s="17"/>
      <c r="B36" s="53" t="s">
        <v>51</v>
      </c>
      <c r="C36" s="18">
        <f>SUM(C35*50%)</f>
        <v>75</v>
      </c>
      <c r="D36" s="13" t="s">
        <v>19</v>
      </c>
      <c r="E36" s="16"/>
      <c r="F36" s="133">
        <f>SUM(E36*C36)</f>
        <v>0</v>
      </c>
    </row>
    <row r="37" spans="1:6" ht="14.25" customHeight="1" x14ac:dyDescent="0.15">
      <c r="A37" s="17"/>
      <c r="B37" s="53" t="s">
        <v>52</v>
      </c>
      <c r="C37" s="18">
        <f>SUM(C35*30%)</f>
        <v>45</v>
      </c>
      <c r="D37" s="13" t="s">
        <v>19</v>
      </c>
      <c r="E37" s="16"/>
      <c r="F37" s="133">
        <f t="shared" ref="F37:F38" si="3">SUM(E37*C37)</f>
        <v>0</v>
      </c>
    </row>
    <row r="38" spans="1:6" ht="14.25" customHeight="1" x14ac:dyDescent="0.15">
      <c r="A38" s="17"/>
      <c r="B38" s="53" t="s">
        <v>39</v>
      </c>
      <c r="C38" s="18">
        <f>SUM(C35*20%)</f>
        <v>30</v>
      </c>
      <c r="D38" s="13" t="s">
        <v>19</v>
      </c>
      <c r="E38" s="16"/>
      <c r="F38" s="133">
        <f t="shared" si="3"/>
        <v>0</v>
      </c>
    </row>
    <row r="39" spans="1:6" ht="54.5" customHeight="1" x14ac:dyDescent="0.15">
      <c r="A39" s="17" t="s">
        <v>2</v>
      </c>
      <c r="B39" s="49" t="s">
        <v>53</v>
      </c>
      <c r="C39" s="18">
        <v>53</v>
      </c>
      <c r="D39" s="13" t="s">
        <v>42</v>
      </c>
      <c r="E39" s="16"/>
      <c r="F39" s="38"/>
    </row>
    <row r="40" spans="1:6" ht="15" customHeight="1" x14ac:dyDescent="0.15">
      <c r="A40" s="17"/>
      <c r="B40" s="53" t="s">
        <v>40</v>
      </c>
      <c r="C40" s="18">
        <f>SUM(C39*30%)</f>
        <v>15.899999999999999</v>
      </c>
      <c r="D40" s="13" t="s">
        <v>19</v>
      </c>
      <c r="E40" s="16"/>
      <c r="F40" s="38">
        <f>SUM(E40*C40)</f>
        <v>0</v>
      </c>
    </row>
    <row r="41" spans="1:6" ht="15" customHeight="1" x14ac:dyDescent="0.15">
      <c r="A41" s="17"/>
      <c r="B41" s="53" t="s">
        <v>41</v>
      </c>
      <c r="C41" s="18">
        <f>SUM(C39*50%)</f>
        <v>26.5</v>
      </c>
      <c r="D41" s="13" t="s">
        <v>19</v>
      </c>
      <c r="E41" s="16"/>
      <c r="F41" s="38">
        <f t="shared" ref="F41:F42" si="4">SUM(E41*C41)</f>
        <v>0</v>
      </c>
    </row>
    <row r="42" spans="1:6" ht="15" customHeight="1" x14ac:dyDescent="0.15">
      <c r="A42" s="17"/>
      <c r="B42" s="53" t="s">
        <v>39</v>
      </c>
      <c r="C42" s="18">
        <f>SUM(C39*20%)</f>
        <v>10.600000000000001</v>
      </c>
      <c r="D42" s="13" t="s">
        <v>19</v>
      </c>
      <c r="E42" s="16"/>
      <c r="F42" s="38">
        <f t="shared" si="4"/>
        <v>0</v>
      </c>
    </row>
    <row r="43" spans="1:6" ht="29.75" customHeight="1" x14ac:dyDescent="0.15">
      <c r="A43" s="17" t="s">
        <v>3</v>
      </c>
      <c r="B43" s="49" t="s">
        <v>54</v>
      </c>
      <c r="C43" s="18">
        <v>16</v>
      </c>
      <c r="D43" s="13" t="s">
        <v>19</v>
      </c>
      <c r="E43" s="16"/>
      <c r="F43" s="38">
        <f t="shared" ref="F43:F49" si="5">SUM(E43*C43)</f>
        <v>0</v>
      </c>
    </row>
    <row r="44" spans="1:6" ht="15" customHeight="1" x14ac:dyDescent="0.15">
      <c r="A44" s="17" t="s">
        <v>4</v>
      </c>
      <c r="B44" s="49" t="s">
        <v>171</v>
      </c>
      <c r="C44" s="18">
        <v>140</v>
      </c>
      <c r="D44" s="13" t="s">
        <v>20</v>
      </c>
      <c r="E44" s="16"/>
      <c r="F44" s="38">
        <f t="shared" si="5"/>
        <v>0</v>
      </c>
    </row>
    <row r="45" spans="1:6" ht="33" x14ac:dyDescent="0.15">
      <c r="A45" s="17" t="s">
        <v>21</v>
      </c>
      <c r="B45" s="49" t="s">
        <v>69</v>
      </c>
      <c r="C45" s="18">
        <v>95</v>
      </c>
      <c r="D45" s="13" t="s">
        <v>19</v>
      </c>
      <c r="E45" s="16"/>
      <c r="F45" s="38">
        <f t="shared" si="5"/>
        <v>0</v>
      </c>
    </row>
    <row r="46" spans="1:6" ht="29.75" customHeight="1" x14ac:dyDescent="0.15">
      <c r="A46" s="17" t="s">
        <v>22</v>
      </c>
      <c r="B46" s="45" t="s">
        <v>179</v>
      </c>
      <c r="C46" s="18">
        <v>22</v>
      </c>
      <c r="D46" s="13" t="s">
        <v>19</v>
      </c>
      <c r="E46" s="16"/>
      <c r="F46" s="38">
        <f t="shared" si="5"/>
        <v>0</v>
      </c>
    </row>
    <row r="47" spans="1:6" ht="29.75" customHeight="1" x14ac:dyDescent="0.15">
      <c r="A47" s="17" t="s">
        <v>23</v>
      </c>
      <c r="B47" s="49" t="s">
        <v>180</v>
      </c>
      <c r="C47" s="18">
        <v>278</v>
      </c>
      <c r="D47" s="13" t="s">
        <v>19</v>
      </c>
      <c r="E47" s="16"/>
      <c r="F47" s="38">
        <f t="shared" si="5"/>
        <v>0</v>
      </c>
    </row>
    <row r="48" spans="1:6" ht="15" customHeight="1" x14ac:dyDescent="0.15">
      <c r="A48" s="17" t="s">
        <v>25</v>
      </c>
      <c r="B48" s="49" t="s">
        <v>55</v>
      </c>
      <c r="C48" s="18">
        <v>67</v>
      </c>
      <c r="D48" s="13" t="s">
        <v>19</v>
      </c>
      <c r="E48" s="16"/>
      <c r="F48" s="38">
        <f t="shared" si="5"/>
        <v>0</v>
      </c>
    </row>
    <row r="49" spans="1:6" ht="29.75" customHeight="1" thickBot="1" x14ac:dyDescent="0.2">
      <c r="A49" s="17" t="s">
        <v>27</v>
      </c>
      <c r="B49" s="49" t="s">
        <v>56</v>
      </c>
      <c r="C49" s="18">
        <v>33</v>
      </c>
      <c r="D49" s="13" t="s">
        <v>19</v>
      </c>
      <c r="E49" s="16"/>
      <c r="F49" s="38">
        <f t="shared" si="5"/>
        <v>0</v>
      </c>
    </row>
    <row r="50" spans="1:6" ht="14.25" customHeight="1" thickBot="1" x14ac:dyDescent="0.2">
      <c r="A50" s="225" t="s">
        <v>35</v>
      </c>
      <c r="B50" s="226"/>
      <c r="C50" s="226"/>
      <c r="D50" s="226"/>
      <c r="E50" s="227"/>
      <c r="F50" s="20">
        <f>SUM(F31:F49)</f>
        <v>0</v>
      </c>
    </row>
    <row r="51" spans="1:6" x14ac:dyDescent="0.15">
      <c r="A51" s="3"/>
      <c r="B51" s="28"/>
      <c r="C51" s="28"/>
      <c r="D51" s="28"/>
      <c r="E51" s="28"/>
      <c r="F51" s="29"/>
    </row>
    <row r="52" spans="1:6" x14ac:dyDescent="0.15">
      <c r="A52" s="40" t="s">
        <v>2</v>
      </c>
      <c r="B52" s="43" t="s">
        <v>31</v>
      </c>
      <c r="C52" s="41"/>
      <c r="D52" s="41"/>
      <c r="E52" s="41"/>
      <c r="F52" s="42"/>
    </row>
    <row r="53" spans="1:6" x14ac:dyDescent="0.15">
      <c r="A53" s="40"/>
      <c r="B53" s="43"/>
      <c r="C53" s="41"/>
      <c r="D53" s="41"/>
      <c r="E53" s="41"/>
      <c r="F53" s="42"/>
    </row>
    <row r="54" spans="1:6" x14ac:dyDescent="0.15">
      <c r="A54" s="40"/>
      <c r="B54" s="43" t="s">
        <v>38</v>
      </c>
      <c r="C54" s="41"/>
      <c r="D54" s="41"/>
      <c r="E54" s="41"/>
      <c r="F54" s="42"/>
    </row>
    <row r="55" spans="1:6" x14ac:dyDescent="0.15">
      <c r="A55" s="40"/>
      <c r="B55" s="224" t="s">
        <v>57</v>
      </c>
      <c r="C55" s="224"/>
      <c r="D55" s="224"/>
      <c r="E55" s="41"/>
      <c r="F55" s="42"/>
    </row>
    <row r="56" spans="1:6" ht="13" thickBot="1" x14ac:dyDescent="0.2">
      <c r="A56" s="40"/>
      <c r="B56" s="41"/>
      <c r="C56" s="41"/>
      <c r="D56" s="41"/>
      <c r="E56" s="41"/>
      <c r="F56" s="42"/>
    </row>
    <row r="57" spans="1:6" ht="44" x14ac:dyDescent="0.15">
      <c r="A57" s="5" t="s">
        <v>5</v>
      </c>
      <c r="B57" s="21" t="s">
        <v>6</v>
      </c>
      <c r="C57" s="6" t="s">
        <v>7</v>
      </c>
      <c r="D57" s="7" t="s">
        <v>8</v>
      </c>
      <c r="E57" s="7" t="s">
        <v>10</v>
      </c>
      <c r="F57" s="8" t="s">
        <v>11</v>
      </c>
    </row>
    <row r="58" spans="1:6" ht="13" thickBot="1" x14ac:dyDescent="0.2">
      <c r="A58" s="9" t="s">
        <v>9</v>
      </c>
      <c r="B58" s="22">
        <v>1</v>
      </c>
      <c r="C58" s="10">
        <v>2</v>
      </c>
      <c r="D58" s="10">
        <v>3</v>
      </c>
      <c r="E58" s="11">
        <v>4</v>
      </c>
      <c r="F58" s="12" t="s">
        <v>15</v>
      </c>
    </row>
    <row r="59" spans="1:6" ht="61.25" customHeight="1" x14ac:dyDescent="0.15">
      <c r="A59" s="17" t="s">
        <v>0</v>
      </c>
      <c r="B59" s="49" t="s">
        <v>201</v>
      </c>
      <c r="C59" s="18">
        <v>1</v>
      </c>
      <c r="D59" s="13" t="s">
        <v>58</v>
      </c>
      <c r="E59" s="16"/>
      <c r="F59" s="38">
        <f t="shared" ref="F59:F61" si="6">SUM(E59*C59)</f>
        <v>0</v>
      </c>
    </row>
    <row r="60" spans="1:6" ht="15" customHeight="1" x14ac:dyDescent="0.15">
      <c r="A60" s="17" t="s">
        <v>1</v>
      </c>
      <c r="B60" s="44" t="s">
        <v>176</v>
      </c>
      <c r="C60" s="18">
        <v>12</v>
      </c>
      <c r="D60" s="13" t="s">
        <v>20</v>
      </c>
      <c r="E60" s="16"/>
      <c r="F60" s="38">
        <f t="shared" si="6"/>
        <v>0</v>
      </c>
    </row>
    <row r="61" spans="1:6" ht="29.75" customHeight="1" thickBot="1" x14ac:dyDescent="0.2">
      <c r="A61" s="17" t="s">
        <v>2</v>
      </c>
      <c r="B61" s="49" t="s">
        <v>175</v>
      </c>
      <c r="C61" s="18">
        <v>6</v>
      </c>
      <c r="D61" s="13" t="s">
        <v>19</v>
      </c>
      <c r="E61" s="16"/>
      <c r="F61" s="38">
        <f t="shared" si="6"/>
        <v>0</v>
      </c>
    </row>
    <row r="62" spans="1:6" ht="14.25" customHeight="1" thickBot="1" x14ac:dyDescent="0.2">
      <c r="A62" s="225" t="s">
        <v>43</v>
      </c>
      <c r="B62" s="226"/>
      <c r="C62" s="226"/>
      <c r="D62" s="226"/>
      <c r="E62" s="227"/>
      <c r="F62" s="20">
        <f>SUM(F59:F61)</f>
        <v>0</v>
      </c>
    </row>
    <row r="63" spans="1:6" x14ac:dyDescent="0.15">
      <c r="A63" s="3"/>
      <c r="B63" s="28"/>
      <c r="C63" s="28"/>
      <c r="D63" s="28"/>
      <c r="E63" s="28"/>
      <c r="F63" s="29"/>
    </row>
    <row r="64" spans="1:6" ht="29.75" customHeight="1" x14ac:dyDescent="0.15">
      <c r="A64" s="40" t="s">
        <v>3</v>
      </c>
      <c r="B64" s="43" t="s">
        <v>59</v>
      </c>
      <c r="C64" s="41"/>
      <c r="D64" s="41"/>
      <c r="E64" s="41"/>
      <c r="F64" s="42"/>
    </row>
    <row r="65" spans="1:6" x14ac:dyDescent="0.15">
      <c r="A65" s="40"/>
      <c r="B65" s="43"/>
      <c r="C65" s="41"/>
      <c r="D65" s="41"/>
      <c r="E65" s="41"/>
      <c r="F65" s="42"/>
    </row>
    <row r="66" spans="1:6" x14ac:dyDescent="0.15">
      <c r="A66" s="40"/>
      <c r="B66" s="43" t="s">
        <v>38</v>
      </c>
      <c r="C66" s="41"/>
      <c r="D66" s="41"/>
      <c r="E66" s="41"/>
      <c r="F66" s="42"/>
    </row>
    <row r="67" spans="1:6" x14ac:dyDescent="0.15">
      <c r="A67" s="40"/>
      <c r="B67" s="224" t="s">
        <v>44</v>
      </c>
      <c r="C67" s="224"/>
      <c r="D67" s="224"/>
      <c r="E67" s="41"/>
      <c r="F67" s="42"/>
    </row>
    <row r="68" spans="1:6" ht="13" thickBot="1" x14ac:dyDescent="0.2">
      <c r="A68" s="40"/>
      <c r="B68" s="41"/>
      <c r="C68" s="41"/>
      <c r="D68" s="41"/>
      <c r="E68" s="41"/>
      <c r="F68" s="42"/>
    </row>
    <row r="69" spans="1:6" ht="44" x14ac:dyDescent="0.15">
      <c r="A69" s="5" t="s">
        <v>5</v>
      </c>
      <c r="B69" s="21" t="s">
        <v>6</v>
      </c>
      <c r="C69" s="6" t="s">
        <v>7</v>
      </c>
      <c r="D69" s="7" t="s">
        <v>8</v>
      </c>
      <c r="E69" s="7" t="s">
        <v>10</v>
      </c>
      <c r="F69" s="8" t="s">
        <v>11</v>
      </c>
    </row>
    <row r="70" spans="1:6" ht="13" thickBot="1" x14ac:dyDescent="0.2">
      <c r="A70" s="9" t="s">
        <v>9</v>
      </c>
      <c r="B70" s="22">
        <v>1</v>
      </c>
      <c r="C70" s="10">
        <v>2</v>
      </c>
      <c r="D70" s="10">
        <v>3</v>
      </c>
      <c r="E70" s="11">
        <v>4</v>
      </c>
      <c r="F70" s="12" t="s">
        <v>15</v>
      </c>
    </row>
    <row r="71" spans="1:6" ht="88" x14ac:dyDescent="0.15">
      <c r="A71" s="17" t="s">
        <v>0</v>
      </c>
      <c r="B71" s="45" t="s">
        <v>568</v>
      </c>
      <c r="C71" s="18"/>
      <c r="D71" s="13"/>
      <c r="E71" s="16"/>
      <c r="F71" s="15"/>
    </row>
    <row r="72" spans="1:6" ht="15" customHeight="1" x14ac:dyDescent="0.15">
      <c r="A72" s="17"/>
      <c r="B72" s="45" t="s">
        <v>172</v>
      </c>
      <c r="C72" s="18">
        <v>76</v>
      </c>
      <c r="D72" s="13" t="s">
        <v>26</v>
      </c>
      <c r="E72" s="16"/>
      <c r="F72" s="38">
        <f t="shared" ref="F72" si="7">SUM(E72*C72)</f>
        <v>0</v>
      </c>
    </row>
    <row r="73" spans="1:6" ht="14.25" customHeight="1" x14ac:dyDescent="0.15">
      <c r="A73" s="17" t="s">
        <v>1</v>
      </c>
      <c r="B73" s="94" t="s">
        <v>569</v>
      </c>
      <c r="C73" s="18"/>
      <c r="D73" s="13"/>
      <c r="E73" s="16"/>
      <c r="F73" s="38"/>
    </row>
    <row r="74" spans="1:6" ht="14.25" customHeight="1" x14ac:dyDescent="0.15">
      <c r="A74" s="17"/>
      <c r="B74" s="61" t="s">
        <v>173</v>
      </c>
      <c r="C74" s="18">
        <v>3</v>
      </c>
      <c r="D74" s="13" t="s">
        <v>24</v>
      </c>
      <c r="E74" s="16"/>
      <c r="F74" s="38">
        <f t="shared" ref="F74:F83" si="8">SUM(E74*C74)</f>
        <v>0</v>
      </c>
    </row>
    <row r="75" spans="1:6" x14ac:dyDescent="0.15">
      <c r="A75" s="17" t="s">
        <v>2</v>
      </c>
      <c r="B75" s="49" t="s">
        <v>61</v>
      </c>
      <c r="C75" s="18"/>
      <c r="D75" s="13"/>
      <c r="E75" s="16"/>
      <c r="F75" s="38"/>
    </row>
    <row r="76" spans="1:6" x14ac:dyDescent="0.15">
      <c r="A76" s="17"/>
      <c r="B76" s="61" t="s">
        <v>557</v>
      </c>
      <c r="C76" s="18">
        <v>2</v>
      </c>
      <c r="D76" s="13" t="s">
        <v>24</v>
      </c>
      <c r="E76" s="16"/>
      <c r="F76" s="38">
        <f t="shared" si="8"/>
        <v>0</v>
      </c>
    </row>
    <row r="77" spans="1:6" ht="159" customHeight="1" x14ac:dyDescent="0.15">
      <c r="A77" s="17" t="s">
        <v>3</v>
      </c>
      <c r="B77" s="60" t="s">
        <v>205</v>
      </c>
      <c r="C77" s="18"/>
      <c r="D77" s="13"/>
      <c r="E77" s="16"/>
      <c r="F77" s="38"/>
    </row>
    <row r="78" spans="1:6" x14ac:dyDescent="0.15">
      <c r="A78" s="17"/>
      <c r="B78" s="61" t="s">
        <v>203</v>
      </c>
      <c r="C78" s="18">
        <v>1</v>
      </c>
      <c r="D78" s="13" t="s">
        <v>24</v>
      </c>
      <c r="E78" s="16"/>
      <c r="F78" s="38">
        <f t="shared" ref="F78" si="9">SUM(E78*C78)</f>
        <v>0</v>
      </c>
    </row>
    <row r="79" spans="1:6" ht="162" customHeight="1" x14ac:dyDescent="0.15">
      <c r="A79" s="17" t="s">
        <v>4</v>
      </c>
      <c r="B79" s="60" t="s">
        <v>204</v>
      </c>
      <c r="C79" s="18"/>
      <c r="D79" s="13"/>
      <c r="E79" s="16"/>
      <c r="F79" s="38"/>
    </row>
    <row r="80" spans="1:6" x14ac:dyDescent="0.15">
      <c r="A80" s="98"/>
      <c r="B80" s="61" t="s">
        <v>202</v>
      </c>
      <c r="C80" s="18">
        <v>2</v>
      </c>
      <c r="D80" s="13" t="s">
        <v>24</v>
      </c>
      <c r="E80" s="16"/>
      <c r="F80" s="38">
        <f t="shared" si="8"/>
        <v>0</v>
      </c>
    </row>
    <row r="81" spans="1:6" ht="29.75" customHeight="1" x14ac:dyDescent="0.15">
      <c r="A81" s="77" t="s">
        <v>22</v>
      </c>
      <c r="B81" s="94" t="s">
        <v>62</v>
      </c>
      <c r="C81" s="79">
        <f>SUM(C72:C72)</f>
        <v>76</v>
      </c>
      <c r="D81" s="80" t="s">
        <v>26</v>
      </c>
      <c r="E81" s="81"/>
      <c r="F81" s="38">
        <f t="shared" si="8"/>
        <v>0</v>
      </c>
    </row>
    <row r="82" spans="1:6" ht="29.75" customHeight="1" x14ac:dyDescent="0.15">
      <c r="A82" s="77" t="s">
        <v>23</v>
      </c>
      <c r="B82" s="99" t="s">
        <v>63</v>
      </c>
      <c r="C82" s="79">
        <f>SUM(C81)</f>
        <v>76</v>
      </c>
      <c r="D82" s="80" t="s">
        <v>26</v>
      </c>
      <c r="E82" s="81"/>
      <c r="F82" s="38">
        <f t="shared" si="8"/>
        <v>0</v>
      </c>
    </row>
    <row r="83" spans="1:6" ht="15.5" customHeight="1" thickBot="1" x14ac:dyDescent="0.2">
      <c r="A83" s="77" t="s">
        <v>25</v>
      </c>
      <c r="B83" s="100" t="s">
        <v>64</v>
      </c>
      <c r="C83" s="79">
        <f>SUM(C82)</f>
        <v>76</v>
      </c>
      <c r="D83" s="80" t="s">
        <v>26</v>
      </c>
      <c r="E83" s="81"/>
      <c r="F83" s="38">
        <f t="shared" si="8"/>
        <v>0</v>
      </c>
    </row>
    <row r="84" spans="1:6" ht="29.75" customHeight="1" thickBot="1" x14ac:dyDescent="0.2">
      <c r="A84" s="225" t="s">
        <v>60</v>
      </c>
      <c r="B84" s="226"/>
      <c r="C84" s="226"/>
      <c r="D84" s="226"/>
      <c r="E84" s="227"/>
      <c r="F84" s="20">
        <f>SUM(F71:F83)</f>
        <v>0</v>
      </c>
    </row>
    <row r="85" spans="1:6" x14ac:dyDescent="0.15">
      <c r="A85" s="3"/>
      <c r="B85" s="28"/>
      <c r="C85" s="28"/>
      <c r="D85" s="28"/>
      <c r="E85" s="28"/>
      <c r="F85" s="29"/>
    </row>
    <row r="86" spans="1:6" ht="16.25" customHeight="1" x14ac:dyDescent="0.15">
      <c r="A86" s="40" t="s">
        <v>4</v>
      </c>
      <c r="B86" s="43" t="s">
        <v>45</v>
      </c>
      <c r="C86" s="41"/>
      <c r="D86" s="41"/>
      <c r="E86" s="41"/>
      <c r="F86" s="42"/>
    </row>
    <row r="87" spans="1:6" x14ac:dyDescent="0.15">
      <c r="A87" s="40"/>
      <c r="B87" s="43"/>
      <c r="C87" s="41"/>
      <c r="D87" s="41"/>
      <c r="E87" s="41"/>
      <c r="F87" s="42"/>
    </row>
    <row r="88" spans="1:6" x14ac:dyDescent="0.15">
      <c r="A88" s="40"/>
      <c r="B88" s="43" t="s">
        <v>38</v>
      </c>
      <c r="C88" s="41"/>
      <c r="D88" s="41"/>
      <c r="E88" s="41"/>
      <c r="F88" s="42"/>
    </row>
    <row r="89" spans="1:6" x14ac:dyDescent="0.15">
      <c r="A89" s="40"/>
      <c r="B89" s="224" t="s">
        <v>44</v>
      </c>
      <c r="C89" s="224"/>
      <c r="D89" s="224"/>
      <c r="E89" s="41"/>
      <c r="F89" s="42"/>
    </row>
    <row r="90" spans="1:6" ht="13" thickBot="1" x14ac:dyDescent="0.2">
      <c r="A90" s="40"/>
      <c r="B90" s="41"/>
      <c r="C90" s="41"/>
      <c r="D90" s="41"/>
      <c r="E90" s="41"/>
      <c r="F90" s="42"/>
    </row>
    <row r="91" spans="1:6" ht="44" x14ac:dyDescent="0.15">
      <c r="A91" s="5" t="s">
        <v>5</v>
      </c>
      <c r="B91" s="21" t="s">
        <v>6</v>
      </c>
      <c r="C91" s="6" t="s">
        <v>7</v>
      </c>
      <c r="D91" s="7" t="s">
        <v>8</v>
      </c>
      <c r="E91" s="7" t="s">
        <v>10</v>
      </c>
      <c r="F91" s="8" t="s">
        <v>11</v>
      </c>
    </row>
    <row r="92" spans="1:6" ht="13" thickBot="1" x14ac:dyDescent="0.2">
      <c r="A92" s="9" t="s">
        <v>9</v>
      </c>
      <c r="B92" s="22">
        <v>1</v>
      </c>
      <c r="C92" s="10">
        <v>2</v>
      </c>
      <c r="D92" s="10">
        <v>3</v>
      </c>
      <c r="E92" s="11">
        <v>4</v>
      </c>
      <c r="F92" s="12" t="s">
        <v>15</v>
      </c>
    </row>
    <row r="93" spans="1:6" ht="29.75" customHeight="1" x14ac:dyDescent="0.15">
      <c r="A93" s="77" t="s">
        <v>0</v>
      </c>
      <c r="B93" s="94" t="s">
        <v>47</v>
      </c>
      <c r="C93" s="79">
        <f>SUM(C14)</f>
        <v>76</v>
      </c>
      <c r="D93" s="80" t="s">
        <v>26</v>
      </c>
      <c r="E93" s="92"/>
      <c r="F93" s="38">
        <f t="shared" ref="F93:F99" si="10">SUM(E93*C93)</f>
        <v>0</v>
      </c>
    </row>
    <row r="94" spans="1:6" ht="22.75" customHeight="1" x14ac:dyDescent="0.15">
      <c r="A94" s="77" t="s">
        <v>1</v>
      </c>
      <c r="B94" s="104" t="s">
        <v>442</v>
      </c>
      <c r="C94" s="79">
        <v>0</v>
      </c>
      <c r="D94" s="80" t="s">
        <v>24</v>
      </c>
      <c r="E94" s="92"/>
      <c r="F94" s="38">
        <f t="shared" si="10"/>
        <v>0</v>
      </c>
    </row>
    <row r="95" spans="1:6" ht="15" customHeight="1" x14ac:dyDescent="0.15">
      <c r="A95" s="77" t="s">
        <v>2</v>
      </c>
      <c r="B95" s="104" t="s">
        <v>128</v>
      </c>
      <c r="C95" s="79">
        <v>2.5</v>
      </c>
      <c r="D95" s="80" t="s">
        <v>129</v>
      </c>
      <c r="E95" s="92">
        <f>SUM(F99+F98+F97+F96+F94+F93+F84+F62+F50+F22)</f>
        <v>0</v>
      </c>
      <c r="F95" s="38">
        <f>SUM(E95*C95%)</f>
        <v>0</v>
      </c>
    </row>
    <row r="96" spans="1:6" ht="14.25" customHeight="1" x14ac:dyDescent="0.15">
      <c r="A96" s="77" t="s">
        <v>3</v>
      </c>
      <c r="B96" s="104" t="s">
        <v>133</v>
      </c>
      <c r="C96" s="79">
        <v>6</v>
      </c>
      <c r="D96" s="80" t="s">
        <v>36</v>
      </c>
      <c r="E96" s="92"/>
      <c r="F96" s="38">
        <f t="shared" si="10"/>
        <v>0</v>
      </c>
    </row>
    <row r="97" spans="1:6" ht="29.75" customHeight="1" x14ac:dyDescent="0.15">
      <c r="A97" s="77" t="s">
        <v>4</v>
      </c>
      <c r="B97" s="104" t="s">
        <v>67</v>
      </c>
      <c r="C97" s="79">
        <v>4</v>
      </c>
      <c r="D97" s="80" t="s">
        <v>36</v>
      </c>
      <c r="E97" s="92"/>
      <c r="F97" s="38">
        <f t="shared" si="10"/>
        <v>0</v>
      </c>
    </row>
    <row r="98" spans="1:6" ht="15.5" customHeight="1" x14ac:dyDescent="0.15">
      <c r="A98" s="77" t="s">
        <v>21</v>
      </c>
      <c r="B98" s="104" t="s">
        <v>132</v>
      </c>
      <c r="C98" s="79">
        <f>SUM(C72:C72)</f>
        <v>76</v>
      </c>
      <c r="D98" s="80" t="s">
        <v>26</v>
      </c>
      <c r="E98" s="92"/>
      <c r="F98" s="38">
        <f t="shared" si="10"/>
        <v>0</v>
      </c>
    </row>
    <row r="99" spans="1:6" ht="45.5" customHeight="1" thickBot="1" x14ac:dyDescent="0.2">
      <c r="A99" s="77" t="s">
        <v>22</v>
      </c>
      <c r="B99" s="104" t="s">
        <v>178</v>
      </c>
      <c r="C99" s="79">
        <v>3</v>
      </c>
      <c r="D99" s="80" t="s">
        <v>24</v>
      </c>
      <c r="E99" s="92"/>
      <c r="F99" s="38">
        <f t="shared" si="10"/>
        <v>0</v>
      </c>
    </row>
    <row r="100" spans="1:6" ht="13" thickBot="1" x14ac:dyDescent="0.2">
      <c r="A100" s="225" t="s">
        <v>46</v>
      </c>
      <c r="B100" s="226"/>
      <c r="C100" s="226"/>
      <c r="D100" s="226"/>
      <c r="E100" s="227"/>
      <c r="F100" s="20">
        <f>SUM(F93:F99)</f>
        <v>0</v>
      </c>
    </row>
    <row r="101" spans="1:6" x14ac:dyDescent="0.15">
      <c r="A101" s="3"/>
      <c r="B101" s="28"/>
      <c r="C101" s="28"/>
      <c r="D101" s="28"/>
      <c r="E101" s="28"/>
      <c r="F101" s="29"/>
    </row>
    <row r="102" spans="1:6" ht="29.75" customHeight="1" x14ac:dyDescent="0.15">
      <c r="A102" s="186" t="s">
        <v>199</v>
      </c>
      <c r="B102" s="186"/>
      <c r="C102" s="186"/>
      <c r="D102" s="186"/>
      <c r="E102" s="186"/>
      <c r="F102" s="186"/>
    </row>
    <row r="103" spans="1:6" ht="13" thickBot="1" x14ac:dyDescent="0.2">
      <c r="A103" s="31"/>
      <c r="B103" s="23"/>
      <c r="C103" s="23"/>
      <c r="D103" s="23"/>
      <c r="E103" s="23"/>
      <c r="F103" s="23"/>
    </row>
    <row r="104" spans="1:6" ht="13" thickBot="1" x14ac:dyDescent="0.2">
      <c r="A104" s="32"/>
      <c r="B104" s="233" t="s">
        <v>18</v>
      </c>
      <c r="C104" s="234"/>
      <c r="D104" s="235"/>
      <c r="E104" s="236" t="s">
        <v>16</v>
      </c>
      <c r="F104" s="235"/>
    </row>
    <row r="105" spans="1:6" ht="29.75" customHeight="1" x14ac:dyDescent="0.15">
      <c r="A105" s="36" t="s">
        <v>0</v>
      </c>
      <c r="B105" s="237" t="s">
        <v>37</v>
      </c>
      <c r="C105" s="238"/>
      <c r="D105" s="239"/>
      <c r="E105" s="240">
        <f>SUM(F22)</f>
        <v>0</v>
      </c>
      <c r="F105" s="241"/>
    </row>
    <row r="106" spans="1:6" ht="29.75" customHeight="1" x14ac:dyDescent="0.15">
      <c r="A106" s="37" t="s">
        <v>1</v>
      </c>
      <c r="B106" s="228" t="s">
        <v>34</v>
      </c>
      <c r="C106" s="229"/>
      <c r="D106" s="230"/>
      <c r="E106" s="231">
        <f>SUM(F50)</f>
        <v>0</v>
      </c>
      <c r="F106" s="232"/>
    </row>
    <row r="107" spans="1:6" ht="29.75" customHeight="1" x14ac:dyDescent="0.15">
      <c r="A107" s="37" t="s">
        <v>2</v>
      </c>
      <c r="B107" s="228" t="s">
        <v>31</v>
      </c>
      <c r="C107" s="229"/>
      <c r="D107" s="230"/>
      <c r="E107" s="231">
        <f>SUM(F62)</f>
        <v>0</v>
      </c>
      <c r="F107" s="232"/>
    </row>
    <row r="108" spans="1:6" ht="29.75" customHeight="1" x14ac:dyDescent="0.15">
      <c r="A108" s="37" t="s">
        <v>3</v>
      </c>
      <c r="B108" s="228" t="s">
        <v>65</v>
      </c>
      <c r="C108" s="229"/>
      <c r="D108" s="230"/>
      <c r="E108" s="231">
        <f>SUM(F84)</f>
        <v>0</v>
      </c>
      <c r="F108" s="232"/>
    </row>
    <row r="109" spans="1:6" ht="29.75" customHeight="1" thickBot="1" x14ac:dyDescent="0.2">
      <c r="A109" s="37" t="s">
        <v>4</v>
      </c>
      <c r="B109" s="247" t="s">
        <v>45</v>
      </c>
      <c r="C109" s="248"/>
      <c r="D109" s="249"/>
      <c r="E109" s="250">
        <f>SUM(F100)</f>
        <v>0</v>
      </c>
      <c r="F109" s="251"/>
    </row>
    <row r="110" spans="1:6" ht="13" thickBot="1" x14ac:dyDescent="0.2">
      <c r="A110" s="39"/>
      <c r="B110" s="242" t="s">
        <v>200</v>
      </c>
      <c r="C110" s="243"/>
      <c r="D110" s="244"/>
      <c r="E110" s="245">
        <f>SUM(E105:F109)</f>
        <v>0</v>
      </c>
      <c r="F110" s="246"/>
    </row>
  </sheetData>
  <mergeCells count="27">
    <mergeCell ref="B110:D110"/>
    <mergeCell ref="E110:F110"/>
    <mergeCell ref="B107:D107"/>
    <mergeCell ref="E107:F107"/>
    <mergeCell ref="B108:D108"/>
    <mergeCell ref="E108:F108"/>
    <mergeCell ref="B109:D109"/>
    <mergeCell ref="E109:F109"/>
    <mergeCell ref="B106:D106"/>
    <mergeCell ref="E106:F106"/>
    <mergeCell ref="B55:D55"/>
    <mergeCell ref="A62:E62"/>
    <mergeCell ref="B67:D67"/>
    <mergeCell ref="A84:E84"/>
    <mergeCell ref="B89:D89"/>
    <mergeCell ref="A100:E100"/>
    <mergeCell ref="A102:F102"/>
    <mergeCell ref="B104:D104"/>
    <mergeCell ref="E104:F104"/>
    <mergeCell ref="B105:D105"/>
    <mergeCell ref="E105:F105"/>
    <mergeCell ref="A50:E50"/>
    <mergeCell ref="B2:D2"/>
    <mergeCell ref="B3:D3"/>
    <mergeCell ref="B10:D10"/>
    <mergeCell ref="A22:E22"/>
    <mergeCell ref="B27:D27"/>
  </mergeCells>
  <pageMargins left="0.7" right="0.7" top="0.75" bottom="0.75" header="0.3" footer="0.3"/>
  <pageSetup paperSize="9" scale="75" orientation="portrait" horizontalDpi="4294967293" r:id="rId1"/>
  <rowBreaks count="7" manualBreakCount="7">
    <brk id="23" max="16383" man="1"/>
    <brk id="45" max="16383" man="1"/>
    <brk id="51" max="16383" man="1"/>
    <brk id="63" max="16383" man="1"/>
    <brk id="85" max="16383" man="1"/>
    <brk id="101" max="16383" man="1"/>
    <brk id="111" max="5" man="1"/>
  </rowBreaks>
  <drawing r:id="rId2"/>
  <legacyDrawing r:id="rId3"/>
  <oleObjects>
    <mc:AlternateContent xmlns:mc="http://schemas.openxmlformats.org/markup-compatibility/2006">
      <mc:Choice Requires="x14">
        <oleObject progId="Equation.3" shapeId="8193"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8193" r:id="rId4"/>
      </mc:Fallback>
    </mc:AlternateContent>
    <mc:AlternateContent xmlns:mc="http://schemas.openxmlformats.org/markup-compatibility/2006">
      <mc:Choice Requires="x14">
        <oleObject progId="Equation.3" shapeId="8194"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8194" r:id="rId6"/>
      </mc:Fallback>
    </mc:AlternateContent>
    <mc:AlternateContent xmlns:mc="http://schemas.openxmlformats.org/markup-compatibility/2006">
      <mc:Choice Requires="x14">
        <oleObject progId="Equation.3" shapeId="8195"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8195" r:id="rId7"/>
      </mc:Fallback>
    </mc:AlternateContent>
    <mc:AlternateContent xmlns:mc="http://schemas.openxmlformats.org/markup-compatibility/2006">
      <mc:Choice Requires="x14">
        <oleObject progId="Equation.3" shapeId="8196"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8196" r:id="rId8"/>
      </mc:Fallback>
    </mc:AlternateContent>
    <mc:AlternateContent xmlns:mc="http://schemas.openxmlformats.org/markup-compatibility/2006">
      <mc:Choice Requires="x14">
        <oleObject progId="Equation.3" shapeId="8197"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8197" r:id="rId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94"/>
  <sheetViews>
    <sheetView view="pageBreakPreview" zoomScale="110" zoomScaleSheetLayoutView="110" workbookViewId="0">
      <selection activeCell="L17" sqref="L17"/>
    </sheetView>
  </sheetViews>
  <sheetFormatPr baseColWidth="10" defaultColWidth="9" defaultRowHeight="12" x14ac:dyDescent="0.15"/>
  <cols>
    <col min="2" max="2" width="55.59765625" customWidth="1"/>
    <col min="5" max="5" width="8" customWidth="1"/>
    <col min="6" max="6" width="8.796875" customWidth="1"/>
  </cols>
  <sheetData>
    <row r="2" spans="1:6" ht="90.5" customHeight="1" x14ac:dyDescent="0.15">
      <c r="A2" s="30"/>
      <c r="B2" s="256" t="s">
        <v>371</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x14ac:dyDescent="0.15">
      <c r="A5" s="109" t="s">
        <v>264</v>
      </c>
      <c r="B5" s="56" t="s">
        <v>217</v>
      </c>
      <c r="C5" s="28"/>
      <c r="D5" s="28"/>
      <c r="E5" s="28"/>
      <c r="F5" s="29"/>
    </row>
    <row r="6" spans="1:6" x14ac:dyDescent="0.15">
      <c r="A6" s="3"/>
      <c r="B6" s="28"/>
      <c r="C6" s="28"/>
      <c r="D6" s="28"/>
      <c r="E6" s="28"/>
      <c r="F6" s="29"/>
    </row>
    <row r="7" spans="1:6" x14ac:dyDescent="0.15">
      <c r="A7" s="40" t="s">
        <v>0</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46" t="s">
        <v>0</v>
      </c>
      <c r="B14" s="49" t="s">
        <v>206</v>
      </c>
      <c r="C14" s="47">
        <v>48</v>
      </c>
      <c r="D14" s="48" t="s">
        <v>26</v>
      </c>
      <c r="E14" s="14"/>
      <c r="F14" s="15">
        <f>SUM(E14*C14)</f>
        <v>0</v>
      </c>
    </row>
    <row r="15" spans="1:6" ht="15" customHeight="1" x14ac:dyDescent="0.15">
      <c r="A15" s="17" t="s">
        <v>1</v>
      </c>
      <c r="B15" s="49" t="s">
        <v>214</v>
      </c>
      <c r="C15" s="18">
        <v>7</v>
      </c>
      <c r="D15" s="13" t="s">
        <v>24</v>
      </c>
      <c r="E15" s="16"/>
      <c r="F15" s="133">
        <f t="shared" ref="F15:F18" si="0">SUM(E15*C15)</f>
        <v>0</v>
      </c>
    </row>
    <row r="16" spans="1:6" ht="29.75" customHeight="1" x14ac:dyDescent="0.15">
      <c r="A16" s="17" t="s">
        <v>2</v>
      </c>
      <c r="B16" s="51" t="s">
        <v>68</v>
      </c>
      <c r="C16" s="18">
        <v>8</v>
      </c>
      <c r="D16" s="13" t="s">
        <v>24</v>
      </c>
      <c r="E16" s="16"/>
      <c r="F16" s="133">
        <f t="shared" si="0"/>
        <v>0</v>
      </c>
    </row>
    <row r="17" spans="1:6" ht="22" x14ac:dyDescent="0.15">
      <c r="A17" s="17" t="s">
        <v>3</v>
      </c>
      <c r="B17" s="49" t="s">
        <v>49</v>
      </c>
      <c r="C17" s="18">
        <v>3</v>
      </c>
      <c r="D17" s="13" t="s">
        <v>24</v>
      </c>
      <c r="E17" s="16"/>
      <c r="F17" s="133">
        <f t="shared" si="0"/>
        <v>0</v>
      </c>
    </row>
    <row r="18" spans="1:6" ht="23" thickBot="1" x14ac:dyDescent="0.2">
      <c r="A18" s="17" t="s">
        <v>4</v>
      </c>
      <c r="B18" s="49" t="s">
        <v>50</v>
      </c>
      <c r="C18" s="18">
        <v>12</v>
      </c>
      <c r="D18" s="13" t="s">
        <v>26</v>
      </c>
      <c r="E18" s="16"/>
      <c r="F18" s="133">
        <f t="shared" si="0"/>
        <v>0</v>
      </c>
    </row>
    <row r="19" spans="1:6" ht="13" thickBot="1" x14ac:dyDescent="0.2">
      <c r="A19" s="225" t="s">
        <v>48</v>
      </c>
      <c r="B19" s="226"/>
      <c r="C19" s="226"/>
      <c r="D19" s="226"/>
      <c r="E19" s="227"/>
      <c r="F19" s="20">
        <f>SUM(F14:F18)</f>
        <v>0</v>
      </c>
    </row>
    <row r="20" spans="1:6" x14ac:dyDescent="0.15">
      <c r="A20" s="3"/>
      <c r="B20" s="28"/>
      <c r="C20" s="28"/>
      <c r="D20" s="28"/>
      <c r="E20" s="28"/>
      <c r="F20" s="29"/>
    </row>
    <row r="21" spans="1:6" x14ac:dyDescent="0.15">
      <c r="A21" s="40" t="s">
        <v>1</v>
      </c>
      <c r="B21" s="43" t="s">
        <v>34</v>
      </c>
      <c r="C21" s="41"/>
      <c r="D21" s="41"/>
      <c r="E21" s="41"/>
      <c r="F21" s="42"/>
    </row>
    <row r="22" spans="1:6" x14ac:dyDescent="0.15">
      <c r="A22" s="40"/>
      <c r="B22" s="43"/>
      <c r="C22" s="41"/>
      <c r="D22" s="41"/>
      <c r="E22" s="41"/>
      <c r="F22" s="42"/>
    </row>
    <row r="23" spans="1:6" x14ac:dyDescent="0.15">
      <c r="A23" s="40"/>
      <c r="B23" s="43" t="s">
        <v>38</v>
      </c>
      <c r="C23" s="41"/>
      <c r="D23" s="41"/>
      <c r="E23" s="41"/>
      <c r="F23" s="42"/>
    </row>
    <row r="24" spans="1:6" x14ac:dyDescent="0.15">
      <c r="A24" s="40"/>
      <c r="B24" s="224" t="s">
        <v>44</v>
      </c>
      <c r="C24" s="224"/>
      <c r="D24" s="224"/>
      <c r="E24" s="41"/>
      <c r="F24" s="42"/>
    </row>
    <row r="25" spans="1:6" ht="13" thickBot="1" x14ac:dyDescent="0.2">
      <c r="A25" s="40"/>
      <c r="B25" s="41"/>
      <c r="C25" s="41"/>
      <c r="D25" s="41"/>
      <c r="E25" s="41"/>
      <c r="F25" s="42"/>
    </row>
    <row r="26" spans="1:6" ht="44" x14ac:dyDescent="0.15">
      <c r="A26" s="5" t="s">
        <v>5</v>
      </c>
      <c r="B26" s="21" t="s">
        <v>6</v>
      </c>
      <c r="C26" s="6" t="s">
        <v>7</v>
      </c>
      <c r="D26" s="7" t="s">
        <v>8</v>
      </c>
      <c r="E26" s="7" t="s">
        <v>10</v>
      </c>
      <c r="F26" s="8" t="s">
        <v>11</v>
      </c>
    </row>
    <row r="27" spans="1:6" ht="13" thickBot="1" x14ac:dyDescent="0.2">
      <c r="A27" s="9" t="s">
        <v>9</v>
      </c>
      <c r="B27" s="22">
        <v>1</v>
      </c>
      <c r="C27" s="10">
        <v>2</v>
      </c>
      <c r="D27" s="10">
        <v>3</v>
      </c>
      <c r="E27" s="11">
        <v>4</v>
      </c>
      <c r="F27" s="12" t="s">
        <v>15</v>
      </c>
    </row>
    <row r="28" spans="1:6" ht="66" x14ac:dyDescent="0.15">
      <c r="A28" s="17" t="s">
        <v>0</v>
      </c>
      <c r="B28" s="52" t="s">
        <v>236</v>
      </c>
      <c r="C28" s="18">
        <v>21</v>
      </c>
      <c r="D28" s="13" t="s">
        <v>42</v>
      </c>
      <c r="E28" s="16"/>
      <c r="F28" s="38"/>
    </row>
    <row r="29" spans="1:6" ht="15" customHeight="1" x14ac:dyDescent="0.15">
      <c r="A29" s="17"/>
      <c r="B29" s="53" t="s">
        <v>51</v>
      </c>
      <c r="C29" s="18">
        <f>SUM(C28*50%)</f>
        <v>10.5</v>
      </c>
      <c r="D29" s="13" t="s">
        <v>19</v>
      </c>
      <c r="E29" s="16"/>
      <c r="F29" s="133">
        <f>SUM(E29*C29)</f>
        <v>0</v>
      </c>
    </row>
    <row r="30" spans="1:6" ht="15" customHeight="1" x14ac:dyDescent="0.15">
      <c r="A30" s="17"/>
      <c r="B30" s="53" t="s">
        <v>52</v>
      </c>
      <c r="C30" s="18">
        <f>SUM(C28*30%)</f>
        <v>6.3</v>
      </c>
      <c r="D30" s="13" t="s">
        <v>19</v>
      </c>
      <c r="E30" s="16"/>
      <c r="F30" s="133">
        <f t="shared" ref="F30:F31" si="1">SUM(E30*C30)</f>
        <v>0</v>
      </c>
    </row>
    <row r="31" spans="1:6" ht="14.25" customHeight="1" x14ac:dyDescent="0.15">
      <c r="A31" s="17"/>
      <c r="B31" s="53" t="s">
        <v>39</v>
      </c>
      <c r="C31" s="18">
        <f>SUM(C28*20%)</f>
        <v>4.2</v>
      </c>
      <c r="D31" s="13" t="s">
        <v>19</v>
      </c>
      <c r="E31" s="16"/>
      <c r="F31" s="133">
        <f t="shared" si="1"/>
        <v>0</v>
      </c>
    </row>
    <row r="32" spans="1:6" ht="45.5" customHeight="1" x14ac:dyDescent="0.15">
      <c r="A32" s="17" t="s">
        <v>1</v>
      </c>
      <c r="B32" s="49" t="s">
        <v>189</v>
      </c>
      <c r="C32" s="18">
        <v>52</v>
      </c>
      <c r="D32" s="13" t="s">
        <v>42</v>
      </c>
      <c r="E32" s="16"/>
      <c r="F32" s="38"/>
    </row>
    <row r="33" spans="1:6" ht="14.25" customHeight="1" x14ac:dyDescent="0.15">
      <c r="A33" s="17"/>
      <c r="B33" s="53" t="s">
        <v>40</v>
      </c>
      <c r="C33" s="18">
        <f>SUM(C32*30%)</f>
        <v>15.6</v>
      </c>
      <c r="D33" s="13" t="s">
        <v>19</v>
      </c>
      <c r="E33" s="16"/>
      <c r="F33" s="38">
        <f>SUM(E33*C33)</f>
        <v>0</v>
      </c>
    </row>
    <row r="34" spans="1:6" ht="14.25" customHeight="1" x14ac:dyDescent="0.15">
      <c r="A34" s="17"/>
      <c r="B34" s="53" t="s">
        <v>191</v>
      </c>
      <c r="C34" s="18">
        <f>SUM(C32*60%)</f>
        <v>31.2</v>
      </c>
      <c r="D34" s="13" t="s">
        <v>19</v>
      </c>
      <c r="E34" s="16"/>
      <c r="F34" s="38">
        <f t="shared" ref="F34:F35" si="2">SUM(E34*C34)</f>
        <v>0</v>
      </c>
    </row>
    <row r="35" spans="1:6" ht="14.25" customHeight="1" x14ac:dyDescent="0.15">
      <c r="A35" s="17"/>
      <c r="B35" s="53" t="s">
        <v>190</v>
      </c>
      <c r="C35" s="18">
        <f>SUM(C32*10%)</f>
        <v>5.2</v>
      </c>
      <c r="D35" s="13" t="s">
        <v>19</v>
      </c>
      <c r="E35" s="16"/>
      <c r="F35" s="38">
        <f t="shared" si="2"/>
        <v>0</v>
      </c>
    </row>
    <row r="36" spans="1:6" ht="29.75" customHeight="1" x14ac:dyDescent="0.15">
      <c r="A36" s="17" t="s">
        <v>2</v>
      </c>
      <c r="B36" s="49" t="s">
        <v>54</v>
      </c>
      <c r="C36" s="18">
        <v>6.5</v>
      </c>
      <c r="D36" s="13" t="s">
        <v>19</v>
      </c>
      <c r="E36" s="16"/>
      <c r="F36" s="38">
        <f t="shared" ref="F36:F41" si="3">SUM(E36*C36)</f>
        <v>0</v>
      </c>
    </row>
    <row r="37" spans="1:6" ht="15" customHeight="1" x14ac:dyDescent="0.15">
      <c r="A37" s="17" t="s">
        <v>3</v>
      </c>
      <c r="B37" s="49" t="s">
        <v>183</v>
      </c>
      <c r="C37" s="18">
        <v>40</v>
      </c>
      <c r="D37" s="13" t="s">
        <v>20</v>
      </c>
      <c r="E37" s="16"/>
      <c r="F37" s="38">
        <f t="shared" si="3"/>
        <v>0</v>
      </c>
    </row>
    <row r="38" spans="1:6" ht="45.5" customHeight="1" x14ac:dyDescent="0.15">
      <c r="A38" s="17" t="s">
        <v>4</v>
      </c>
      <c r="B38" s="49" t="s">
        <v>188</v>
      </c>
      <c r="C38" s="18">
        <v>29</v>
      </c>
      <c r="D38" s="13" t="s">
        <v>19</v>
      </c>
      <c r="E38" s="16"/>
      <c r="F38" s="38">
        <f t="shared" si="3"/>
        <v>0</v>
      </c>
    </row>
    <row r="39" spans="1:6" ht="29.75" customHeight="1" x14ac:dyDescent="0.15">
      <c r="A39" s="17" t="s">
        <v>21</v>
      </c>
      <c r="B39" s="45" t="s">
        <v>207</v>
      </c>
      <c r="C39" s="18">
        <v>12</v>
      </c>
      <c r="D39" s="13" t="s">
        <v>19</v>
      </c>
      <c r="E39" s="16"/>
      <c r="F39" s="38">
        <f t="shared" si="3"/>
        <v>0</v>
      </c>
    </row>
    <row r="40" spans="1:6" ht="29.75" customHeight="1" x14ac:dyDescent="0.15">
      <c r="A40" s="17" t="s">
        <v>22</v>
      </c>
      <c r="B40" s="49" t="s">
        <v>184</v>
      </c>
      <c r="C40" s="18">
        <v>23</v>
      </c>
      <c r="D40" s="13" t="s">
        <v>19</v>
      </c>
      <c r="E40" s="16"/>
      <c r="F40" s="38">
        <f t="shared" si="3"/>
        <v>0</v>
      </c>
    </row>
    <row r="41" spans="1:6" ht="29.75" customHeight="1" thickBot="1" x14ac:dyDescent="0.2">
      <c r="A41" s="17" t="s">
        <v>23</v>
      </c>
      <c r="B41" s="49" t="s">
        <v>187</v>
      </c>
      <c r="C41" s="18">
        <v>15</v>
      </c>
      <c r="D41" s="13" t="s">
        <v>19</v>
      </c>
      <c r="E41" s="16"/>
      <c r="F41" s="38">
        <f t="shared" si="3"/>
        <v>0</v>
      </c>
    </row>
    <row r="42" spans="1:6" ht="14.25" customHeight="1" thickBot="1" x14ac:dyDescent="0.2">
      <c r="A42" s="225" t="s">
        <v>35</v>
      </c>
      <c r="B42" s="226"/>
      <c r="C42" s="226"/>
      <c r="D42" s="226"/>
      <c r="E42" s="227"/>
      <c r="F42" s="20">
        <f>SUM(F28:F41)</f>
        <v>0</v>
      </c>
    </row>
    <row r="43" spans="1:6" x14ac:dyDescent="0.15">
      <c r="A43" s="3"/>
      <c r="B43" s="28"/>
      <c r="C43" s="28"/>
      <c r="D43" s="28"/>
      <c r="E43" s="28"/>
      <c r="F43" s="29"/>
    </row>
    <row r="44" spans="1:6" x14ac:dyDescent="0.15">
      <c r="A44" s="40" t="s">
        <v>2</v>
      </c>
      <c r="B44" s="43" t="s">
        <v>31</v>
      </c>
      <c r="C44" s="41"/>
      <c r="D44" s="41"/>
      <c r="E44" s="41"/>
      <c r="F44" s="42"/>
    </row>
    <row r="45" spans="1:6" x14ac:dyDescent="0.15">
      <c r="A45" s="40"/>
      <c r="B45" s="43"/>
      <c r="C45" s="41"/>
      <c r="D45" s="41"/>
      <c r="E45" s="41"/>
      <c r="F45" s="42"/>
    </row>
    <row r="46" spans="1:6" x14ac:dyDescent="0.15">
      <c r="A46" s="40"/>
      <c r="B46" s="43" t="s">
        <v>38</v>
      </c>
      <c r="C46" s="41"/>
      <c r="D46" s="41"/>
      <c r="E46" s="41"/>
      <c r="F46" s="42"/>
    </row>
    <row r="47" spans="1:6" x14ac:dyDescent="0.15">
      <c r="A47" s="40"/>
      <c r="B47" s="224" t="s">
        <v>57</v>
      </c>
      <c r="C47" s="224"/>
      <c r="D47" s="224"/>
      <c r="E47" s="41"/>
      <c r="F47" s="42"/>
    </row>
    <row r="48" spans="1:6" ht="13" thickBot="1" x14ac:dyDescent="0.2">
      <c r="A48" s="40"/>
      <c r="B48" s="41"/>
      <c r="C48" s="41"/>
      <c r="D48" s="41"/>
      <c r="E48" s="41"/>
      <c r="F48" s="42"/>
    </row>
    <row r="49" spans="1:6" ht="44" x14ac:dyDescent="0.15">
      <c r="A49" s="5" t="s">
        <v>5</v>
      </c>
      <c r="B49" s="21" t="s">
        <v>6</v>
      </c>
      <c r="C49" s="6" t="s">
        <v>7</v>
      </c>
      <c r="D49" s="7" t="s">
        <v>8</v>
      </c>
      <c r="E49" s="7" t="s">
        <v>10</v>
      </c>
      <c r="F49" s="8" t="s">
        <v>11</v>
      </c>
    </row>
    <row r="50" spans="1:6" ht="13" thickBot="1" x14ac:dyDescent="0.2">
      <c r="A50" s="9" t="s">
        <v>9</v>
      </c>
      <c r="B50" s="22">
        <v>1</v>
      </c>
      <c r="C50" s="10">
        <v>2</v>
      </c>
      <c r="D50" s="10">
        <v>3</v>
      </c>
      <c r="E50" s="11">
        <v>4</v>
      </c>
      <c r="F50" s="12" t="s">
        <v>15</v>
      </c>
    </row>
    <row r="51" spans="1:6" ht="45.5" customHeight="1" thickBot="1" x14ac:dyDescent="0.2">
      <c r="A51" s="17" t="s">
        <v>0</v>
      </c>
      <c r="B51" s="49" t="s">
        <v>122</v>
      </c>
      <c r="C51" s="18">
        <v>7</v>
      </c>
      <c r="D51" s="13" t="s">
        <v>58</v>
      </c>
      <c r="E51" s="16"/>
      <c r="F51" s="38">
        <f t="shared" ref="F51" si="4">SUM(E51*C51)</f>
        <v>0</v>
      </c>
    </row>
    <row r="52" spans="1:6" ht="14.25" customHeight="1" thickBot="1" x14ac:dyDescent="0.2">
      <c r="A52" s="225" t="s">
        <v>43</v>
      </c>
      <c r="B52" s="226"/>
      <c r="C52" s="226"/>
      <c r="D52" s="226"/>
      <c r="E52" s="227"/>
      <c r="F52" s="20">
        <f>SUM(F51:F51)</f>
        <v>0</v>
      </c>
    </row>
    <row r="53" spans="1:6" x14ac:dyDescent="0.15">
      <c r="A53" s="3"/>
      <c r="B53" s="28"/>
      <c r="C53" s="28"/>
      <c r="D53" s="28"/>
      <c r="E53" s="28"/>
      <c r="F53" s="29"/>
    </row>
    <row r="54" spans="1:6" ht="29.75" customHeight="1" x14ac:dyDescent="0.15">
      <c r="A54" s="40" t="s">
        <v>3</v>
      </c>
      <c r="B54" s="43" t="s">
        <v>59</v>
      </c>
      <c r="C54" s="41"/>
      <c r="D54" s="41"/>
      <c r="E54" s="41"/>
      <c r="F54" s="42"/>
    </row>
    <row r="55" spans="1:6" x14ac:dyDescent="0.15">
      <c r="A55" s="40"/>
      <c r="B55" s="43"/>
      <c r="C55" s="41"/>
      <c r="D55" s="41"/>
      <c r="E55" s="41"/>
      <c r="F55" s="42"/>
    </row>
    <row r="56" spans="1:6" x14ac:dyDescent="0.15">
      <c r="A56" s="40"/>
      <c r="B56" s="43" t="s">
        <v>38</v>
      </c>
      <c r="C56" s="41"/>
      <c r="D56" s="41"/>
      <c r="E56" s="41"/>
      <c r="F56" s="42"/>
    </row>
    <row r="57" spans="1:6" x14ac:dyDescent="0.15">
      <c r="A57" s="40"/>
      <c r="B57" s="224" t="s">
        <v>44</v>
      </c>
      <c r="C57" s="224"/>
      <c r="D57" s="224"/>
      <c r="E57" s="41"/>
      <c r="F57" s="42"/>
    </row>
    <row r="58" spans="1:6" ht="13" thickBot="1" x14ac:dyDescent="0.2">
      <c r="A58" s="40"/>
      <c r="B58" s="41"/>
      <c r="C58" s="41"/>
      <c r="D58" s="41"/>
      <c r="E58" s="41"/>
      <c r="F58" s="42"/>
    </row>
    <row r="59" spans="1:6" ht="44" x14ac:dyDescent="0.15">
      <c r="A59" s="5" t="s">
        <v>5</v>
      </c>
      <c r="B59" s="21" t="s">
        <v>6</v>
      </c>
      <c r="C59" s="6" t="s">
        <v>7</v>
      </c>
      <c r="D59" s="7" t="s">
        <v>8</v>
      </c>
      <c r="E59" s="7" t="s">
        <v>10</v>
      </c>
      <c r="F59" s="8" t="s">
        <v>11</v>
      </c>
    </row>
    <row r="60" spans="1:6" ht="13" thickBot="1" x14ac:dyDescent="0.2">
      <c r="A60" s="9" t="s">
        <v>9</v>
      </c>
      <c r="B60" s="22">
        <v>1</v>
      </c>
      <c r="C60" s="10">
        <v>2</v>
      </c>
      <c r="D60" s="10">
        <v>3</v>
      </c>
      <c r="E60" s="11">
        <v>4</v>
      </c>
      <c r="F60" s="12" t="s">
        <v>15</v>
      </c>
    </row>
    <row r="61" spans="1:6" ht="24" x14ac:dyDescent="0.15">
      <c r="A61" s="17" t="s">
        <v>0</v>
      </c>
      <c r="B61" s="45" t="s">
        <v>185</v>
      </c>
      <c r="C61" s="18"/>
      <c r="D61" s="13"/>
      <c r="E61" s="16"/>
      <c r="F61" s="15"/>
    </row>
    <row r="62" spans="1:6" ht="15" customHeight="1" x14ac:dyDescent="0.15">
      <c r="A62" s="17"/>
      <c r="B62" s="45" t="s">
        <v>193</v>
      </c>
      <c r="C62" s="18">
        <v>48</v>
      </c>
      <c r="D62" s="13" t="s">
        <v>26</v>
      </c>
      <c r="E62" s="16"/>
      <c r="F62" s="38">
        <f t="shared" ref="F62:F68" si="5">SUM(E62*C62)</f>
        <v>0</v>
      </c>
    </row>
    <row r="63" spans="1:6" ht="33" x14ac:dyDescent="0.15">
      <c r="A63" s="17" t="s">
        <v>1</v>
      </c>
      <c r="B63" s="60" t="s">
        <v>197</v>
      </c>
      <c r="C63" s="18">
        <v>7</v>
      </c>
      <c r="D63" s="13" t="s">
        <v>24</v>
      </c>
      <c r="E63" s="16"/>
      <c r="F63" s="38">
        <f t="shared" si="5"/>
        <v>0</v>
      </c>
    </row>
    <row r="64" spans="1:6" x14ac:dyDescent="0.15">
      <c r="A64" s="17" t="s">
        <v>2</v>
      </c>
      <c r="B64" s="49" t="s">
        <v>61</v>
      </c>
      <c r="C64" s="18"/>
      <c r="D64" s="13"/>
      <c r="E64" s="16"/>
      <c r="F64" s="38"/>
    </row>
    <row r="65" spans="1:6" x14ac:dyDescent="0.15">
      <c r="A65" s="17"/>
      <c r="B65" s="61" t="s">
        <v>558</v>
      </c>
      <c r="C65" s="18">
        <v>4</v>
      </c>
      <c r="D65" s="13" t="s">
        <v>24</v>
      </c>
      <c r="E65" s="16"/>
      <c r="F65" s="38">
        <f t="shared" si="5"/>
        <v>0</v>
      </c>
    </row>
    <row r="66" spans="1:6" ht="44" x14ac:dyDescent="0.15">
      <c r="A66" s="17" t="s">
        <v>3</v>
      </c>
      <c r="B66" s="54" t="s">
        <v>381</v>
      </c>
      <c r="C66" s="18">
        <v>7</v>
      </c>
      <c r="D66" s="13" t="s">
        <v>24</v>
      </c>
      <c r="E66" s="16"/>
      <c r="F66" s="38">
        <f t="shared" si="5"/>
        <v>0</v>
      </c>
    </row>
    <row r="67" spans="1:6" ht="29.75" customHeight="1" x14ac:dyDescent="0.15">
      <c r="A67" s="77" t="s">
        <v>4</v>
      </c>
      <c r="B67" s="94" t="s">
        <v>194</v>
      </c>
      <c r="C67" s="79">
        <f>SUM(C62)</f>
        <v>48</v>
      </c>
      <c r="D67" s="80" t="s">
        <v>26</v>
      </c>
      <c r="E67" s="81"/>
      <c r="F67" s="38">
        <f t="shared" si="5"/>
        <v>0</v>
      </c>
    </row>
    <row r="68" spans="1:6" ht="29.75" customHeight="1" thickBot="1" x14ac:dyDescent="0.2">
      <c r="A68" s="77" t="s">
        <v>21</v>
      </c>
      <c r="B68" s="99" t="s">
        <v>195</v>
      </c>
      <c r="C68" s="79">
        <f>SUM(C67)</f>
        <v>48</v>
      </c>
      <c r="D68" s="80" t="s">
        <v>26</v>
      </c>
      <c r="E68" s="81"/>
      <c r="F68" s="38">
        <f t="shared" si="5"/>
        <v>0</v>
      </c>
    </row>
    <row r="69" spans="1:6" ht="29.75" customHeight="1" thickBot="1" x14ac:dyDescent="0.2">
      <c r="A69" s="225" t="s">
        <v>60</v>
      </c>
      <c r="B69" s="226"/>
      <c r="C69" s="226"/>
      <c r="D69" s="226"/>
      <c r="E69" s="227"/>
      <c r="F69" s="20">
        <f>SUM(F61:F68)</f>
        <v>0</v>
      </c>
    </row>
    <row r="70" spans="1:6" x14ac:dyDescent="0.15">
      <c r="A70" s="3"/>
      <c r="B70" s="28"/>
      <c r="C70" s="28"/>
      <c r="D70" s="28"/>
      <c r="E70" s="28"/>
      <c r="F70" s="29"/>
    </row>
    <row r="71" spans="1:6" ht="16.25" customHeight="1" x14ac:dyDescent="0.15">
      <c r="A71" s="40" t="s">
        <v>4</v>
      </c>
      <c r="B71" s="43" t="s">
        <v>45</v>
      </c>
      <c r="C71" s="41"/>
      <c r="D71" s="41"/>
      <c r="E71" s="41"/>
      <c r="F71" s="42"/>
    </row>
    <row r="72" spans="1:6" x14ac:dyDescent="0.15">
      <c r="A72" s="40"/>
      <c r="B72" s="43"/>
      <c r="C72" s="41"/>
      <c r="D72" s="41"/>
      <c r="E72" s="41"/>
      <c r="F72" s="42"/>
    </row>
    <row r="73" spans="1:6" x14ac:dyDescent="0.15">
      <c r="A73" s="40"/>
      <c r="B73" s="43" t="s">
        <v>38</v>
      </c>
      <c r="C73" s="41"/>
      <c r="D73" s="41"/>
      <c r="E73" s="41"/>
      <c r="F73" s="42"/>
    </row>
    <row r="74" spans="1:6" x14ac:dyDescent="0.15">
      <c r="A74" s="40"/>
      <c r="B74" s="224" t="s">
        <v>44</v>
      </c>
      <c r="C74" s="224"/>
      <c r="D74" s="224"/>
      <c r="E74" s="41"/>
      <c r="F74" s="42"/>
    </row>
    <row r="75" spans="1:6" ht="13" thickBot="1" x14ac:dyDescent="0.2">
      <c r="A75" s="40"/>
      <c r="B75" s="41"/>
      <c r="C75" s="41"/>
      <c r="D75" s="41"/>
      <c r="E75" s="41"/>
      <c r="F75" s="42"/>
    </row>
    <row r="76" spans="1:6" ht="44" x14ac:dyDescent="0.15">
      <c r="A76" s="5" t="s">
        <v>5</v>
      </c>
      <c r="B76" s="21" t="s">
        <v>6</v>
      </c>
      <c r="C76" s="6" t="s">
        <v>7</v>
      </c>
      <c r="D76" s="7" t="s">
        <v>8</v>
      </c>
      <c r="E76" s="7" t="s">
        <v>10</v>
      </c>
      <c r="F76" s="8" t="s">
        <v>11</v>
      </c>
    </row>
    <row r="77" spans="1:6" ht="13" thickBot="1" x14ac:dyDescent="0.2">
      <c r="A77" s="9" t="s">
        <v>9</v>
      </c>
      <c r="B77" s="22">
        <v>1</v>
      </c>
      <c r="C77" s="10">
        <v>2</v>
      </c>
      <c r="D77" s="10">
        <v>3</v>
      </c>
      <c r="E77" s="11">
        <v>4</v>
      </c>
      <c r="F77" s="12" t="s">
        <v>15</v>
      </c>
    </row>
    <row r="78" spans="1:6" ht="29.75" customHeight="1" x14ac:dyDescent="0.15">
      <c r="A78" s="77" t="s">
        <v>0</v>
      </c>
      <c r="B78" s="94" t="s">
        <v>47</v>
      </c>
      <c r="C78" s="79">
        <f>SUM(C14)</f>
        <v>48</v>
      </c>
      <c r="D78" s="80" t="s">
        <v>26</v>
      </c>
      <c r="E78" s="92"/>
      <c r="F78" s="38">
        <f t="shared" ref="F78:F83" si="6">SUM(E78*C78)</f>
        <v>0</v>
      </c>
    </row>
    <row r="79" spans="1:6" ht="15" customHeight="1" x14ac:dyDescent="0.15">
      <c r="A79" s="77" t="s">
        <v>1</v>
      </c>
      <c r="B79" s="104" t="s">
        <v>128</v>
      </c>
      <c r="C79" s="79">
        <v>2.5</v>
      </c>
      <c r="D79" s="80" t="s">
        <v>129</v>
      </c>
      <c r="E79" s="92">
        <f>SUM(F78+F80+F81+F82+F83+F69+F52+F42+F19)</f>
        <v>0</v>
      </c>
      <c r="F79" s="38">
        <f>SUM(E79*C79%)</f>
        <v>0</v>
      </c>
    </row>
    <row r="80" spans="1:6" ht="14.25" customHeight="1" x14ac:dyDescent="0.15">
      <c r="A80" s="77" t="s">
        <v>2</v>
      </c>
      <c r="B80" s="104" t="s">
        <v>133</v>
      </c>
      <c r="C80" s="79">
        <v>3</v>
      </c>
      <c r="D80" s="80" t="s">
        <v>36</v>
      </c>
      <c r="E80" s="92"/>
      <c r="F80" s="38">
        <f t="shared" si="6"/>
        <v>0</v>
      </c>
    </row>
    <row r="81" spans="1:6" ht="29.75" customHeight="1" x14ac:dyDescent="0.15">
      <c r="A81" s="77" t="s">
        <v>3</v>
      </c>
      <c r="B81" s="104" t="s">
        <v>67</v>
      </c>
      <c r="C81" s="79">
        <v>2</v>
      </c>
      <c r="D81" s="80" t="s">
        <v>36</v>
      </c>
      <c r="E81" s="92"/>
      <c r="F81" s="38">
        <f t="shared" si="6"/>
        <v>0</v>
      </c>
    </row>
    <row r="82" spans="1:6" ht="15.5" customHeight="1" x14ac:dyDescent="0.15">
      <c r="A82" s="77" t="s">
        <v>4</v>
      </c>
      <c r="B82" s="104" t="s">
        <v>132</v>
      </c>
      <c r="C82" s="79">
        <f>SUM(C62:C62)+C63</f>
        <v>55</v>
      </c>
      <c r="D82" s="80" t="s">
        <v>26</v>
      </c>
      <c r="E82" s="92"/>
      <c r="F82" s="38">
        <f t="shared" si="6"/>
        <v>0</v>
      </c>
    </row>
    <row r="83" spans="1:6" ht="34" thickBot="1" x14ac:dyDescent="0.2">
      <c r="A83" s="77" t="s">
        <v>21</v>
      </c>
      <c r="B83" s="104" t="s">
        <v>196</v>
      </c>
      <c r="C83" s="79">
        <v>7</v>
      </c>
      <c r="D83" s="80" t="s">
        <v>24</v>
      </c>
      <c r="E83" s="92"/>
      <c r="F83" s="38">
        <f t="shared" si="6"/>
        <v>0</v>
      </c>
    </row>
    <row r="84" spans="1:6" ht="13" thickBot="1" x14ac:dyDescent="0.2">
      <c r="A84" s="225" t="s">
        <v>46</v>
      </c>
      <c r="B84" s="226"/>
      <c r="C84" s="226"/>
      <c r="D84" s="226"/>
      <c r="E84" s="227"/>
      <c r="F84" s="20">
        <f>SUM(F78:F83)</f>
        <v>0</v>
      </c>
    </row>
    <row r="85" spans="1:6" x14ac:dyDescent="0.15">
      <c r="A85" s="3"/>
      <c r="B85" s="28"/>
      <c r="C85" s="28"/>
      <c r="D85" s="28"/>
      <c r="E85" s="28"/>
      <c r="F85" s="29"/>
    </row>
    <row r="86" spans="1:6" ht="29.75" customHeight="1" x14ac:dyDescent="0.15">
      <c r="A86" s="186" t="s">
        <v>215</v>
      </c>
      <c r="B86" s="186"/>
      <c r="C86" s="186"/>
      <c r="D86" s="186"/>
      <c r="E86" s="186"/>
      <c r="F86" s="186"/>
    </row>
    <row r="87" spans="1:6" ht="13" thickBot="1" x14ac:dyDescent="0.2">
      <c r="A87" s="31"/>
      <c r="B87" s="23"/>
      <c r="C87" s="23"/>
      <c r="D87" s="23"/>
      <c r="E87" s="23"/>
      <c r="F87" s="23"/>
    </row>
    <row r="88" spans="1:6" ht="13" thickBot="1" x14ac:dyDescent="0.2">
      <c r="A88" s="32"/>
      <c r="B88" s="233" t="s">
        <v>18</v>
      </c>
      <c r="C88" s="234"/>
      <c r="D88" s="235"/>
      <c r="E88" s="236" t="s">
        <v>16</v>
      </c>
      <c r="F88" s="235"/>
    </row>
    <row r="89" spans="1:6" ht="29.75" customHeight="1" x14ac:dyDescent="0.15">
      <c r="A89" s="36" t="s">
        <v>0</v>
      </c>
      <c r="B89" s="237" t="s">
        <v>37</v>
      </c>
      <c r="C89" s="238"/>
      <c r="D89" s="239"/>
      <c r="E89" s="240">
        <f>SUM(F19)</f>
        <v>0</v>
      </c>
      <c r="F89" s="241"/>
    </row>
    <row r="90" spans="1:6" ht="29.75" customHeight="1" x14ac:dyDescent="0.15">
      <c r="A90" s="37" t="s">
        <v>1</v>
      </c>
      <c r="B90" s="228" t="s">
        <v>34</v>
      </c>
      <c r="C90" s="229"/>
      <c r="D90" s="230"/>
      <c r="E90" s="231">
        <f>SUM(F42)</f>
        <v>0</v>
      </c>
      <c r="F90" s="232"/>
    </row>
    <row r="91" spans="1:6" ht="29.75" customHeight="1" x14ac:dyDescent="0.15">
      <c r="A91" s="37" t="s">
        <v>2</v>
      </c>
      <c r="B91" s="228" t="s">
        <v>31</v>
      </c>
      <c r="C91" s="229"/>
      <c r="D91" s="230"/>
      <c r="E91" s="231">
        <f>SUM(F52)</f>
        <v>0</v>
      </c>
      <c r="F91" s="232"/>
    </row>
    <row r="92" spans="1:6" ht="29.75" customHeight="1" x14ac:dyDescent="0.15">
      <c r="A92" s="37" t="s">
        <v>3</v>
      </c>
      <c r="B92" s="228" t="s">
        <v>65</v>
      </c>
      <c r="C92" s="229"/>
      <c r="D92" s="230"/>
      <c r="E92" s="231">
        <f>SUM(F69)</f>
        <v>0</v>
      </c>
      <c r="F92" s="232"/>
    </row>
    <row r="93" spans="1:6" ht="29.75" customHeight="1" thickBot="1" x14ac:dyDescent="0.2">
      <c r="A93" s="37" t="s">
        <v>4</v>
      </c>
      <c r="B93" s="247" t="s">
        <v>45</v>
      </c>
      <c r="C93" s="248"/>
      <c r="D93" s="249"/>
      <c r="E93" s="250">
        <f>SUM(F84)</f>
        <v>0</v>
      </c>
      <c r="F93" s="251"/>
    </row>
    <row r="94" spans="1:6" ht="15" customHeight="1" thickBot="1" x14ac:dyDescent="0.2">
      <c r="A94" s="39"/>
      <c r="B94" s="242" t="s">
        <v>216</v>
      </c>
      <c r="C94" s="243"/>
      <c r="D94" s="244"/>
      <c r="E94" s="245">
        <f>SUM(E89:F93)</f>
        <v>0</v>
      </c>
      <c r="F94" s="246"/>
    </row>
  </sheetData>
  <mergeCells count="27">
    <mergeCell ref="B94:D94"/>
    <mergeCell ref="E94:F94"/>
    <mergeCell ref="B91:D91"/>
    <mergeCell ref="E91:F91"/>
    <mergeCell ref="B92:D92"/>
    <mergeCell ref="E92:F92"/>
    <mergeCell ref="B93:D93"/>
    <mergeCell ref="E93:F93"/>
    <mergeCell ref="B90:D90"/>
    <mergeCell ref="E90:F90"/>
    <mergeCell ref="B47:D47"/>
    <mergeCell ref="A52:E52"/>
    <mergeCell ref="B57:D57"/>
    <mergeCell ref="A69:E69"/>
    <mergeCell ref="B74:D74"/>
    <mergeCell ref="A84:E84"/>
    <mergeCell ref="A86:F86"/>
    <mergeCell ref="B88:D88"/>
    <mergeCell ref="E88:F88"/>
    <mergeCell ref="B89:D89"/>
    <mergeCell ref="E89:F89"/>
    <mergeCell ref="A42:E42"/>
    <mergeCell ref="B2:D2"/>
    <mergeCell ref="B3:D3"/>
    <mergeCell ref="B10:D10"/>
    <mergeCell ref="A19:E19"/>
    <mergeCell ref="B24:D24"/>
  </mergeCells>
  <pageMargins left="0.7" right="0.7" top="0.75" bottom="0.75" header="0.3" footer="0.3"/>
  <pageSetup paperSize="9" orientation="portrait" horizontalDpi="4294967293" r:id="rId1"/>
  <rowBreaks count="5" manualBreakCount="5">
    <brk id="20" max="5" man="1"/>
    <brk id="42" max="5" man="1"/>
    <brk id="53" max="5" man="1"/>
    <brk id="70" max="5" man="1"/>
    <brk id="85" max="5" man="1"/>
  </rowBreaks>
  <drawing r:id="rId2"/>
  <legacyDrawing r:id="rId3"/>
  <oleObjects>
    <mc:AlternateContent xmlns:mc="http://schemas.openxmlformats.org/markup-compatibility/2006">
      <mc:Choice Requires="x14">
        <oleObject progId="Equation.3" shapeId="9217"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9218" r:id="rId6"/>
      </mc:Fallback>
    </mc:AlternateContent>
    <mc:AlternateContent xmlns:mc="http://schemas.openxmlformats.org/markup-compatibility/2006">
      <mc:Choice Requires="x14">
        <oleObject progId="Equation.3" shapeId="9219"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9219" r:id="rId7"/>
      </mc:Fallback>
    </mc:AlternateContent>
    <mc:AlternateContent xmlns:mc="http://schemas.openxmlformats.org/markup-compatibility/2006">
      <mc:Choice Requires="x14">
        <oleObject progId="Equation.3" shapeId="9220"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9220" r:id="rId8"/>
      </mc:Fallback>
    </mc:AlternateContent>
    <mc:AlternateContent xmlns:mc="http://schemas.openxmlformats.org/markup-compatibility/2006">
      <mc:Choice Requires="x14">
        <oleObject progId="Equation.3" shapeId="9221"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9221" r:id="rId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26"/>
  <sheetViews>
    <sheetView view="pageBreakPreview" topLeftCell="A87" zoomScale="110" zoomScaleSheetLayoutView="110" workbookViewId="0">
      <selection activeCell="H93" sqref="H93"/>
    </sheetView>
  </sheetViews>
  <sheetFormatPr baseColWidth="10" defaultColWidth="9" defaultRowHeight="12" x14ac:dyDescent="0.15"/>
  <cols>
    <col min="2" max="2" width="55.59765625" customWidth="1"/>
    <col min="3" max="3" width="8.796875" customWidth="1"/>
    <col min="4" max="4" width="6" customWidth="1"/>
    <col min="5" max="5" width="9.796875" customWidth="1"/>
    <col min="6" max="6" width="10.796875" customWidth="1"/>
  </cols>
  <sheetData>
    <row r="2" spans="1:6" ht="90.5" customHeight="1" x14ac:dyDescent="0.15">
      <c r="A2" s="30"/>
      <c r="B2" s="256" t="s">
        <v>372</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ht="17" customHeight="1" x14ac:dyDescent="0.15">
      <c r="A5" s="110" t="s">
        <v>210</v>
      </c>
      <c r="B5" s="56" t="s">
        <v>211</v>
      </c>
      <c r="C5" s="28"/>
      <c r="D5" s="28"/>
      <c r="E5" s="28"/>
      <c r="F5" s="29"/>
    </row>
    <row r="6" spans="1:6" x14ac:dyDescent="0.15">
      <c r="A6" s="3"/>
      <c r="B6" s="28"/>
      <c r="C6" s="28"/>
      <c r="D6" s="28"/>
      <c r="E6" s="28"/>
      <c r="F6" s="29"/>
    </row>
    <row r="7" spans="1:6" x14ac:dyDescent="0.15">
      <c r="A7" s="40">
        <v>1</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17" t="s">
        <v>0</v>
      </c>
      <c r="B14" s="49" t="s">
        <v>218</v>
      </c>
      <c r="C14" s="47">
        <v>360</v>
      </c>
      <c r="D14" s="48" t="s">
        <v>26</v>
      </c>
      <c r="E14" s="14"/>
      <c r="F14" s="15">
        <f>SUM(E14*C14)</f>
        <v>0</v>
      </c>
    </row>
    <row r="15" spans="1:6" ht="15" customHeight="1" x14ac:dyDescent="0.15">
      <c r="A15" s="17" t="s">
        <v>1</v>
      </c>
      <c r="B15" s="49" t="s">
        <v>247</v>
      </c>
      <c r="C15" s="18">
        <v>30</v>
      </c>
      <c r="D15" s="13" t="s">
        <v>24</v>
      </c>
      <c r="E15" s="16"/>
      <c r="F15" s="133">
        <f t="shared" ref="F15:F18" si="0">SUM(E15*C15)</f>
        <v>0</v>
      </c>
    </row>
    <row r="16" spans="1:6" ht="29.75" customHeight="1" x14ac:dyDescent="0.15">
      <c r="A16" s="17" t="s">
        <v>2</v>
      </c>
      <c r="B16" s="51" t="s">
        <v>198</v>
      </c>
      <c r="C16" s="18">
        <v>8</v>
      </c>
      <c r="D16" s="13" t="s">
        <v>24</v>
      </c>
      <c r="E16" s="16"/>
      <c r="F16" s="133">
        <f t="shared" si="0"/>
        <v>0</v>
      </c>
    </row>
    <row r="17" spans="1:6" ht="29.75" customHeight="1" x14ac:dyDescent="0.15">
      <c r="A17" s="17" t="s">
        <v>3</v>
      </c>
      <c r="B17" s="49" t="s">
        <v>49</v>
      </c>
      <c r="C17" s="18">
        <v>6</v>
      </c>
      <c r="D17" s="13" t="s">
        <v>24</v>
      </c>
      <c r="E17" s="16"/>
      <c r="F17" s="133">
        <f t="shared" si="0"/>
        <v>0</v>
      </c>
    </row>
    <row r="18" spans="1:6" ht="29.75" customHeight="1" x14ac:dyDescent="0.15">
      <c r="A18" s="17" t="s">
        <v>4</v>
      </c>
      <c r="B18" s="49" t="s">
        <v>174</v>
      </c>
      <c r="C18" s="18">
        <v>25</v>
      </c>
      <c r="D18" s="13" t="s">
        <v>26</v>
      </c>
      <c r="E18" s="16"/>
      <c r="F18" s="133">
        <f t="shared" si="0"/>
        <v>0</v>
      </c>
    </row>
    <row r="19" spans="1:6" ht="44" x14ac:dyDescent="0.15">
      <c r="A19" s="17" t="s">
        <v>21</v>
      </c>
      <c r="B19" s="103" t="s">
        <v>169</v>
      </c>
      <c r="C19" s="79">
        <v>15</v>
      </c>
      <c r="D19" s="80" t="s">
        <v>26</v>
      </c>
      <c r="E19" s="81"/>
      <c r="F19" s="133">
        <f>SUM(E19*C19)</f>
        <v>0</v>
      </c>
    </row>
    <row r="20" spans="1:6" ht="44" x14ac:dyDescent="0.15">
      <c r="A20" s="17" t="s">
        <v>22</v>
      </c>
      <c r="B20" s="49" t="s">
        <v>170</v>
      </c>
      <c r="C20" s="62">
        <v>0</v>
      </c>
      <c r="D20" s="63" t="s">
        <v>20</v>
      </c>
      <c r="E20" s="64"/>
      <c r="F20" s="134">
        <f t="shared" ref="F20" si="1">SUM(E20*C20)</f>
        <v>0</v>
      </c>
    </row>
    <row r="21" spans="1:6" ht="67" thickBot="1" x14ac:dyDescent="0.2">
      <c r="A21" s="17" t="s">
        <v>23</v>
      </c>
      <c r="B21" s="45" t="s">
        <v>441</v>
      </c>
      <c r="C21" s="79">
        <v>0</v>
      </c>
      <c r="D21" s="80" t="s">
        <v>24</v>
      </c>
      <c r="E21" s="81"/>
      <c r="F21" s="133">
        <f>SUM(E21*C21)</f>
        <v>0</v>
      </c>
    </row>
    <row r="22" spans="1:6" ht="13" thickBot="1" x14ac:dyDescent="0.2">
      <c r="A22" s="225" t="s">
        <v>48</v>
      </c>
      <c r="B22" s="226"/>
      <c r="C22" s="226"/>
      <c r="D22" s="226"/>
      <c r="E22" s="227"/>
      <c r="F22" s="20">
        <f>SUM(F14:F21)</f>
        <v>0</v>
      </c>
    </row>
    <row r="23" spans="1:6" x14ac:dyDescent="0.15">
      <c r="A23" s="3"/>
      <c r="B23" s="28"/>
      <c r="C23" s="28"/>
      <c r="D23" s="28"/>
      <c r="E23" s="28"/>
      <c r="F23" s="29"/>
    </row>
    <row r="24" spans="1:6" x14ac:dyDescent="0.15">
      <c r="A24" s="40">
        <v>2</v>
      </c>
      <c r="B24" s="43" t="s">
        <v>34</v>
      </c>
      <c r="C24" s="41"/>
      <c r="D24" s="41"/>
      <c r="E24" s="41"/>
      <c r="F24" s="42"/>
    </row>
    <row r="25" spans="1:6" x14ac:dyDescent="0.15">
      <c r="A25" s="40"/>
      <c r="B25" s="43"/>
      <c r="C25" s="41"/>
      <c r="D25" s="41"/>
      <c r="E25" s="41"/>
      <c r="F25" s="42"/>
    </row>
    <row r="26" spans="1:6" x14ac:dyDescent="0.15">
      <c r="A26" s="40"/>
      <c r="B26" s="43" t="s">
        <v>38</v>
      </c>
      <c r="C26" s="41"/>
      <c r="D26" s="41"/>
      <c r="E26" s="41"/>
      <c r="F26" s="42"/>
    </row>
    <row r="27" spans="1:6" x14ac:dyDescent="0.15">
      <c r="A27" s="40"/>
      <c r="B27" s="224" t="s">
        <v>44</v>
      </c>
      <c r="C27" s="224"/>
      <c r="D27" s="224"/>
      <c r="E27" s="41"/>
      <c r="F27" s="42"/>
    </row>
    <row r="28" spans="1:6" ht="13" thickBot="1" x14ac:dyDescent="0.2">
      <c r="A28" s="40"/>
      <c r="B28" s="41"/>
      <c r="C28" s="41"/>
      <c r="D28" s="41"/>
      <c r="E28" s="41"/>
      <c r="F28" s="42"/>
    </row>
    <row r="29" spans="1:6" ht="44" x14ac:dyDescent="0.15">
      <c r="A29" s="5" t="s">
        <v>5</v>
      </c>
      <c r="B29" s="21" t="s">
        <v>6</v>
      </c>
      <c r="C29" s="6" t="s">
        <v>7</v>
      </c>
      <c r="D29" s="7" t="s">
        <v>8</v>
      </c>
      <c r="E29" s="7" t="s">
        <v>10</v>
      </c>
      <c r="F29" s="8" t="s">
        <v>11</v>
      </c>
    </row>
    <row r="30" spans="1:6" ht="13" thickBot="1" x14ac:dyDescent="0.2">
      <c r="A30" s="9" t="s">
        <v>9</v>
      </c>
      <c r="B30" s="22">
        <v>1</v>
      </c>
      <c r="C30" s="10">
        <v>2</v>
      </c>
      <c r="D30" s="10">
        <v>3</v>
      </c>
      <c r="E30" s="11">
        <v>4</v>
      </c>
      <c r="F30" s="12" t="s">
        <v>15</v>
      </c>
    </row>
    <row r="31" spans="1:6" ht="70.25" customHeight="1" x14ac:dyDescent="0.15">
      <c r="A31" s="17" t="s">
        <v>0</v>
      </c>
      <c r="B31" s="52" t="s">
        <v>181</v>
      </c>
      <c r="C31" s="18">
        <v>2001</v>
      </c>
      <c r="D31" s="13" t="s">
        <v>42</v>
      </c>
      <c r="E31" s="16"/>
      <c r="F31" s="38"/>
    </row>
    <row r="32" spans="1:6" ht="15" customHeight="1" x14ac:dyDescent="0.15">
      <c r="A32" s="17"/>
      <c r="B32" s="53" t="s">
        <v>51</v>
      </c>
      <c r="C32" s="18">
        <f>SUM(C31*50%)</f>
        <v>1000.5</v>
      </c>
      <c r="D32" s="13" t="s">
        <v>19</v>
      </c>
      <c r="E32" s="16"/>
      <c r="F32" s="133">
        <f>SUM(E32*C32)</f>
        <v>0</v>
      </c>
    </row>
    <row r="33" spans="1:6" ht="15" customHeight="1" x14ac:dyDescent="0.15">
      <c r="A33" s="17"/>
      <c r="B33" s="53" t="s">
        <v>52</v>
      </c>
      <c r="C33" s="18">
        <f>SUM(C31*30%)</f>
        <v>600.29999999999995</v>
      </c>
      <c r="D33" s="13" t="s">
        <v>19</v>
      </c>
      <c r="E33" s="16"/>
      <c r="F33" s="133">
        <f t="shared" ref="F33:F34" si="2">SUM(E33*C33)</f>
        <v>0</v>
      </c>
    </row>
    <row r="34" spans="1:6" ht="14.25" customHeight="1" x14ac:dyDescent="0.15">
      <c r="A34" s="17"/>
      <c r="B34" s="53" t="s">
        <v>39</v>
      </c>
      <c r="C34" s="18">
        <f>SUM(C31*20%)</f>
        <v>400.20000000000005</v>
      </c>
      <c r="D34" s="13" t="s">
        <v>19</v>
      </c>
      <c r="E34" s="16"/>
      <c r="F34" s="133">
        <f t="shared" si="2"/>
        <v>0</v>
      </c>
    </row>
    <row r="35" spans="1:6" ht="66" x14ac:dyDescent="0.15">
      <c r="A35" s="17" t="s">
        <v>1</v>
      </c>
      <c r="B35" s="52" t="s">
        <v>182</v>
      </c>
      <c r="C35" s="18">
        <v>485</v>
      </c>
      <c r="D35" s="13" t="s">
        <v>42</v>
      </c>
      <c r="E35" s="16"/>
      <c r="F35" s="38"/>
    </row>
    <row r="36" spans="1:6" ht="14.25" customHeight="1" x14ac:dyDescent="0.15">
      <c r="A36" s="17"/>
      <c r="B36" s="53" t="s">
        <v>51</v>
      </c>
      <c r="C36" s="18">
        <f>SUM(C35*50%)</f>
        <v>242.5</v>
      </c>
      <c r="D36" s="13" t="s">
        <v>19</v>
      </c>
      <c r="E36" s="16"/>
      <c r="F36" s="133">
        <f>SUM(E36*C36)</f>
        <v>0</v>
      </c>
    </row>
    <row r="37" spans="1:6" ht="14.25" customHeight="1" x14ac:dyDescent="0.15">
      <c r="A37" s="17"/>
      <c r="B37" s="53" t="s">
        <v>52</v>
      </c>
      <c r="C37" s="18">
        <f>SUM(C35*30%)</f>
        <v>145.5</v>
      </c>
      <c r="D37" s="13" t="s">
        <v>19</v>
      </c>
      <c r="E37" s="16"/>
      <c r="F37" s="133">
        <f t="shared" ref="F37:F38" si="3">SUM(E37*C37)</f>
        <v>0</v>
      </c>
    </row>
    <row r="38" spans="1:6" ht="14.25" customHeight="1" x14ac:dyDescent="0.15">
      <c r="A38" s="17"/>
      <c r="B38" s="53" t="s">
        <v>39</v>
      </c>
      <c r="C38" s="18">
        <f>SUM(C35*20%)</f>
        <v>97</v>
      </c>
      <c r="D38" s="13" t="s">
        <v>19</v>
      </c>
      <c r="E38" s="16"/>
      <c r="F38" s="133">
        <f t="shared" si="3"/>
        <v>0</v>
      </c>
    </row>
    <row r="39" spans="1:6" ht="75.5" customHeight="1" x14ac:dyDescent="0.15">
      <c r="A39" s="17" t="s">
        <v>2</v>
      </c>
      <c r="B39" s="52" t="s">
        <v>222</v>
      </c>
      <c r="C39" s="18">
        <v>58</v>
      </c>
      <c r="D39" s="13" t="s">
        <v>42</v>
      </c>
      <c r="E39" s="16"/>
      <c r="F39" s="38"/>
    </row>
    <row r="40" spans="1:6" ht="14.25" customHeight="1" x14ac:dyDescent="0.15">
      <c r="A40" s="17"/>
      <c r="B40" s="53" t="s">
        <v>51</v>
      </c>
      <c r="C40" s="18">
        <f>SUM(C39*50%)</f>
        <v>29</v>
      </c>
      <c r="D40" s="13" t="s">
        <v>19</v>
      </c>
      <c r="E40" s="16"/>
      <c r="F40" s="133">
        <f>SUM(E40*C40)</f>
        <v>0</v>
      </c>
    </row>
    <row r="41" spans="1:6" ht="14.25" customHeight="1" x14ac:dyDescent="0.15">
      <c r="A41" s="17"/>
      <c r="B41" s="53" t="s">
        <v>52</v>
      </c>
      <c r="C41" s="18">
        <f>SUM(C39*30%)</f>
        <v>17.399999999999999</v>
      </c>
      <c r="D41" s="13" t="s">
        <v>19</v>
      </c>
      <c r="E41" s="16"/>
      <c r="F41" s="133">
        <f t="shared" ref="F41:F42" si="4">SUM(E41*C41)</f>
        <v>0</v>
      </c>
    </row>
    <row r="42" spans="1:6" ht="14.25" customHeight="1" x14ac:dyDescent="0.15">
      <c r="A42" s="17"/>
      <c r="B42" s="53" t="s">
        <v>39</v>
      </c>
      <c r="C42" s="18">
        <f>SUM(C39*20%)</f>
        <v>11.600000000000001</v>
      </c>
      <c r="D42" s="13" t="s">
        <v>19</v>
      </c>
      <c r="E42" s="16"/>
      <c r="F42" s="133">
        <f t="shared" si="4"/>
        <v>0</v>
      </c>
    </row>
    <row r="43" spans="1:6" ht="54.5" customHeight="1" x14ac:dyDescent="0.15">
      <c r="A43" s="17" t="s">
        <v>3</v>
      </c>
      <c r="B43" s="49" t="s">
        <v>221</v>
      </c>
      <c r="C43" s="18">
        <v>165</v>
      </c>
      <c r="D43" s="13" t="s">
        <v>42</v>
      </c>
      <c r="E43" s="16"/>
      <c r="F43" s="38"/>
    </row>
    <row r="44" spans="1:6" ht="15" customHeight="1" x14ac:dyDescent="0.15">
      <c r="A44" s="17"/>
      <c r="B44" s="53" t="s">
        <v>40</v>
      </c>
      <c r="C44" s="18">
        <f>SUM(C43*30%)</f>
        <v>49.5</v>
      </c>
      <c r="D44" s="13" t="s">
        <v>19</v>
      </c>
      <c r="E44" s="16"/>
      <c r="F44" s="38">
        <f>SUM(E44*C44)</f>
        <v>0</v>
      </c>
    </row>
    <row r="45" spans="1:6" ht="15" customHeight="1" x14ac:dyDescent="0.15">
      <c r="A45" s="17"/>
      <c r="B45" s="53" t="s">
        <v>41</v>
      </c>
      <c r="C45" s="18">
        <f>SUM(C43*50%)</f>
        <v>82.5</v>
      </c>
      <c r="D45" s="13" t="s">
        <v>19</v>
      </c>
      <c r="E45" s="16"/>
      <c r="F45" s="38">
        <f t="shared" ref="F45:F46" si="5">SUM(E45*C45)</f>
        <v>0</v>
      </c>
    </row>
    <row r="46" spans="1:6" ht="15" customHeight="1" x14ac:dyDescent="0.15">
      <c r="A46" s="17"/>
      <c r="B46" s="53" t="s">
        <v>39</v>
      </c>
      <c r="C46" s="18">
        <f>SUM(C43*20%)</f>
        <v>33</v>
      </c>
      <c r="D46" s="13" t="s">
        <v>19</v>
      </c>
      <c r="E46" s="16"/>
      <c r="F46" s="38">
        <f t="shared" si="5"/>
        <v>0</v>
      </c>
    </row>
    <row r="47" spans="1:6" ht="29.75" customHeight="1" x14ac:dyDescent="0.15">
      <c r="A47" s="17" t="s">
        <v>4</v>
      </c>
      <c r="B47" s="49" t="s">
        <v>54</v>
      </c>
      <c r="C47" s="18">
        <v>58</v>
      </c>
      <c r="D47" s="13" t="s">
        <v>19</v>
      </c>
      <c r="E47" s="16"/>
      <c r="F47" s="38">
        <f t="shared" ref="F47:F53" si="6">SUM(E47*C47)</f>
        <v>0</v>
      </c>
    </row>
    <row r="48" spans="1:6" ht="15" customHeight="1" x14ac:dyDescent="0.15">
      <c r="A48" s="17" t="s">
        <v>21</v>
      </c>
      <c r="B48" s="49" t="s">
        <v>171</v>
      </c>
      <c r="C48" s="18">
        <v>378</v>
      </c>
      <c r="D48" s="13" t="s">
        <v>20</v>
      </c>
      <c r="E48" s="16"/>
      <c r="F48" s="38">
        <f t="shared" si="6"/>
        <v>0</v>
      </c>
    </row>
    <row r="49" spans="1:6" ht="33" x14ac:dyDescent="0.15">
      <c r="A49" s="17" t="s">
        <v>22</v>
      </c>
      <c r="B49" s="49" t="s">
        <v>69</v>
      </c>
      <c r="C49" s="18">
        <v>369</v>
      </c>
      <c r="D49" s="13" t="s">
        <v>19</v>
      </c>
      <c r="E49" s="16"/>
      <c r="F49" s="38">
        <f t="shared" si="6"/>
        <v>0</v>
      </c>
    </row>
    <row r="50" spans="1:6" ht="29.75" customHeight="1" x14ac:dyDescent="0.15">
      <c r="A50" s="17" t="s">
        <v>23</v>
      </c>
      <c r="B50" s="45" t="s">
        <v>179</v>
      </c>
      <c r="C50" s="18">
        <v>51</v>
      </c>
      <c r="D50" s="13" t="s">
        <v>19</v>
      </c>
      <c r="E50" s="16"/>
      <c r="F50" s="38">
        <f t="shared" si="6"/>
        <v>0</v>
      </c>
    </row>
    <row r="51" spans="1:6" ht="29.75" customHeight="1" x14ac:dyDescent="0.15">
      <c r="A51" s="17" t="s">
        <v>25</v>
      </c>
      <c r="B51" s="49" t="s">
        <v>180</v>
      </c>
      <c r="C51" s="18">
        <v>481</v>
      </c>
      <c r="D51" s="13" t="s">
        <v>19</v>
      </c>
      <c r="E51" s="16"/>
      <c r="F51" s="38">
        <f t="shared" si="6"/>
        <v>0</v>
      </c>
    </row>
    <row r="52" spans="1:6" ht="15" customHeight="1" x14ac:dyDescent="0.15">
      <c r="A52" s="17" t="s">
        <v>27</v>
      </c>
      <c r="B52" s="49" t="s">
        <v>55</v>
      </c>
      <c r="C52" s="18">
        <v>115</v>
      </c>
      <c r="D52" s="13" t="s">
        <v>19</v>
      </c>
      <c r="E52" s="16"/>
      <c r="F52" s="38">
        <f t="shared" si="6"/>
        <v>0</v>
      </c>
    </row>
    <row r="53" spans="1:6" ht="29.75" customHeight="1" thickBot="1" x14ac:dyDescent="0.2">
      <c r="A53" s="17" t="s">
        <v>28</v>
      </c>
      <c r="B53" s="49" t="s">
        <v>56</v>
      </c>
      <c r="C53" s="18">
        <v>125</v>
      </c>
      <c r="D53" s="13" t="s">
        <v>19</v>
      </c>
      <c r="E53" s="16"/>
      <c r="F53" s="38">
        <f t="shared" si="6"/>
        <v>0</v>
      </c>
    </row>
    <row r="54" spans="1:6" ht="14.25" customHeight="1" thickBot="1" x14ac:dyDescent="0.2">
      <c r="A54" s="225" t="s">
        <v>35</v>
      </c>
      <c r="B54" s="226"/>
      <c r="C54" s="226"/>
      <c r="D54" s="226"/>
      <c r="E54" s="227"/>
      <c r="F54" s="20">
        <f>SUM(F31:F53)</f>
        <v>0</v>
      </c>
    </row>
    <row r="55" spans="1:6" x14ac:dyDescent="0.15">
      <c r="A55" s="3"/>
      <c r="B55" s="28"/>
      <c r="C55" s="28"/>
      <c r="D55" s="28"/>
      <c r="E55" s="28"/>
      <c r="F55" s="29"/>
    </row>
    <row r="56" spans="1:6" x14ac:dyDescent="0.15">
      <c r="A56" s="40">
        <v>3</v>
      </c>
      <c r="B56" s="43" t="s">
        <v>31</v>
      </c>
      <c r="C56" s="41"/>
      <c r="D56" s="41"/>
      <c r="E56" s="41"/>
      <c r="F56" s="42"/>
    </row>
    <row r="57" spans="1:6" x14ac:dyDescent="0.15">
      <c r="A57" s="40"/>
      <c r="B57" s="43"/>
      <c r="C57" s="41"/>
      <c r="D57" s="41"/>
      <c r="E57" s="41"/>
      <c r="F57" s="42"/>
    </row>
    <row r="58" spans="1:6" x14ac:dyDescent="0.15">
      <c r="A58" s="40"/>
      <c r="B58" s="43" t="s">
        <v>38</v>
      </c>
      <c r="C58" s="41"/>
      <c r="D58" s="41"/>
      <c r="E58" s="41"/>
      <c r="F58" s="42"/>
    </row>
    <row r="59" spans="1:6" x14ac:dyDescent="0.15">
      <c r="A59" s="40"/>
      <c r="B59" s="224" t="s">
        <v>57</v>
      </c>
      <c r="C59" s="224"/>
      <c r="D59" s="224"/>
      <c r="E59" s="41"/>
      <c r="F59" s="42"/>
    </row>
    <row r="60" spans="1:6" ht="13" thickBot="1" x14ac:dyDescent="0.2">
      <c r="A60" s="40"/>
      <c r="B60" s="41"/>
      <c r="C60" s="41"/>
      <c r="D60" s="41"/>
      <c r="E60" s="41"/>
      <c r="F60" s="42"/>
    </row>
    <row r="61" spans="1:6" ht="44" x14ac:dyDescent="0.15">
      <c r="A61" s="5" t="s">
        <v>5</v>
      </c>
      <c r="B61" s="21" t="s">
        <v>6</v>
      </c>
      <c r="C61" s="6" t="s">
        <v>7</v>
      </c>
      <c r="D61" s="7" t="s">
        <v>8</v>
      </c>
      <c r="E61" s="7" t="s">
        <v>10</v>
      </c>
      <c r="F61" s="8" t="s">
        <v>11</v>
      </c>
    </row>
    <row r="62" spans="1:6" ht="13" thickBot="1" x14ac:dyDescent="0.2">
      <c r="A62" s="9" t="s">
        <v>9</v>
      </c>
      <c r="B62" s="22">
        <v>1</v>
      </c>
      <c r="C62" s="10">
        <v>2</v>
      </c>
      <c r="D62" s="10">
        <v>3</v>
      </c>
      <c r="E62" s="11">
        <v>4</v>
      </c>
      <c r="F62" s="12" t="s">
        <v>15</v>
      </c>
    </row>
    <row r="63" spans="1:6" ht="48" customHeight="1" x14ac:dyDescent="0.15">
      <c r="A63" s="17" t="s">
        <v>0</v>
      </c>
      <c r="B63" s="49" t="s">
        <v>231</v>
      </c>
      <c r="C63" s="18">
        <v>1</v>
      </c>
      <c r="D63" s="13" t="s">
        <v>58</v>
      </c>
      <c r="E63" s="16"/>
      <c r="F63" s="38">
        <f t="shared" ref="F63:F67" si="7">SUM(E63*C63)</f>
        <v>0</v>
      </c>
    </row>
    <row r="64" spans="1:6" ht="48" customHeight="1" x14ac:dyDescent="0.15">
      <c r="A64" s="17" t="s">
        <v>1</v>
      </c>
      <c r="B64" s="49" t="s">
        <v>232</v>
      </c>
      <c r="C64" s="18">
        <v>3</v>
      </c>
      <c r="D64" s="13" t="s">
        <v>58</v>
      </c>
      <c r="E64" s="16"/>
      <c r="F64" s="38">
        <f t="shared" ref="F64" si="8">SUM(E64*C64)</f>
        <v>0</v>
      </c>
    </row>
    <row r="65" spans="1:6" ht="48" customHeight="1" x14ac:dyDescent="0.15">
      <c r="A65" s="17" t="s">
        <v>2</v>
      </c>
      <c r="B65" s="49" t="s">
        <v>233</v>
      </c>
      <c r="C65" s="18">
        <v>3</v>
      </c>
      <c r="D65" s="13" t="s">
        <v>58</v>
      </c>
      <c r="E65" s="16"/>
      <c r="F65" s="38">
        <f t="shared" ref="F65" si="9">SUM(E65*C65)</f>
        <v>0</v>
      </c>
    </row>
    <row r="66" spans="1:6" ht="15" customHeight="1" x14ac:dyDescent="0.15">
      <c r="A66" s="17" t="s">
        <v>3</v>
      </c>
      <c r="B66" s="44" t="s">
        <v>176</v>
      </c>
      <c r="C66" s="18">
        <v>65</v>
      </c>
      <c r="D66" s="13" t="s">
        <v>20</v>
      </c>
      <c r="E66" s="16"/>
      <c r="F66" s="38">
        <f t="shared" si="7"/>
        <v>0</v>
      </c>
    </row>
    <row r="67" spans="1:6" ht="29.75" customHeight="1" thickBot="1" x14ac:dyDescent="0.2">
      <c r="A67" s="17" t="s">
        <v>4</v>
      </c>
      <c r="B67" s="49" t="s">
        <v>175</v>
      </c>
      <c r="C67" s="18">
        <v>28</v>
      </c>
      <c r="D67" s="13" t="s">
        <v>19</v>
      </c>
      <c r="E67" s="16"/>
      <c r="F67" s="38">
        <f t="shared" si="7"/>
        <v>0</v>
      </c>
    </row>
    <row r="68" spans="1:6" ht="14.25" customHeight="1" thickBot="1" x14ac:dyDescent="0.2">
      <c r="A68" s="225" t="s">
        <v>43</v>
      </c>
      <c r="B68" s="226"/>
      <c r="C68" s="226"/>
      <c r="D68" s="226"/>
      <c r="E68" s="227"/>
      <c r="F68" s="20">
        <f>SUM(F63:F67)</f>
        <v>0</v>
      </c>
    </row>
    <row r="69" spans="1:6" x14ac:dyDescent="0.15">
      <c r="A69" s="3"/>
      <c r="B69" s="28"/>
      <c r="C69" s="28"/>
      <c r="D69" s="28"/>
      <c r="E69" s="28"/>
      <c r="F69" s="29"/>
    </row>
    <row r="70" spans="1:6" ht="29.75" customHeight="1" x14ac:dyDescent="0.15">
      <c r="A70" s="40" t="s">
        <v>3</v>
      </c>
      <c r="B70" s="43" t="s">
        <v>59</v>
      </c>
      <c r="C70" s="41"/>
      <c r="D70" s="41"/>
      <c r="E70" s="41"/>
      <c r="F70" s="42"/>
    </row>
    <row r="71" spans="1:6" x14ac:dyDescent="0.15">
      <c r="A71" s="40"/>
      <c r="B71" s="43"/>
      <c r="C71" s="41"/>
      <c r="D71" s="41"/>
      <c r="E71" s="41"/>
      <c r="F71" s="42"/>
    </row>
    <row r="72" spans="1:6" x14ac:dyDescent="0.15">
      <c r="A72" s="40"/>
      <c r="B72" s="43" t="s">
        <v>38</v>
      </c>
      <c r="C72" s="41"/>
      <c r="D72" s="41"/>
      <c r="E72" s="41"/>
      <c r="F72" s="42"/>
    </row>
    <row r="73" spans="1:6" x14ac:dyDescent="0.15">
      <c r="A73" s="40"/>
      <c r="B73" s="224" t="s">
        <v>44</v>
      </c>
      <c r="C73" s="224"/>
      <c r="D73" s="224"/>
      <c r="E73" s="41"/>
      <c r="F73" s="42"/>
    </row>
    <row r="74" spans="1:6" ht="13" thickBot="1" x14ac:dyDescent="0.2">
      <c r="A74" s="40"/>
      <c r="B74" s="41"/>
      <c r="C74" s="41"/>
      <c r="D74" s="41"/>
      <c r="E74" s="41"/>
      <c r="F74" s="42"/>
    </row>
    <row r="75" spans="1:6" ht="44" x14ac:dyDescent="0.15">
      <c r="A75" s="5" t="s">
        <v>5</v>
      </c>
      <c r="B75" s="21" t="s">
        <v>6</v>
      </c>
      <c r="C75" s="6" t="s">
        <v>7</v>
      </c>
      <c r="D75" s="7" t="s">
        <v>8</v>
      </c>
      <c r="E75" s="7" t="s">
        <v>10</v>
      </c>
      <c r="F75" s="8" t="s">
        <v>11</v>
      </c>
    </row>
    <row r="76" spans="1:6" ht="13" thickBot="1" x14ac:dyDescent="0.2">
      <c r="A76" s="9" t="s">
        <v>9</v>
      </c>
      <c r="B76" s="22">
        <v>1</v>
      </c>
      <c r="C76" s="10">
        <v>2</v>
      </c>
      <c r="D76" s="10">
        <v>3</v>
      </c>
      <c r="E76" s="11">
        <v>4</v>
      </c>
      <c r="F76" s="12" t="s">
        <v>15</v>
      </c>
    </row>
    <row r="77" spans="1:6" ht="88" x14ac:dyDescent="0.15">
      <c r="A77" s="17" t="s">
        <v>0</v>
      </c>
      <c r="B77" s="45" t="s">
        <v>570</v>
      </c>
      <c r="C77" s="18"/>
      <c r="D77" s="13"/>
      <c r="E77" s="16"/>
      <c r="F77" s="15"/>
    </row>
    <row r="78" spans="1:6" ht="15" customHeight="1" x14ac:dyDescent="0.15">
      <c r="A78" s="17"/>
      <c r="B78" s="45" t="s">
        <v>373</v>
      </c>
      <c r="C78" s="18">
        <v>280</v>
      </c>
      <c r="D78" s="13" t="s">
        <v>26</v>
      </c>
      <c r="E78" s="16"/>
      <c r="F78" s="38">
        <f t="shared" ref="F78:F99" si="10">SUM(E78*C78)</f>
        <v>0</v>
      </c>
    </row>
    <row r="79" spans="1:6" ht="15" customHeight="1" x14ac:dyDescent="0.15">
      <c r="A79" s="17"/>
      <c r="B79" s="45" t="s">
        <v>374</v>
      </c>
      <c r="C79" s="18">
        <v>80</v>
      </c>
      <c r="D79" s="13" t="s">
        <v>26</v>
      </c>
      <c r="E79" s="16"/>
      <c r="F79" s="38">
        <f t="shared" si="10"/>
        <v>0</v>
      </c>
    </row>
    <row r="80" spans="1:6" ht="15" customHeight="1" x14ac:dyDescent="0.15">
      <c r="A80" s="17"/>
      <c r="B80" s="45" t="s">
        <v>375</v>
      </c>
      <c r="C80" s="18">
        <v>72</v>
      </c>
      <c r="D80" s="13" t="s">
        <v>26</v>
      </c>
      <c r="E80" s="16"/>
      <c r="F80" s="38">
        <f t="shared" si="10"/>
        <v>0</v>
      </c>
    </row>
    <row r="81" spans="1:6" ht="15" customHeight="1" x14ac:dyDescent="0.15">
      <c r="A81" s="17"/>
      <c r="B81" s="45" t="s">
        <v>376</v>
      </c>
      <c r="C81" s="18">
        <v>38</v>
      </c>
      <c r="D81" s="13" t="s">
        <v>26</v>
      </c>
      <c r="E81" s="16"/>
      <c r="F81" s="38">
        <f t="shared" si="10"/>
        <v>0</v>
      </c>
    </row>
    <row r="82" spans="1:6" ht="14.25" customHeight="1" x14ac:dyDescent="0.15">
      <c r="A82" s="17" t="s">
        <v>1</v>
      </c>
      <c r="B82" s="49" t="s">
        <v>61</v>
      </c>
      <c r="C82" s="18"/>
      <c r="D82" s="13"/>
      <c r="E82" s="16"/>
      <c r="F82" s="38"/>
    </row>
    <row r="83" spans="1:6" ht="14.25" customHeight="1" x14ac:dyDescent="0.15">
      <c r="A83" s="17"/>
      <c r="B83" s="61" t="s">
        <v>225</v>
      </c>
      <c r="C83" s="18">
        <v>6</v>
      </c>
      <c r="D83" s="13" t="s">
        <v>24</v>
      </c>
      <c r="E83" s="16"/>
      <c r="F83" s="38">
        <f t="shared" ref="F83" si="11">SUM(E83*C83)</f>
        <v>0</v>
      </c>
    </row>
    <row r="84" spans="1:6" ht="14.25" customHeight="1" x14ac:dyDescent="0.15">
      <c r="A84" s="17"/>
      <c r="B84" s="61" t="s">
        <v>224</v>
      </c>
      <c r="C84" s="18">
        <v>3</v>
      </c>
      <c r="D84" s="13" t="s">
        <v>24</v>
      </c>
      <c r="E84" s="16"/>
      <c r="F84" s="38">
        <f t="shared" si="10"/>
        <v>0</v>
      </c>
    </row>
    <row r="85" spans="1:6" x14ac:dyDescent="0.15">
      <c r="A85" s="17" t="s">
        <v>2</v>
      </c>
      <c r="B85" s="49" t="s">
        <v>61</v>
      </c>
      <c r="C85" s="18"/>
      <c r="D85" s="13"/>
      <c r="E85" s="16"/>
      <c r="F85" s="38"/>
    </row>
    <row r="86" spans="1:6" x14ac:dyDescent="0.15">
      <c r="A86" s="17"/>
      <c r="B86" s="61" t="s">
        <v>226</v>
      </c>
      <c r="C86" s="18">
        <v>9</v>
      </c>
      <c r="D86" s="13" t="s">
        <v>24</v>
      </c>
      <c r="E86" s="16"/>
      <c r="F86" s="38">
        <f t="shared" si="10"/>
        <v>0</v>
      </c>
    </row>
    <row r="87" spans="1:6" ht="187" x14ac:dyDescent="0.15">
      <c r="A87" s="17" t="s">
        <v>3</v>
      </c>
      <c r="B87" s="159" t="s">
        <v>571</v>
      </c>
      <c r="C87" s="18"/>
      <c r="D87" s="13"/>
      <c r="E87" s="16"/>
      <c r="F87" s="38"/>
    </row>
    <row r="88" spans="1:6" x14ac:dyDescent="0.15">
      <c r="A88" s="17"/>
      <c r="B88" s="61" t="s">
        <v>177</v>
      </c>
      <c r="C88" s="18">
        <v>3</v>
      </c>
      <c r="D88" s="13" t="s">
        <v>24</v>
      </c>
      <c r="E88" s="16"/>
      <c r="F88" s="38">
        <f t="shared" ref="F88" si="12">SUM(E88*C88)</f>
        <v>0</v>
      </c>
    </row>
    <row r="89" spans="1:6" x14ac:dyDescent="0.15">
      <c r="A89" s="98"/>
      <c r="B89" s="61" t="s">
        <v>228</v>
      </c>
      <c r="C89" s="18">
        <v>4</v>
      </c>
      <c r="D89" s="13" t="s">
        <v>24</v>
      </c>
      <c r="E89" s="16"/>
      <c r="F89" s="38">
        <f t="shared" ref="F89" si="13">SUM(E89*C89)</f>
        <v>0</v>
      </c>
    </row>
    <row r="90" spans="1:6" ht="179.5" customHeight="1" x14ac:dyDescent="0.15">
      <c r="A90" s="17" t="s">
        <v>4</v>
      </c>
      <c r="B90" s="159" t="s">
        <v>572</v>
      </c>
      <c r="C90" s="18"/>
      <c r="D90" s="13"/>
      <c r="E90" s="16"/>
      <c r="F90" s="38"/>
    </row>
    <row r="91" spans="1:6" x14ac:dyDescent="0.15">
      <c r="A91" s="17"/>
      <c r="B91" s="61" t="s">
        <v>228</v>
      </c>
      <c r="C91" s="18">
        <v>1</v>
      </c>
      <c r="D91" s="13" t="s">
        <v>24</v>
      </c>
      <c r="E91" s="16"/>
      <c r="F91" s="38">
        <f t="shared" ref="F91" si="14">SUM(E91*C91)</f>
        <v>0</v>
      </c>
    </row>
    <row r="92" spans="1:6" x14ac:dyDescent="0.15">
      <c r="A92" s="98"/>
      <c r="B92" s="61"/>
      <c r="C92" s="18"/>
      <c r="D92" s="13"/>
      <c r="E92" s="16"/>
      <c r="F92" s="38"/>
    </row>
    <row r="93" spans="1:6" ht="167.5" customHeight="1" x14ac:dyDescent="0.15">
      <c r="A93" s="17" t="s">
        <v>21</v>
      </c>
      <c r="B93" s="159" t="s">
        <v>573</v>
      </c>
      <c r="C93" s="18"/>
      <c r="D93" s="13"/>
      <c r="E93" s="16"/>
      <c r="F93" s="38"/>
    </row>
    <row r="94" spans="1:6" x14ac:dyDescent="0.15">
      <c r="A94" s="17"/>
      <c r="B94" s="61" t="s">
        <v>227</v>
      </c>
      <c r="C94" s="18">
        <v>2</v>
      </c>
      <c r="D94" s="13" t="s">
        <v>24</v>
      </c>
      <c r="E94" s="16"/>
      <c r="F94" s="38">
        <f t="shared" ref="F94" si="15">SUM(E94*C94)</f>
        <v>0</v>
      </c>
    </row>
    <row r="95" spans="1:6" ht="44" customHeight="1" x14ac:dyDescent="0.15">
      <c r="A95" s="17" t="s">
        <v>22</v>
      </c>
      <c r="B95" s="60" t="s">
        <v>229</v>
      </c>
      <c r="C95" s="18">
        <v>15</v>
      </c>
      <c r="D95" s="13" t="s">
        <v>24</v>
      </c>
      <c r="E95" s="16"/>
      <c r="F95" s="38">
        <f t="shared" ref="F95" si="16">SUM(E95*C95)</f>
        <v>0</v>
      </c>
    </row>
    <row r="96" spans="1:6" ht="30" customHeight="1" x14ac:dyDescent="0.15">
      <c r="A96" s="17" t="s">
        <v>23</v>
      </c>
      <c r="B96" s="60" t="s">
        <v>230</v>
      </c>
      <c r="C96" s="18">
        <v>15</v>
      </c>
      <c r="D96" s="13" t="s">
        <v>24</v>
      </c>
      <c r="E96" s="16"/>
      <c r="F96" s="38">
        <f t="shared" ref="F96" si="17">SUM(E96*C96)</f>
        <v>0</v>
      </c>
    </row>
    <row r="97" spans="1:6" ht="29.75" customHeight="1" x14ac:dyDescent="0.15">
      <c r="A97" s="77" t="s">
        <v>25</v>
      </c>
      <c r="B97" s="94" t="s">
        <v>62</v>
      </c>
      <c r="C97" s="79">
        <f>SUM(C78:C79)</f>
        <v>360</v>
      </c>
      <c r="D97" s="80" t="s">
        <v>26</v>
      </c>
      <c r="E97" s="81"/>
      <c r="F97" s="38">
        <f t="shared" si="10"/>
        <v>0</v>
      </c>
    </row>
    <row r="98" spans="1:6" ht="29.75" customHeight="1" x14ac:dyDescent="0.15">
      <c r="A98" s="77" t="s">
        <v>27</v>
      </c>
      <c r="B98" s="99" t="s">
        <v>63</v>
      </c>
      <c r="C98" s="79">
        <f>SUM(C97)</f>
        <v>360</v>
      </c>
      <c r="D98" s="80" t="s">
        <v>26</v>
      </c>
      <c r="E98" s="81"/>
      <c r="F98" s="38">
        <f t="shared" si="10"/>
        <v>0</v>
      </c>
    </row>
    <row r="99" spans="1:6" ht="15" customHeight="1" thickBot="1" x14ac:dyDescent="0.2">
      <c r="A99" s="77" t="s">
        <v>28</v>
      </c>
      <c r="B99" s="100" t="s">
        <v>64</v>
      </c>
      <c r="C99" s="79">
        <f>SUM(C98)</f>
        <v>360</v>
      </c>
      <c r="D99" s="80" t="s">
        <v>26</v>
      </c>
      <c r="E99" s="81"/>
      <c r="F99" s="38">
        <f t="shared" si="10"/>
        <v>0</v>
      </c>
    </row>
    <row r="100" spans="1:6" ht="29.75" customHeight="1" thickBot="1" x14ac:dyDescent="0.2">
      <c r="A100" s="225" t="s">
        <v>60</v>
      </c>
      <c r="B100" s="226"/>
      <c r="C100" s="226"/>
      <c r="D100" s="226"/>
      <c r="E100" s="227"/>
      <c r="F100" s="20">
        <f>SUM(F77:F99)</f>
        <v>0</v>
      </c>
    </row>
    <row r="101" spans="1:6" x14ac:dyDescent="0.15">
      <c r="A101" s="3"/>
      <c r="B101" s="28"/>
      <c r="C101" s="28"/>
      <c r="D101" s="28"/>
      <c r="E101" s="28"/>
      <c r="F101" s="29"/>
    </row>
    <row r="102" spans="1:6" ht="16.25" customHeight="1" x14ac:dyDescent="0.15">
      <c r="A102" s="40" t="s">
        <v>4</v>
      </c>
      <c r="B102" s="43" t="s">
        <v>45</v>
      </c>
      <c r="C102" s="41"/>
      <c r="D102" s="41"/>
      <c r="E102" s="41"/>
      <c r="F102" s="42"/>
    </row>
    <row r="103" spans="1:6" x14ac:dyDescent="0.15">
      <c r="A103" s="40"/>
      <c r="B103" s="43"/>
      <c r="C103" s="41"/>
      <c r="D103" s="41"/>
      <c r="E103" s="41"/>
      <c r="F103" s="42"/>
    </row>
    <row r="104" spans="1:6" x14ac:dyDescent="0.15">
      <c r="A104" s="40"/>
      <c r="B104" s="43" t="s">
        <v>38</v>
      </c>
      <c r="C104" s="41"/>
      <c r="D104" s="41"/>
      <c r="E104" s="41"/>
      <c r="F104" s="42"/>
    </row>
    <row r="105" spans="1:6" x14ac:dyDescent="0.15">
      <c r="A105" s="40"/>
      <c r="B105" s="224" t="s">
        <v>44</v>
      </c>
      <c r="C105" s="224"/>
      <c r="D105" s="224"/>
      <c r="E105" s="41"/>
      <c r="F105" s="42"/>
    </row>
    <row r="106" spans="1:6" ht="13" thickBot="1" x14ac:dyDescent="0.2">
      <c r="A106" s="40"/>
      <c r="B106" s="41"/>
      <c r="C106" s="41"/>
      <c r="D106" s="41"/>
      <c r="E106" s="41"/>
      <c r="F106" s="42"/>
    </row>
    <row r="107" spans="1:6" ht="44" x14ac:dyDescent="0.15">
      <c r="A107" s="5" t="s">
        <v>5</v>
      </c>
      <c r="B107" s="21" t="s">
        <v>6</v>
      </c>
      <c r="C107" s="6" t="s">
        <v>7</v>
      </c>
      <c r="D107" s="7" t="s">
        <v>8</v>
      </c>
      <c r="E107" s="7" t="s">
        <v>10</v>
      </c>
      <c r="F107" s="8" t="s">
        <v>11</v>
      </c>
    </row>
    <row r="108" spans="1:6" ht="13" thickBot="1" x14ac:dyDescent="0.2">
      <c r="A108" s="9" t="s">
        <v>9</v>
      </c>
      <c r="B108" s="22">
        <v>1</v>
      </c>
      <c r="C108" s="10">
        <v>2</v>
      </c>
      <c r="D108" s="10">
        <v>3</v>
      </c>
      <c r="E108" s="11">
        <v>4</v>
      </c>
      <c r="F108" s="12" t="s">
        <v>15</v>
      </c>
    </row>
    <row r="109" spans="1:6" ht="29.75" customHeight="1" x14ac:dyDescent="0.15">
      <c r="A109" s="77" t="s">
        <v>0</v>
      </c>
      <c r="B109" s="94" t="s">
        <v>47</v>
      </c>
      <c r="C109" s="79">
        <f>SUM(C14)</f>
        <v>360</v>
      </c>
      <c r="D109" s="80" t="s">
        <v>26</v>
      </c>
      <c r="E109" s="92"/>
      <c r="F109" s="38">
        <f t="shared" ref="F109:F115" si="18">SUM(E109*C109)</f>
        <v>0</v>
      </c>
    </row>
    <row r="110" spans="1:6" ht="30" customHeight="1" x14ac:dyDescent="0.15">
      <c r="A110" s="77" t="s">
        <v>1</v>
      </c>
      <c r="B110" s="104" t="s">
        <v>440</v>
      </c>
      <c r="C110" s="79">
        <v>0</v>
      </c>
      <c r="D110" s="80" t="s">
        <v>24</v>
      </c>
      <c r="E110" s="92"/>
      <c r="F110" s="38">
        <f t="shared" si="18"/>
        <v>0</v>
      </c>
    </row>
    <row r="111" spans="1:6" ht="15" customHeight="1" x14ac:dyDescent="0.15">
      <c r="A111" s="77" t="s">
        <v>2</v>
      </c>
      <c r="B111" s="104" t="s">
        <v>128</v>
      </c>
      <c r="C111" s="79">
        <v>2.5</v>
      </c>
      <c r="D111" s="80" t="s">
        <v>129</v>
      </c>
      <c r="E111" s="92">
        <f>SUM(F115+F114+F113+F112+F110+F109+F100+F68+F54+F22)</f>
        <v>0</v>
      </c>
      <c r="F111" s="38">
        <f>SUM(E111*C111%)</f>
        <v>0</v>
      </c>
    </row>
    <row r="112" spans="1:6" ht="14.25" customHeight="1" x14ac:dyDescent="0.15">
      <c r="A112" s="77" t="s">
        <v>3</v>
      </c>
      <c r="B112" s="104" t="s">
        <v>133</v>
      </c>
      <c r="C112" s="79">
        <v>10</v>
      </c>
      <c r="D112" s="80" t="s">
        <v>36</v>
      </c>
      <c r="E112" s="92"/>
      <c r="F112" s="38">
        <f t="shared" si="18"/>
        <v>0</v>
      </c>
    </row>
    <row r="113" spans="1:6" ht="29.75" customHeight="1" x14ac:dyDescent="0.15">
      <c r="A113" s="77" t="s">
        <v>4</v>
      </c>
      <c r="B113" s="104" t="s">
        <v>67</v>
      </c>
      <c r="C113" s="79">
        <v>7</v>
      </c>
      <c r="D113" s="80" t="s">
        <v>36</v>
      </c>
      <c r="E113" s="92"/>
      <c r="F113" s="38">
        <f t="shared" si="18"/>
        <v>0</v>
      </c>
    </row>
    <row r="114" spans="1:6" ht="15.5" customHeight="1" x14ac:dyDescent="0.15">
      <c r="A114" s="77" t="s">
        <v>21</v>
      </c>
      <c r="B114" s="104" t="s">
        <v>132</v>
      </c>
      <c r="C114" s="79">
        <f>SUM(C78:C79)</f>
        <v>360</v>
      </c>
      <c r="D114" s="80" t="s">
        <v>26</v>
      </c>
      <c r="E114" s="92"/>
      <c r="F114" s="38">
        <f t="shared" si="18"/>
        <v>0</v>
      </c>
    </row>
    <row r="115" spans="1:6" ht="45.5" customHeight="1" thickBot="1" x14ac:dyDescent="0.2">
      <c r="A115" s="148" t="s">
        <v>22</v>
      </c>
      <c r="B115" s="149" t="s">
        <v>178</v>
      </c>
      <c r="C115" s="150">
        <v>4</v>
      </c>
      <c r="D115" s="151" t="s">
        <v>24</v>
      </c>
      <c r="E115" s="152"/>
      <c r="F115" s="140">
        <f t="shared" si="18"/>
        <v>0</v>
      </c>
    </row>
    <row r="116" spans="1:6" ht="13" thickBot="1" x14ac:dyDescent="0.2">
      <c r="A116" s="225" t="s">
        <v>46</v>
      </c>
      <c r="B116" s="226"/>
      <c r="C116" s="226"/>
      <c r="D116" s="226"/>
      <c r="E116" s="227"/>
      <c r="F116" s="20">
        <f>SUM(F109:F115)</f>
        <v>0</v>
      </c>
    </row>
    <row r="117" spans="1:6" x14ac:dyDescent="0.15">
      <c r="A117" s="3"/>
      <c r="B117" s="28"/>
      <c r="C117" s="28"/>
      <c r="D117" s="28"/>
      <c r="E117" s="28"/>
      <c r="F117" s="29"/>
    </row>
    <row r="118" spans="1:6" ht="29.75" customHeight="1" x14ac:dyDescent="0.15">
      <c r="A118" s="186" t="s">
        <v>208</v>
      </c>
      <c r="B118" s="186"/>
      <c r="C118" s="186"/>
      <c r="D118" s="186"/>
      <c r="E118" s="186"/>
      <c r="F118" s="186"/>
    </row>
    <row r="119" spans="1:6" ht="13" thickBot="1" x14ac:dyDescent="0.2">
      <c r="A119" s="31"/>
      <c r="B119" s="23"/>
      <c r="C119" s="23"/>
      <c r="D119" s="23"/>
      <c r="E119" s="23"/>
      <c r="F119" s="23"/>
    </row>
    <row r="120" spans="1:6" ht="13" thickBot="1" x14ac:dyDescent="0.2">
      <c r="A120" s="32"/>
      <c r="B120" s="233" t="s">
        <v>18</v>
      </c>
      <c r="C120" s="234"/>
      <c r="D120" s="235"/>
      <c r="E120" s="236" t="s">
        <v>16</v>
      </c>
      <c r="F120" s="235"/>
    </row>
    <row r="121" spans="1:6" ht="29.75" customHeight="1" x14ac:dyDescent="0.15">
      <c r="A121" s="36" t="s">
        <v>0</v>
      </c>
      <c r="B121" s="237" t="s">
        <v>37</v>
      </c>
      <c r="C121" s="238"/>
      <c r="D121" s="239"/>
      <c r="E121" s="240">
        <f>SUM(F22)</f>
        <v>0</v>
      </c>
      <c r="F121" s="241"/>
    </row>
    <row r="122" spans="1:6" ht="29.75" customHeight="1" x14ac:dyDescent="0.15">
      <c r="A122" s="37" t="s">
        <v>1</v>
      </c>
      <c r="B122" s="228" t="s">
        <v>34</v>
      </c>
      <c r="C122" s="229"/>
      <c r="D122" s="230"/>
      <c r="E122" s="231">
        <f>SUM(F54)</f>
        <v>0</v>
      </c>
      <c r="F122" s="232"/>
    </row>
    <row r="123" spans="1:6" ht="29.75" customHeight="1" x14ac:dyDescent="0.15">
      <c r="A123" s="37" t="s">
        <v>2</v>
      </c>
      <c r="B123" s="228" t="s">
        <v>31</v>
      </c>
      <c r="C123" s="229"/>
      <c r="D123" s="230"/>
      <c r="E123" s="231">
        <f>SUM(F68)</f>
        <v>0</v>
      </c>
      <c r="F123" s="232"/>
    </row>
    <row r="124" spans="1:6" ht="29.75" customHeight="1" x14ac:dyDescent="0.15">
      <c r="A124" s="37" t="s">
        <v>3</v>
      </c>
      <c r="B124" s="228" t="s">
        <v>65</v>
      </c>
      <c r="C124" s="229"/>
      <c r="D124" s="230"/>
      <c r="E124" s="231">
        <f>SUM(F100)</f>
        <v>0</v>
      </c>
      <c r="F124" s="232"/>
    </row>
    <row r="125" spans="1:6" ht="29.75" customHeight="1" thickBot="1" x14ac:dyDescent="0.2">
      <c r="A125" s="37" t="s">
        <v>4</v>
      </c>
      <c r="B125" s="247" t="s">
        <v>45</v>
      </c>
      <c r="C125" s="248"/>
      <c r="D125" s="249"/>
      <c r="E125" s="250">
        <f>SUM(F116)</f>
        <v>0</v>
      </c>
      <c r="F125" s="251"/>
    </row>
    <row r="126" spans="1:6" ht="13" thickBot="1" x14ac:dyDescent="0.2">
      <c r="A126" s="39"/>
      <c r="B126" s="242" t="s">
        <v>209</v>
      </c>
      <c r="C126" s="243"/>
      <c r="D126" s="244"/>
      <c r="E126" s="245">
        <f>SUM(E121:F125)</f>
        <v>0</v>
      </c>
      <c r="F126" s="246"/>
    </row>
  </sheetData>
  <mergeCells count="27">
    <mergeCell ref="A54:E54"/>
    <mergeCell ref="B2:D2"/>
    <mergeCell ref="B3:D3"/>
    <mergeCell ref="B10:D10"/>
    <mergeCell ref="A22:E22"/>
    <mergeCell ref="B27:D27"/>
    <mergeCell ref="B122:D122"/>
    <mergeCell ref="E122:F122"/>
    <mergeCell ref="B59:D59"/>
    <mergeCell ref="A68:E68"/>
    <mergeCell ref="B73:D73"/>
    <mergeCell ref="A100:E100"/>
    <mergeCell ref="B105:D105"/>
    <mergeCell ref="A116:E116"/>
    <mergeCell ref="A118:F118"/>
    <mergeCell ref="B120:D120"/>
    <mergeCell ref="E120:F120"/>
    <mergeCell ref="B121:D121"/>
    <mergeCell ref="E121:F121"/>
    <mergeCell ref="B126:D126"/>
    <mergeCell ref="E126:F126"/>
    <mergeCell ref="B123:D123"/>
    <mergeCell ref="E123:F123"/>
    <mergeCell ref="B124:D124"/>
    <mergeCell ref="E124:F124"/>
    <mergeCell ref="B125:D125"/>
    <mergeCell ref="E125:F125"/>
  </mergeCells>
  <pageMargins left="0.7" right="0.7" top="0.75" bottom="0.75" header="0.3" footer="0.3"/>
  <pageSetup paperSize="9" orientation="portrait" horizontalDpi="4294967293" r:id="rId1"/>
  <rowBreaks count="7" manualBreakCount="7">
    <brk id="23" max="16383" man="1"/>
    <brk id="49" max="5" man="1"/>
    <brk id="55" max="16383" man="1"/>
    <brk id="69" max="16383" man="1"/>
    <brk id="101" max="5" man="1"/>
    <brk id="117" max="5" man="1"/>
    <brk id="127" max="5" man="1"/>
  </rowBreaks>
  <drawing r:id="rId2"/>
  <legacyDrawing r:id="rId3"/>
  <oleObjects>
    <mc:AlternateContent xmlns:mc="http://schemas.openxmlformats.org/markup-compatibility/2006">
      <mc:Choice Requires="x14">
        <oleObject progId="Equation.3" shapeId="11265"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1265" r:id="rId4"/>
      </mc:Fallback>
    </mc:AlternateContent>
    <mc:AlternateContent xmlns:mc="http://schemas.openxmlformats.org/markup-compatibility/2006">
      <mc:Choice Requires="x14">
        <oleObject progId="Equation.3" shapeId="11266"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1266" r:id="rId6"/>
      </mc:Fallback>
    </mc:AlternateContent>
    <mc:AlternateContent xmlns:mc="http://schemas.openxmlformats.org/markup-compatibility/2006">
      <mc:Choice Requires="x14">
        <oleObject progId="Equation.3" shapeId="11267"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1267" r:id="rId7"/>
      </mc:Fallback>
    </mc:AlternateContent>
    <mc:AlternateContent xmlns:mc="http://schemas.openxmlformats.org/markup-compatibility/2006">
      <mc:Choice Requires="x14">
        <oleObject progId="Equation.3" shapeId="11268"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1268" r:id="rId8"/>
      </mc:Fallback>
    </mc:AlternateContent>
    <mc:AlternateContent xmlns:mc="http://schemas.openxmlformats.org/markup-compatibility/2006">
      <mc:Choice Requires="x14">
        <oleObject progId="Equation.3" shapeId="11269"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1269" r:id="rId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97"/>
  <sheetViews>
    <sheetView view="pageBreakPreview" topLeftCell="A77" zoomScale="110" zoomScaleSheetLayoutView="110" workbookViewId="0">
      <selection activeCell="E83" sqref="E83:E86"/>
    </sheetView>
  </sheetViews>
  <sheetFormatPr baseColWidth="10" defaultColWidth="9" defaultRowHeight="12" x14ac:dyDescent="0.15"/>
  <cols>
    <col min="2" max="2" width="55.59765625" customWidth="1"/>
    <col min="3" max="4" width="7.19921875" customWidth="1"/>
    <col min="5" max="5" width="8" customWidth="1"/>
    <col min="6" max="6" width="9.19921875" bestFit="1" customWidth="1"/>
  </cols>
  <sheetData>
    <row r="2" spans="1:6" ht="79.75" customHeight="1" x14ac:dyDescent="0.15">
      <c r="A2" s="30"/>
      <c r="B2" s="256" t="s">
        <v>377</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x14ac:dyDescent="0.15">
      <c r="A5" s="110" t="s">
        <v>366</v>
      </c>
      <c r="B5" s="56" t="s">
        <v>219</v>
      </c>
      <c r="C5" s="28"/>
      <c r="D5" s="28"/>
      <c r="E5" s="28"/>
      <c r="F5" s="29"/>
    </row>
    <row r="6" spans="1:6" x14ac:dyDescent="0.15">
      <c r="A6" s="3"/>
      <c r="B6" s="28"/>
      <c r="C6" s="28"/>
      <c r="D6" s="28"/>
      <c r="E6" s="28"/>
      <c r="F6" s="29"/>
    </row>
    <row r="7" spans="1:6" x14ac:dyDescent="0.15">
      <c r="A7" s="40" t="s">
        <v>0</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46" t="s">
        <v>0</v>
      </c>
      <c r="B14" s="49" t="s">
        <v>235</v>
      </c>
      <c r="C14" s="47">
        <v>85</v>
      </c>
      <c r="D14" s="48" t="s">
        <v>26</v>
      </c>
      <c r="E14" s="14"/>
      <c r="F14" s="15">
        <f>SUM(E14*C14)</f>
        <v>0</v>
      </c>
    </row>
    <row r="15" spans="1:6" ht="15" customHeight="1" x14ac:dyDescent="0.15">
      <c r="A15" s="17" t="s">
        <v>1</v>
      </c>
      <c r="B15" s="49" t="s">
        <v>234</v>
      </c>
      <c r="C15" s="18">
        <v>4</v>
      </c>
      <c r="D15" s="13" t="s">
        <v>24</v>
      </c>
      <c r="E15" s="16"/>
      <c r="F15" s="133">
        <f t="shared" ref="F15:F18" si="0">SUM(E15*C15)</f>
        <v>0</v>
      </c>
    </row>
    <row r="16" spans="1:6" ht="29.75" customHeight="1" x14ac:dyDescent="0.15">
      <c r="A16" s="17" t="s">
        <v>2</v>
      </c>
      <c r="B16" s="51" t="s">
        <v>68</v>
      </c>
      <c r="C16" s="18">
        <v>6</v>
      </c>
      <c r="D16" s="13" t="s">
        <v>24</v>
      </c>
      <c r="E16" s="16"/>
      <c r="F16" s="133">
        <f t="shared" si="0"/>
        <v>0</v>
      </c>
    </row>
    <row r="17" spans="1:6" ht="22" x14ac:dyDescent="0.15">
      <c r="A17" s="17" t="s">
        <v>3</v>
      </c>
      <c r="B17" s="49" t="s">
        <v>49</v>
      </c>
      <c r="C17" s="18">
        <v>3</v>
      </c>
      <c r="D17" s="13" t="s">
        <v>24</v>
      </c>
      <c r="E17" s="16"/>
      <c r="F17" s="133">
        <f t="shared" si="0"/>
        <v>0</v>
      </c>
    </row>
    <row r="18" spans="1:6" ht="23" thickBot="1" x14ac:dyDescent="0.2">
      <c r="A18" s="17" t="s">
        <v>4</v>
      </c>
      <c r="B18" s="49" t="s">
        <v>50</v>
      </c>
      <c r="C18" s="18">
        <v>8</v>
      </c>
      <c r="D18" s="13" t="s">
        <v>26</v>
      </c>
      <c r="E18" s="16"/>
      <c r="F18" s="133">
        <f t="shared" si="0"/>
        <v>0</v>
      </c>
    </row>
    <row r="19" spans="1:6" ht="13" thickBot="1" x14ac:dyDescent="0.2">
      <c r="A19" s="225" t="s">
        <v>48</v>
      </c>
      <c r="B19" s="226"/>
      <c r="C19" s="226"/>
      <c r="D19" s="226"/>
      <c r="E19" s="227"/>
      <c r="F19" s="20">
        <f>SUM(F14:F18)</f>
        <v>0</v>
      </c>
    </row>
    <row r="20" spans="1:6" x14ac:dyDescent="0.15">
      <c r="A20" s="3"/>
      <c r="B20" s="28"/>
      <c r="C20" s="28"/>
      <c r="D20" s="28"/>
      <c r="E20" s="28"/>
      <c r="F20" s="29"/>
    </row>
    <row r="21" spans="1:6" x14ac:dyDescent="0.15">
      <c r="A21" s="40" t="s">
        <v>1</v>
      </c>
      <c r="B21" s="43" t="s">
        <v>34</v>
      </c>
      <c r="C21" s="41"/>
      <c r="D21" s="41"/>
      <c r="E21" s="41"/>
      <c r="F21" s="42"/>
    </row>
    <row r="22" spans="1:6" x14ac:dyDescent="0.15">
      <c r="A22" s="40"/>
      <c r="B22" s="43"/>
      <c r="C22" s="41"/>
      <c r="D22" s="41"/>
      <c r="E22" s="41"/>
      <c r="F22" s="42"/>
    </row>
    <row r="23" spans="1:6" x14ac:dyDescent="0.15">
      <c r="A23" s="40"/>
      <c r="B23" s="43" t="s">
        <v>38</v>
      </c>
      <c r="C23" s="41"/>
      <c r="D23" s="41"/>
      <c r="E23" s="41"/>
      <c r="F23" s="42"/>
    </row>
    <row r="24" spans="1:6" x14ac:dyDescent="0.15">
      <c r="A24" s="40"/>
      <c r="B24" s="224" t="s">
        <v>44</v>
      </c>
      <c r="C24" s="224"/>
      <c r="D24" s="224"/>
      <c r="E24" s="41"/>
      <c r="F24" s="42"/>
    </row>
    <row r="25" spans="1:6" ht="13" thickBot="1" x14ac:dyDescent="0.2">
      <c r="A25" s="40"/>
      <c r="B25" s="41"/>
      <c r="C25" s="41"/>
      <c r="D25" s="41"/>
      <c r="E25" s="41"/>
      <c r="F25" s="42"/>
    </row>
    <row r="26" spans="1:6" ht="44" x14ac:dyDescent="0.15">
      <c r="A26" s="5" t="s">
        <v>5</v>
      </c>
      <c r="B26" s="21" t="s">
        <v>6</v>
      </c>
      <c r="C26" s="6" t="s">
        <v>7</v>
      </c>
      <c r="D26" s="7" t="s">
        <v>8</v>
      </c>
      <c r="E26" s="7" t="s">
        <v>10</v>
      </c>
      <c r="F26" s="8" t="s">
        <v>11</v>
      </c>
    </row>
    <row r="27" spans="1:6" ht="13" thickBot="1" x14ac:dyDescent="0.2">
      <c r="A27" s="9" t="s">
        <v>9</v>
      </c>
      <c r="B27" s="22">
        <v>1</v>
      </c>
      <c r="C27" s="10">
        <v>2</v>
      </c>
      <c r="D27" s="10">
        <v>3</v>
      </c>
      <c r="E27" s="11">
        <v>4</v>
      </c>
      <c r="F27" s="12" t="s">
        <v>15</v>
      </c>
    </row>
    <row r="28" spans="1:6" ht="66" x14ac:dyDescent="0.15">
      <c r="A28" s="17" t="s">
        <v>0</v>
      </c>
      <c r="B28" s="52" t="s">
        <v>236</v>
      </c>
      <c r="C28" s="18">
        <v>7</v>
      </c>
      <c r="D28" s="13" t="s">
        <v>42</v>
      </c>
      <c r="E28" s="16"/>
      <c r="F28" s="38"/>
    </row>
    <row r="29" spans="1:6" ht="15" customHeight="1" x14ac:dyDescent="0.15">
      <c r="A29" s="17"/>
      <c r="B29" s="53" t="s">
        <v>51</v>
      </c>
      <c r="C29" s="18">
        <f>SUM(C28*50%)</f>
        <v>3.5</v>
      </c>
      <c r="D29" s="13" t="s">
        <v>19</v>
      </c>
      <c r="E29" s="16"/>
      <c r="F29" s="133">
        <f>SUM(E29*C29)</f>
        <v>0</v>
      </c>
    </row>
    <row r="30" spans="1:6" ht="15" customHeight="1" x14ac:dyDescent="0.15">
      <c r="A30" s="17"/>
      <c r="B30" s="53" t="s">
        <v>52</v>
      </c>
      <c r="C30" s="18">
        <f>SUM(C28*30%)</f>
        <v>2.1</v>
      </c>
      <c r="D30" s="13" t="s">
        <v>19</v>
      </c>
      <c r="E30" s="16"/>
      <c r="F30" s="133">
        <f t="shared" ref="F30:F31" si="1">SUM(E30*C30)</f>
        <v>0</v>
      </c>
    </row>
    <row r="31" spans="1:6" ht="14.25" customHeight="1" x14ac:dyDescent="0.15">
      <c r="A31" s="17"/>
      <c r="B31" s="53" t="s">
        <v>39</v>
      </c>
      <c r="C31" s="18">
        <f>SUM(C28*20%)</f>
        <v>1.4000000000000001</v>
      </c>
      <c r="D31" s="13" t="s">
        <v>19</v>
      </c>
      <c r="E31" s="16"/>
      <c r="F31" s="133">
        <f t="shared" si="1"/>
        <v>0</v>
      </c>
    </row>
    <row r="32" spans="1:6" ht="45.5" customHeight="1" x14ac:dyDescent="0.15">
      <c r="A32" s="17" t="s">
        <v>1</v>
      </c>
      <c r="B32" s="49" t="s">
        <v>189</v>
      </c>
      <c r="C32" s="18">
        <v>44</v>
      </c>
      <c r="D32" s="13" t="s">
        <v>42</v>
      </c>
      <c r="E32" s="16"/>
      <c r="F32" s="38"/>
    </row>
    <row r="33" spans="1:6" ht="14.25" customHeight="1" x14ac:dyDescent="0.15">
      <c r="A33" s="17"/>
      <c r="B33" s="53" t="s">
        <v>40</v>
      </c>
      <c r="C33" s="18">
        <f>SUM(C32*30%)</f>
        <v>13.2</v>
      </c>
      <c r="D33" s="13" t="s">
        <v>19</v>
      </c>
      <c r="E33" s="16"/>
      <c r="F33" s="38">
        <f>SUM(E33*C33)</f>
        <v>0</v>
      </c>
    </row>
    <row r="34" spans="1:6" ht="14.25" customHeight="1" x14ac:dyDescent="0.15">
      <c r="A34" s="17"/>
      <c r="B34" s="53" t="s">
        <v>191</v>
      </c>
      <c r="C34" s="18">
        <f>SUM(C32*60%)</f>
        <v>26.4</v>
      </c>
      <c r="D34" s="13" t="s">
        <v>19</v>
      </c>
      <c r="E34" s="16"/>
      <c r="F34" s="38">
        <f t="shared" ref="F34:F35" si="2">SUM(E34*C34)</f>
        <v>0</v>
      </c>
    </row>
    <row r="35" spans="1:6" ht="14.25" customHeight="1" x14ac:dyDescent="0.15">
      <c r="A35" s="17"/>
      <c r="B35" s="53" t="s">
        <v>190</v>
      </c>
      <c r="C35" s="18">
        <f>SUM(C32*10%)</f>
        <v>4.4000000000000004</v>
      </c>
      <c r="D35" s="13" t="s">
        <v>19</v>
      </c>
      <c r="E35" s="16"/>
      <c r="F35" s="38">
        <f t="shared" si="2"/>
        <v>0</v>
      </c>
    </row>
    <row r="36" spans="1:6" ht="29.75" customHeight="1" x14ac:dyDescent="0.15">
      <c r="A36" s="17" t="s">
        <v>2</v>
      </c>
      <c r="B36" s="49" t="s">
        <v>54</v>
      </c>
      <c r="C36" s="18">
        <v>5.5</v>
      </c>
      <c r="D36" s="13" t="s">
        <v>19</v>
      </c>
      <c r="E36" s="16"/>
      <c r="F36" s="38">
        <f t="shared" ref="F36:F41" si="3">SUM(E36*C36)</f>
        <v>0</v>
      </c>
    </row>
    <row r="37" spans="1:6" ht="15" customHeight="1" x14ac:dyDescent="0.15">
      <c r="A37" s="17" t="s">
        <v>3</v>
      </c>
      <c r="B37" s="49" t="s">
        <v>183</v>
      </c>
      <c r="C37" s="18">
        <v>64</v>
      </c>
      <c r="D37" s="13" t="s">
        <v>20</v>
      </c>
      <c r="E37" s="16"/>
      <c r="F37" s="38">
        <f t="shared" si="3"/>
        <v>0</v>
      </c>
    </row>
    <row r="38" spans="1:6" ht="45.5" customHeight="1" x14ac:dyDescent="0.15">
      <c r="A38" s="17" t="s">
        <v>4</v>
      </c>
      <c r="B38" s="49" t="s">
        <v>188</v>
      </c>
      <c r="C38" s="18">
        <v>10.5</v>
      </c>
      <c r="D38" s="13" t="s">
        <v>19</v>
      </c>
      <c r="E38" s="16"/>
      <c r="F38" s="38">
        <f t="shared" si="3"/>
        <v>0</v>
      </c>
    </row>
    <row r="39" spans="1:6" ht="29.75" customHeight="1" x14ac:dyDescent="0.15">
      <c r="A39" s="17" t="s">
        <v>21</v>
      </c>
      <c r="B39" s="45" t="s">
        <v>207</v>
      </c>
      <c r="C39" s="18">
        <v>8</v>
      </c>
      <c r="D39" s="13" t="s">
        <v>19</v>
      </c>
      <c r="E39" s="16"/>
      <c r="F39" s="38">
        <f t="shared" si="3"/>
        <v>0</v>
      </c>
    </row>
    <row r="40" spans="1:6" ht="29.75" customHeight="1" x14ac:dyDescent="0.15">
      <c r="A40" s="17" t="s">
        <v>22</v>
      </c>
      <c r="B40" s="49" t="s">
        <v>184</v>
      </c>
      <c r="C40" s="18">
        <v>9</v>
      </c>
      <c r="D40" s="13" t="s">
        <v>19</v>
      </c>
      <c r="E40" s="16"/>
      <c r="F40" s="38">
        <f t="shared" si="3"/>
        <v>0</v>
      </c>
    </row>
    <row r="41" spans="1:6" ht="29.75" customHeight="1" thickBot="1" x14ac:dyDescent="0.2">
      <c r="A41" s="17" t="s">
        <v>23</v>
      </c>
      <c r="B41" s="49" t="s">
        <v>187</v>
      </c>
      <c r="C41" s="18">
        <v>28.5</v>
      </c>
      <c r="D41" s="13" t="s">
        <v>19</v>
      </c>
      <c r="E41" s="16"/>
      <c r="F41" s="38">
        <f t="shared" si="3"/>
        <v>0</v>
      </c>
    </row>
    <row r="42" spans="1:6" ht="14.25" customHeight="1" thickBot="1" x14ac:dyDescent="0.2">
      <c r="A42" s="225" t="s">
        <v>35</v>
      </c>
      <c r="B42" s="226"/>
      <c r="C42" s="226"/>
      <c r="D42" s="226"/>
      <c r="E42" s="227"/>
      <c r="F42" s="20">
        <f>SUM(F28:F41)</f>
        <v>0</v>
      </c>
    </row>
    <row r="43" spans="1:6" x14ac:dyDescent="0.15">
      <c r="A43" s="3"/>
      <c r="B43" s="28"/>
      <c r="C43" s="28"/>
      <c r="D43" s="28"/>
      <c r="E43" s="28"/>
      <c r="F43" s="29"/>
    </row>
    <row r="44" spans="1:6" x14ac:dyDescent="0.15">
      <c r="A44" s="40" t="s">
        <v>2</v>
      </c>
      <c r="B44" s="43" t="s">
        <v>31</v>
      </c>
      <c r="C44" s="41"/>
      <c r="D44" s="41"/>
      <c r="E44" s="41"/>
      <c r="F44" s="42"/>
    </row>
    <row r="45" spans="1:6" x14ac:dyDescent="0.15">
      <c r="A45" s="40"/>
      <c r="B45" s="43"/>
      <c r="C45" s="41"/>
      <c r="D45" s="41"/>
      <c r="E45" s="41"/>
      <c r="F45" s="42"/>
    </row>
    <row r="46" spans="1:6" x14ac:dyDescent="0.15">
      <c r="A46" s="40"/>
      <c r="B46" s="43" t="s">
        <v>38</v>
      </c>
      <c r="C46" s="41"/>
      <c r="D46" s="41"/>
      <c r="E46" s="41"/>
      <c r="F46" s="42"/>
    </row>
    <row r="47" spans="1:6" x14ac:dyDescent="0.15">
      <c r="A47" s="40"/>
      <c r="B47" s="224" t="s">
        <v>57</v>
      </c>
      <c r="C47" s="224"/>
      <c r="D47" s="224"/>
      <c r="E47" s="41"/>
      <c r="F47" s="42"/>
    </row>
    <row r="48" spans="1:6" ht="13" thickBot="1" x14ac:dyDescent="0.2">
      <c r="A48" s="40"/>
      <c r="B48" s="41"/>
      <c r="C48" s="41"/>
      <c r="D48" s="41"/>
      <c r="E48" s="41"/>
      <c r="F48" s="42"/>
    </row>
    <row r="49" spans="1:6" ht="44" x14ac:dyDescent="0.15">
      <c r="A49" s="5" t="s">
        <v>5</v>
      </c>
      <c r="B49" s="21" t="s">
        <v>6</v>
      </c>
      <c r="C49" s="6" t="s">
        <v>7</v>
      </c>
      <c r="D49" s="7" t="s">
        <v>8</v>
      </c>
      <c r="E49" s="7" t="s">
        <v>10</v>
      </c>
      <c r="F49" s="8" t="s">
        <v>11</v>
      </c>
    </row>
    <row r="50" spans="1:6" ht="13" thickBot="1" x14ac:dyDescent="0.2">
      <c r="A50" s="9" t="s">
        <v>9</v>
      </c>
      <c r="B50" s="22">
        <v>1</v>
      </c>
      <c r="C50" s="10">
        <v>2</v>
      </c>
      <c r="D50" s="10">
        <v>3</v>
      </c>
      <c r="E50" s="11">
        <v>4</v>
      </c>
      <c r="F50" s="12" t="s">
        <v>15</v>
      </c>
    </row>
    <row r="51" spans="1:6" ht="45.5" customHeight="1" thickBot="1" x14ac:dyDescent="0.2">
      <c r="A51" s="17" t="s">
        <v>0</v>
      </c>
      <c r="B51" s="49" t="s">
        <v>237</v>
      </c>
      <c r="C51" s="18">
        <v>4</v>
      </c>
      <c r="D51" s="13" t="s">
        <v>58</v>
      </c>
      <c r="E51" s="16"/>
      <c r="F51" s="38">
        <f t="shared" ref="F51" si="4">SUM(E51*C51)</f>
        <v>0</v>
      </c>
    </row>
    <row r="52" spans="1:6" ht="14.25" customHeight="1" thickBot="1" x14ac:dyDescent="0.2">
      <c r="A52" s="225" t="s">
        <v>43</v>
      </c>
      <c r="B52" s="226"/>
      <c r="C52" s="226"/>
      <c r="D52" s="226"/>
      <c r="E52" s="227"/>
      <c r="F52" s="20">
        <f>SUM(F51:F51)</f>
        <v>0</v>
      </c>
    </row>
    <row r="53" spans="1:6" x14ac:dyDescent="0.15">
      <c r="A53" s="3"/>
      <c r="B53" s="28"/>
      <c r="C53" s="28"/>
      <c r="D53" s="28"/>
      <c r="E53" s="28"/>
      <c r="F53" s="29"/>
    </row>
    <row r="54" spans="1:6" ht="29.75" customHeight="1" x14ac:dyDescent="0.15">
      <c r="A54" s="40" t="s">
        <v>3</v>
      </c>
      <c r="B54" s="43" t="s">
        <v>59</v>
      </c>
      <c r="C54" s="41"/>
      <c r="D54" s="41"/>
      <c r="E54" s="41"/>
      <c r="F54" s="42"/>
    </row>
    <row r="55" spans="1:6" x14ac:dyDescent="0.15">
      <c r="A55" s="40"/>
      <c r="B55" s="43"/>
      <c r="C55" s="41"/>
      <c r="D55" s="41"/>
      <c r="E55" s="41"/>
      <c r="F55" s="42"/>
    </row>
    <row r="56" spans="1:6" x14ac:dyDescent="0.15">
      <c r="A56" s="40"/>
      <c r="B56" s="43" t="s">
        <v>38</v>
      </c>
      <c r="C56" s="41"/>
      <c r="D56" s="41"/>
      <c r="E56" s="41"/>
      <c r="F56" s="42"/>
    </row>
    <row r="57" spans="1:6" x14ac:dyDescent="0.15">
      <c r="A57" s="40"/>
      <c r="B57" s="224" t="s">
        <v>44</v>
      </c>
      <c r="C57" s="224"/>
      <c r="D57" s="224"/>
      <c r="E57" s="41"/>
      <c r="F57" s="42"/>
    </row>
    <row r="58" spans="1:6" ht="13" thickBot="1" x14ac:dyDescent="0.2">
      <c r="A58" s="40"/>
      <c r="B58" s="41"/>
      <c r="C58" s="41"/>
      <c r="D58" s="41"/>
      <c r="E58" s="41"/>
      <c r="F58" s="42"/>
    </row>
    <row r="59" spans="1:6" ht="44" x14ac:dyDescent="0.15">
      <c r="A59" s="5" t="s">
        <v>5</v>
      </c>
      <c r="B59" s="21" t="s">
        <v>6</v>
      </c>
      <c r="C59" s="6" t="s">
        <v>7</v>
      </c>
      <c r="D59" s="7" t="s">
        <v>8</v>
      </c>
      <c r="E59" s="7" t="s">
        <v>10</v>
      </c>
      <c r="F59" s="8" t="s">
        <v>11</v>
      </c>
    </row>
    <row r="60" spans="1:6" ht="13" thickBot="1" x14ac:dyDescent="0.2">
      <c r="A60" s="9" t="s">
        <v>9</v>
      </c>
      <c r="B60" s="22">
        <v>1</v>
      </c>
      <c r="C60" s="10">
        <v>2</v>
      </c>
      <c r="D60" s="10">
        <v>3</v>
      </c>
      <c r="E60" s="11">
        <v>4</v>
      </c>
      <c r="F60" s="12" t="s">
        <v>15</v>
      </c>
    </row>
    <row r="61" spans="1:6" ht="24" x14ac:dyDescent="0.15">
      <c r="A61" s="17" t="s">
        <v>0</v>
      </c>
      <c r="B61" s="45" t="s">
        <v>185</v>
      </c>
      <c r="C61" s="18"/>
      <c r="D61" s="13"/>
      <c r="E61" s="16"/>
      <c r="F61" s="15"/>
    </row>
    <row r="62" spans="1:6" ht="15" customHeight="1" x14ac:dyDescent="0.15">
      <c r="A62" s="17"/>
      <c r="B62" s="45" t="s">
        <v>223</v>
      </c>
      <c r="C62" s="18">
        <v>18</v>
      </c>
      <c r="D62" s="13" t="s">
        <v>26</v>
      </c>
      <c r="E62" s="16"/>
      <c r="F62" s="38">
        <f t="shared" ref="F62:F71" si="5">SUM(E62*C62)</f>
        <v>0</v>
      </c>
    </row>
    <row r="63" spans="1:6" ht="34" x14ac:dyDescent="0.15">
      <c r="A63" s="17" t="s">
        <v>1</v>
      </c>
      <c r="B63" s="45" t="s">
        <v>239</v>
      </c>
      <c r="C63" s="18">
        <v>79</v>
      </c>
      <c r="D63" s="13" t="s">
        <v>26</v>
      </c>
      <c r="E63" s="16"/>
      <c r="F63" s="38">
        <f t="shared" ref="F63:F64" si="6">SUM(E63*C63)</f>
        <v>0</v>
      </c>
    </row>
    <row r="64" spans="1:6" ht="22" x14ac:dyDescent="0.15">
      <c r="A64" s="17" t="s">
        <v>2</v>
      </c>
      <c r="B64" s="45" t="s">
        <v>240</v>
      </c>
      <c r="C64" s="18">
        <v>6</v>
      </c>
      <c r="D64" s="13" t="s">
        <v>26</v>
      </c>
      <c r="E64" s="16"/>
      <c r="F64" s="38">
        <f t="shared" si="6"/>
        <v>0</v>
      </c>
    </row>
    <row r="65" spans="1:6" ht="33" x14ac:dyDescent="0.15">
      <c r="A65" s="17" t="s">
        <v>3</v>
      </c>
      <c r="B65" s="60" t="s">
        <v>197</v>
      </c>
      <c r="C65" s="18">
        <v>4</v>
      </c>
      <c r="D65" s="13" t="s">
        <v>24</v>
      </c>
      <c r="E65" s="16"/>
      <c r="F65" s="38">
        <f t="shared" si="5"/>
        <v>0</v>
      </c>
    </row>
    <row r="66" spans="1:6" x14ac:dyDescent="0.15">
      <c r="A66" s="17" t="s">
        <v>4</v>
      </c>
      <c r="B66" s="49" t="s">
        <v>61</v>
      </c>
      <c r="C66" s="18"/>
      <c r="D66" s="13"/>
      <c r="E66" s="16"/>
      <c r="F66" s="38"/>
    </row>
    <row r="67" spans="1:6" x14ac:dyDescent="0.15">
      <c r="A67" s="17"/>
      <c r="B67" s="61" t="s">
        <v>238</v>
      </c>
      <c r="C67" s="18">
        <v>4</v>
      </c>
      <c r="D67" s="13" t="s">
        <v>24</v>
      </c>
      <c r="E67" s="16"/>
      <c r="F67" s="38">
        <f t="shared" si="5"/>
        <v>0</v>
      </c>
    </row>
    <row r="68" spans="1:6" ht="33" x14ac:dyDescent="0.15">
      <c r="A68" s="17" t="s">
        <v>21</v>
      </c>
      <c r="B68" s="60" t="s">
        <v>229</v>
      </c>
      <c r="C68" s="18">
        <v>4</v>
      </c>
      <c r="D68" s="13" t="s">
        <v>24</v>
      </c>
      <c r="E68" s="16"/>
      <c r="F68" s="38">
        <f t="shared" si="5"/>
        <v>0</v>
      </c>
    </row>
    <row r="69" spans="1:6" ht="22" x14ac:dyDescent="0.15">
      <c r="A69" s="17" t="s">
        <v>22</v>
      </c>
      <c r="B69" s="60" t="s">
        <v>230</v>
      </c>
      <c r="C69" s="18">
        <v>4</v>
      </c>
      <c r="D69" s="13" t="s">
        <v>24</v>
      </c>
      <c r="E69" s="16"/>
      <c r="F69" s="38">
        <f t="shared" ref="F69" si="7">SUM(E69*C69)</f>
        <v>0</v>
      </c>
    </row>
    <row r="70" spans="1:6" ht="29.75" customHeight="1" x14ac:dyDescent="0.15">
      <c r="A70" s="77" t="s">
        <v>23</v>
      </c>
      <c r="B70" s="94" t="s">
        <v>241</v>
      </c>
      <c r="C70" s="79">
        <f>SUM(C62)</f>
        <v>18</v>
      </c>
      <c r="D70" s="80" t="s">
        <v>26</v>
      </c>
      <c r="E70" s="81"/>
      <c r="F70" s="38">
        <f t="shared" si="5"/>
        <v>0</v>
      </c>
    </row>
    <row r="71" spans="1:6" ht="29.75" customHeight="1" thickBot="1" x14ac:dyDescent="0.2">
      <c r="A71" s="77" t="s">
        <v>25</v>
      </c>
      <c r="B71" s="99" t="s">
        <v>242</v>
      </c>
      <c r="C71" s="79">
        <f>SUM(C70)</f>
        <v>18</v>
      </c>
      <c r="D71" s="80" t="s">
        <v>26</v>
      </c>
      <c r="E71" s="81"/>
      <c r="F71" s="38">
        <f t="shared" si="5"/>
        <v>0</v>
      </c>
    </row>
    <row r="72" spans="1:6" ht="15" customHeight="1" thickBot="1" x14ac:dyDescent="0.2">
      <c r="A72" s="225" t="s">
        <v>60</v>
      </c>
      <c r="B72" s="226"/>
      <c r="C72" s="226"/>
      <c r="D72" s="226"/>
      <c r="E72" s="227"/>
      <c r="F72" s="20">
        <f>SUM(F61:F71)</f>
        <v>0</v>
      </c>
    </row>
    <row r="73" spans="1:6" x14ac:dyDescent="0.15">
      <c r="A73" s="3"/>
      <c r="B73" s="28"/>
      <c r="C73" s="28"/>
      <c r="D73" s="28"/>
      <c r="E73" s="28"/>
      <c r="F73" s="29"/>
    </row>
    <row r="74" spans="1:6" ht="16.25" customHeight="1" x14ac:dyDescent="0.15">
      <c r="A74" s="40" t="s">
        <v>4</v>
      </c>
      <c r="B74" s="43" t="s">
        <v>45</v>
      </c>
      <c r="C74" s="41"/>
      <c r="D74" s="41"/>
      <c r="E74" s="41"/>
      <c r="F74" s="42"/>
    </row>
    <row r="75" spans="1:6" x14ac:dyDescent="0.15">
      <c r="A75" s="40"/>
      <c r="B75" s="43"/>
      <c r="C75" s="41"/>
      <c r="D75" s="41"/>
      <c r="E75" s="41"/>
      <c r="F75" s="42"/>
    </row>
    <row r="76" spans="1:6" x14ac:dyDescent="0.15">
      <c r="A76" s="40"/>
      <c r="B76" s="43" t="s">
        <v>38</v>
      </c>
      <c r="C76" s="41"/>
      <c r="D76" s="41"/>
      <c r="E76" s="41"/>
      <c r="F76" s="42"/>
    </row>
    <row r="77" spans="1:6" x14ac:dyDescent="0.15">
      <c r="A77" s="40"/>
      <c r="B77" s="224" t="s">
        <v>44</v>
      </c>
      <c r="C77" s="224"/>
      <c r="D77" s="224"/>
      <c r="E77" s="41"/>
      <c r="F77" s="42"/>
    </row>
    <row r="78" spans="1:6" ht="13" thickBot="1" x14ac:dyDescent="0.2">
      <c r="A78" s="40"/>
      <c r="B78" s="41"/>
      <c r="C78" s="41"/>
      <c r="D78" s="41"/>
      <c r="E78" s="41"/>
      <c r="F78" s="42"/>
    </row>
    <row r="79" spans="1:6" ht="44" x14ac:dyDescent="0.15">
      <c r="A79" s="5" t="s">
        <v>5</v>
      </c>
      <c r="B79" s="21" t="s">
        <v>6</v>
      </c>
      <c r="C79" s="6" t="s">
        <v>7</v>
      </c>
      <c r="D79" s="7" t="s">
        <v>8</v>
      </c>
      <c r="E79" s="7" t="s">
        <v>10</v>
      </c>
      <c r="F79" s="8" t="s">
        <v>11</v>
      </c>
    </row>
    <row r="80" spans="1:6" ht="13" thickBot="1" x14ac:dyDescent="0.2">
      <c r="A80" s="9" t="s">
        <v>9</v>
      </c>
      <c r="B80" s="22">
        <v>1</v>
      </c>
      <c r="C80" s="10">
        <v>2</v>
      </c>
      <c r="D80" s="10">
        <v>3</v>
      </c>
      <c r="E80" s="11">
        <v>4</v>
      </c>
      <c r="F80" s="12" t="s">
        <v>15</v>
      </c>
    </row>
    <row r="81" spans="1:6" ht="29.75" customHeight="1" x14ac:dyDescent="0.15">
      <c r="A81" s="77" t="s">
        <v>0</v>
      </c>
      <c r="B81" s="94" t="s">
        <v>47</v>
      </c>
      <c r="C81" s="79">
        <f>SUM(C14)</f>
        <v>85</v>
      </c>
      <c r="D81" s="80" t="s">
        <v>26</v>
      </c>
      <c r="E81" s="92"/>
      <c r="F81" s="38">
        <f t="shared" ref="F81:F86" si="8">SUM(E81*C81)</f>
        <v>0</v>
      </c>
    </row>
    <row r="82" spans="1:6" ht="15" customHeight="1" x14ac:dyDescent="0.15">
      <c r="A82" s="77" t="s">
        <v>1</v>
      </c>
      <c r="B82" s="104" t="s">
        <v>128</v>
      </c>
      <c r="C82" s="79">
        <v>2.5</v>
      </c>
      <c r="D82" s="80" t="s">
        <v>129</v>
      </c>
      <c r="E82" s="92">
        <f>SUM(F86+F85+F84+F83+F81+F72+F52+F42+F19)</f>
        <v>0</v>
      </c>
      <c r="F82" s="38">
        <f>SUM(E82*C82%)</f>
        <v>0</v>
      </c>
    </row>
    <row r="83" spans="1:6" ht="14.25" customHeight="1" x14ac:dyDescent="0.15">
      <c r="A83" s="77" t="s">
        <v>2</v>
      </c>
      <c r="B83" s="104" t="s">
        <v>133</v>
      </c>
      <c r="C83" s="79">
        <v>4</v>
      </c>
      <c r="D83" s="80" t="s">
        <v>36</v>
      </c>
      <c r="E83" s="92"/>
      <c r="F83" s="38">
        <f t="shared" si="8"/>
        <v>0</v>
      </c>
    </row>
    <row r="84" spans="1:6" ht="29.75" customHeight="1" x14ac:dyDescent="0.15">
      <c r="A84" s="77" t="s">
        <v>3</v>
      </c>
      <c r="B84" s="104" t="s">
        <v>67</v>
      </c>
      <c r="C84" s="79">
        <v>2</v>
      </c>
      <c r="D84" s="80" t="s">
        <v>36</v>
      </c>
      <c r="E84" s="92"/>
      <c r="F84" s="38">
        <f t="shared" si="8"/>
        <v>0</v>
      </c>
    </row>
    <row r="85" spans="1:6" ht="15.5" customHeight="1" x14ac:dyDescent="0.15">
      <c r="A85" s="77" t="s">
        <v>4</v>
      </c>
      <c r="B85" s="104" t="s">
        <v>132</v>
      </c>
      <c r="C85" s="79">
        <f>SUM(C62:C62)+C65</f>
        <v>22</v>
      </c>
      <c r="D85" s="80" t="s">
        <v>26</v>
      </c>
      <c r="E85" s="92"/>
      <c r="F85" s="38">
        <f t="shared" si="8"/>
        <v>0</v>
      </c>
    </row>
    <row r="86" spans="1:6" ht="34" thickBot="1" x14ac:dyDescent="0.2">
      <c r="A86" s="77" t="s">
        <v>21</v>
      </c>
      <c r="B86" s="104" t="s">
        <v>196</v>
      </c>
      <c r="C86" s="79">
        <v>4</v>
      </c>
      <c r="D86" s="80" t="s">
        <v>24</v>
      </c>
      <c r="E86" s="92"/>
      <c r="F86" s="38">
        <f t="shared" si="8"/>
        <v>0</v>
      </c>
    </row>
    <row r="87" spans="1:6" ht="13" thickBot="1" x14ac:dyDescent="0.2">
      <c r="A87" s="225" t="s">
        <v>46</v>
      </c>
      <c r="B87" s="226"/>
      <c r="C87" s="226"/>
      <c r="D87" s="226"/>
      <c r="E87" s="227"/>
      <c r="F87" s="20">
        <f>SUM(F81:F86)</f>
        <v>0</v>
      </c>
    </row>
    <row r="88" spans="1:6" x14ac:dyDescent="0.15">
      <c r="A88" s="3"/>
      <c r="B88" s="28"/>
      <c r="C88" s="28"/>
      <c r="D88" s="28"/>
      <c r="E88" s="28"/>
      <c r="F88" s="29"/>
    </row>
    <row r="89" spans="1:6" ht="29.75" customHeight="1" x14ac:dyDescent="0.15">
      <c r="A89" s="186" t="s">
        <v>213</v>
      </c>
      <c r="B89" s="186"/>
      <c r="C89" s="186"/>
      <c r="D89" s="186"/>
      <c r="E89" s="186"/>
      <c r="F89" s="186"/>
    </row>
    <row r="90" spans="1:6" ht="13" thickBot="1" x14ac:dyDescent="0.2">
      <c r="A90" s="31"/>
      <c r="B90" s="23"/>
      <c r="C90" s="23"/>
      <c r="D90" s="23"/>
      <c r="E90" s="23"/>
      <c r="F90" s="23"/>
    </row>
    <row r="91" spans="1:6" ht="13" thickBot="1" x14ac:dyDescent="0.2">
      <c r="A91" s="32"/>
      <c r="B91" s="233" t="s">
        <v>18</v>
      </c>
      <c r="C91" s="234"/>
      <c r="D91" s="235"/>
      <c r="E91" s="236" t="s">
        <v>16</v>
      </c>
      <c r="F91" s="235"/>
    </row>
    <row r="92" spans="1:6" ht="29.75" customHeight="1" x14ac:dyDescent="0.15">
      <c r="A92" s="36" t="s">
        <v>0</v>
      </c>
      <c r="B92" s="237" t="s">
        <v>37</v>
      </c>
      <c r="C92" s="238"/>
      <c r="D92" s="239"/>
      <c r="E92" s="240">
        <f>SUM(F19)</f>
        <v>0</v>
      </c>
      <c r="F92" s="241"/>
    </row>
    <row r="93" spans="1:6" ht="29.75" customHeight="1" x14ac:dyDescent="0.15">
      <c r="A93" s="37" t="s">
        <v>1</v>
      </c>
      <c r="B93" s="228" t="s">
        <v>34</v>
      </c>
      <c r="C93" s="229"/>
      <c r="D93" s="230"/>
      <c r="E93" s="231">
        <f>SUM(F42)</f>
        <v>0</v>
      </c>
      <c r="F93" s="232"/>
    </row>
    <row r="94" spans="1:6" ht="29.75" customHeight="1" x14ac:dyDescent="0.15">
      <c r="A94" s="37" t="s">
        <v>2</v>
      </c>
      <c r="B94" s="228" t="s">
        <v>31</v>
      </c>
      <c r="C94" s="229"/>
      <c r="D94" s="230"/>
      <c r="E94" s="231">
        <f>SUM(F52)</f>
        <v>0</v>
      </c>
      <c r="F94" s="232"/>
    </row>
    <row r="95" spans="1:6" ht="29.75" customHeight="1" x14ac:dyDescent="0.15">
      <c r="A95" s="37" t="s">
        <v>3</v>
      </c>
      <c r="B95" s="228" t="s">
        <v>65</v>
      </c>
      <c r="C95" s="229"/>
      <c r="D95" s="230"/>
      <c r="E95" s="231">
        <f>SUM(F72)</f>
        <v>0</v>
      </c>
      <c r="F95" s="232"/>
    </row>
    <row r="96" spans="1:6" ht="29.75" customHeight="1" thickBot="1" x14ac:dyDescent="0.2">
      <c r="A96" s="37" t="s">
        <v>4</v>
      </c>
      <c r="B96" s="247" t="s">
        <v>45</v>
      </c>
      <c r="C96" s="248"/>
      <c r="D96" s="249"/>
      <c r="E96" s="250">
        <f>SUM(F87)</f>
        <v>0</v>
      </c>
      <c r="F96" s="251"/>
    </row>
    <row r="97" spans="1:6" ht="15" customHeight="1" thickBot="1" x14ac:dyDescent="0.2">
      <c r="A97" s="39"/>
      <c r="B97" s="242" t="s">
        <v>212</v>
      </c>
      <c r="C97" s="243"/>
      <c r="D97" s="244"/>
      <c r="E97" s="245">
        <f>SUM(E92:F96)</f>
        <v>0</v>
      </c>
      <c r="F97" s="246"/>
    </row>
  </sheetData>
  <mergeCells count="27">
    <mergeCell ref="A42:E42"/>
    <mergeCell ref="B2:D2"/>
    <mergeCell ref="B3:D3"/>
    <mergeCell ref="B10:D10"/>
    <mergeCell ref="A19:E19"/>
    <mergeCell ref="B24:D24"/>
    <mergeCell ref="B93:D93"/>
    <mergeCell ref="E93:F93"/>
    <mergeCell ref="B47:D47"/>
    <mergeCell ref="A52:E52"/>
    <mergeCell ref="B57:D57"/>
    <mergeCell ref="A72:E72"/>
    <mergeCell ref="B77:D77"/>
    <mergeCell ref="A87:E87"/>
    <mergeCell ref="A89:F89"/>
    <mergeCell ref="B91:D91"/>
    <mergeCell ref="E91:F91"/>
    <mergeCell ref="B92:D92"/>
    <mergeCell ref="E92:F92"/>
    <mergeCell ref="B97:D97"/>
    <mergeCell ref="E97:F97"/>
    <mergeCell ref="B94:D94"/>
    <mergeCell ref="E94:F94"/>
    <mergeCell ref="B95:D95"/>
    <mergeCell ref="E95:F95"/>
    <mergeCell ref="B96:D96"/>
    <mergeCell ref="E96:F96"/>
  </mergeCells>
  <pageMargins left="0.7" right="0.7" top="0.75" bottom="0.75" header="0.3" footer="0.3"/>
  <pageSetup paperSize="9" orientation="portrait" horizontalDpi="4294967293" r:id="rId1"/>
  <rowBreaks count="5" manualBreakCount="5">
    <brk id="20" max="5" man="1"/>
    <brk id="42" max="5" man="1"/>
    <brk id="53" max="5" man="1"/>
    <brk id="73" max="5" man="1"/>
    <brk id="88" max="5" man="1"/>
  </rowBreaks>
  <drawing r:id="rId2"/>
  <legacyDrawing r:id="rId3"/>
  <oleObjects>
    <mc:AlternateContent xmlns:mc="http://schemas.openxmlformats.org/markup-compatibility/2006">
      <mc:Choice Requires="x14">
        <oleObject progId="Equation.3" shapeId="13313"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3313" r:id="rId4"/>
      </mc:Fallback>
    </mc:AlternateContent>
    <mc:AlternateContent xmlns:mc="http://schemas.openxmlformats.org/markup-compatibility/2006">
      <mc:Choice Requires="x14">
        <oleObject progId="Equation.3" shapeId="13314"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3314" r:id="rId6"/>
      </mc:Fallback>
    </mc:AlternateContent>
    <mc:AlternateContent xmlns:mc="http://schemas.openxmlformats.org/markup-compatibility/2006">
      <mc:Choice Requires="x14">
        <oleObject progId="Equation.3" shapeId="13315"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3315" r:id="rId7"/>
      </mc:Fallback>
    </mc:AlternateContent>
    <mc:AlternateContent xmlns:mc="http://schemas.openxmlformats.org/markup-compatibility/2006">
      <mc:Choice Requires="x14">
        <oleObject progId="Equation.3" shapeId="13316"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3316" r:id="rId8"/>
      </mc:Fallback>
    </mc:AlternateContent>
    <mc:AlternateContent xmlns:mc="http://schemas.openxmlformats.org/markup-compatibility/2006">
      <mc:Choice Requires="x14">
        <oleObject progId="Equation.3" shapeId="13317"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3317" r:id="rId9"/>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24"/>
  <sheetViews>
    <sheetView view="pageBreakPreview" topLeftCell="A81" zoomScale="110" zoomScaleSheetLayoutView="110" workbookViewId="0">
      <selection activeCell="J93" sqref="J93"/>
    </sheetView>
  </sheetViews>
  <sheetFormatPr baseColWidth="10" defaultColWidth="9" defaultRowHeight="12" x14ac:dyDescent="0.15"/>
  <cols>
    <col min="2" max="2" width="55.59765625" customWidth="1"/>
    <col min="3" max="3" width="8.796875" customWidth="1"/>
    <col min="4" max="4" width="7.796875" customWidth="1"/>
    <col min="5" max="5" width="9.796875" customWidth="1"/>
    <col min="6" max="6" width="10.796875" customWidth="1"/>
  </cols>
  <sheetData>
    <row r="2" spans="1:6" ht="90.5" customHeight="1" x14ac:dyDescent="0.15">
      <c r="A2" s="30"/>
      <c r="B2" s="256" t="s">
        <v>380</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ht="17" customHeight="1" x14ac:dyDescent="0.15">
      <c r="A5" s="111" t="s">
        <v>365</v>
      </c>
      <c r="B5" s="56" t="s">
        <v>243</v>
      </c>
      <c r="C5" s="28"/>
      <c r="D5" s="28"/>
      <c r="E5" s="28"/>
      <c r="F5" s="29"/>
    </row>
    <row r="6" spans="1:6" x14ac:dyDescent="0.15">
      <c r="A6" s="3"/>
      <c r="B6" s="28"/>
      <c r="C6" s="28"/>
      <c r="D6" s="28"/>
      <c r="E6" s="28"/>
      <c r="F6" s="29"/>
    </row>
    <row r="7" spans="1:6" x14ac:dyDescent="0.15">
      <c r="A7" s="40">
        <v>1</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17" t="s">
        <v>0</v>
      </c>
      <c r="B14" s="49" t="s">
        <v>218</v>
      </c>
      <c r="C14" s="47">
        <v>76</v>
      </c>
      <c r="D14" s="48" t="s">
        <v>26</v>
      </c>
      <c r="E14" s="14"/>
      <c r="F14" s="14">
        <f>SUM(E14*C14)</f>
        <v>0</v>
      </c>
    </row>
    <row r="15" spans="1:6" ht="15" customHeight="1" x14ac:dyDescent="0.15">
      <c r="A15" s="17" t="s">
        <v>1</v>
      </c>
      <c r="B15" s="49" t="s">
        <v>246</v>
      </c>
      <c r="C15" s="18">
        <v>4</v>
      </c>
      <c r="D15" s="13" t="s">
        <v>24</v>
      </c>
      <c r="E15" s="16"/>
      <c r="F15" s="16">
        <f t="shared" ref="F15:F18" si="0">SUM(E15*C15)</f>
        <v>0</v>
      </c>
    </row>
    <row r="16" spans="1:6" ht="29.75" customHeight="1" x14ac:dyDescent="0.15">
      <c r="A16" s="17" t="s">
        <v>2</v>
      </c>
      <c r="B16" s="51" t="s">
        <v>198</v>
      </c>
      <c r="C16" s="18">
        <v>2</v>
      </c>
      <c r="D16" s="13" t="s">
        <v>24</v>
      </c>
      <c r="E16" s="16"/>
      <c r="F16" s="16">
        <f t="shared" si="0"/>
        <v>0</v>
      </c>
    </row>
    <row r="17" spans="1:6" ht="29.75" customHeight="1" x14ac:dyDescent="0.15">
      <c r="A17" s="17" t="s">
        <v>3</v>
      </c>
      <c r="B17" s="49" t="s">
        <v>49</v>
      </c>
      <c r="C17" s="18">
        <v>5</v>
      </c>
      <c r="D17" s="13" t="s">
        <v>24</v>
      </c>
      <c r="E17" s="16"/>
      <c r="F17" s="16">
        <f t="shared" si="0"/>
        <v>0</v>
      </c>
    </row>
    <row r="18" spans="1:6" ht="29.75" customHeight="1" x14ac:dyDescent="0.15">
      <c r="A18" s="17" t="s">
        <v>4</v>
      </c>
      <c r="B18" s="49" t="s">
        <v>174</v>
      </c>
      <c r="C18" s="18">
        <v>20</v>
      </c>
      <c r="D18" s="13" t="s">
        <v>26</v>
      </c>
      <c r="E18" s="16"/>
      <c r="F18" s="16">
        <f t="shared" si="0"/>
        <v>0</v>
      </c>
    </row>
    <row r="19" spans="1:6" ht="44" x14ac:dyDescent="0.15">
      <c r="A19" s="17" t="s">
        <v>21</v>
      </c>
      <c r="B19" s="103" t="s">
        <v>248</v>
      </c>
      <c r="C19" s="79">
        <v>0</v>
      </c>
      <c r="D19" s="80" t="s">
        <v>26</v>
      </c>
      <c r="E19" s="81"/>
      <c r="F19" s="16">
        <f>SUM(E19*C19)</f>
        <v>0</v>
      </c>
    </row>
    <row r="20" spans="1:6" ht="44" x14ac:dyDescent="0.15">
      <c r="A20" s="17" t="s">
        <v>22</v>
      </c>
      <c r="B20" s="49" t="s">
        <v>170</v>
      </c>
      <c r="C20" s="62">
        <v>0</v>
      </c>
      <c r="D20" s="63" t="s">
        <v>20</v>
      </c>
      <c r="E20" s="64"/>
      <c r="F20" s="64">
        <f t="shared" ref="F20" si="1">SUM(E20*C20)</f>
        <v>0</v>
      </c>
    </row>
    <row r="21" spans="1:6" ht="67" thickBot="1" x14ac:dyDescent="0.2">
      <c r="A21" s="17" t="s">
        <v>23</v>
      </c>
      <c r="B21" s="45" t="s">
        <v>441</v>
      </c>
      <c r="C21" s="79">
        <v>0</v>
      </c>
      <c r="D21" s="80" t="s">
        <v>24</v>
      </c>
      <c r="E21" s="81"/>
      <c r="F21" s="16">
        <f>SUM(E21*C21)</f>
        <v>0</v>
      </c>
    </row>
    <row r="22" spans="1:6" ht="13" thickBot="1" x14ac:dyDescent="0.2">
      <c r="A22" s="225" t="s">
        <v>48</v>
      </c>
      <c r="B22" s="226"/>
      <c r="C22" s="226"/>
      <c r="D22" s="226"/>
      <c r="E22" s="227"/>
      <c r="F22" s="20">
        <f>SUM(F14:F21)</f>
        <v>0</v>
      </c>
    </row>
    <row r="23" spans="1:6" x14ac:dyDescent="0.15">
      <c r="A23" s="3"/>
      <c r="B23" s="28"/>
      <c r="C23" s="28"/>
      <c r="D23" s="28"/>
      <c r="E23" s="28"/>
      <c r="F23" s="29"/>
    </row>
    <row r="24" spans="1:6" x14ac:dyDescent="0.15">
      <c r="A24" s="40">
        <v>2</v>
      </c>
      <c r="B24" s="43" t="s">
        <v>34</v>
      </c>
      <c r="C24" s="41"/>
      <c r="D24" s="41"/>
      <c r="E24" s="41"/>
      <c r="F24" s="42"/>
    </row>
    <row r="25" spans="1:6" x14ac:dyDescent="0.15">
      <c r="A25" s="40"/>
      <c r="B25" s="43"/>
      <c r="C25" s="41"/>
      <c r="D25" s="41"/>
      <c r="E25" s="41"/>
      <c r="F25" s="42"/>
    </row>
    <row r="26" spans="1:6" x14ac:dyDescent="0.15">
      <c r="A26" s="40"/>
      <c r="B26" s="43" t="s">
        <v>38</v>
      </c>
      <c r="C26" s="41"/>
      <c r="D26" s="41"/>
      <c r="E26" s="41"/>
      <c r="F26" s="42"/>
    </row>
    <row r="27" spans="1:6" x14ac:dyDescent="0.15">
      <c r="A27" s="40"/>
      <c r="B27" s="224" t="s">
        <v>44</v>
      </c>
      <c r="C27" s="224"/>
      <c r="D27" s="224"/>
      <c r="E27" s="41"/>
      <c r="F27" s="42"/>
    </row>
    <row r="28" spans="1:6" ht="13" thickBot="1" x14ac:dyDescent="0.2">
      <c r="A28" s="40"/>
      <c r="B28" s="41"/>
      <c r="C28" s="41"/>
      <c r="D28" s="41"/>
      <c r="E28" s="41"/>
      <c r="F28" s="42"/>
    </row>
    <row r="29" spans="1:6" ht="44" x14ac:dyDescent="0.15">
      <c r="A29" s="5" t="s">
        <v>5</v>
      </c>
      <c r="B29" s="21" t="s">
        <v>6</v>
      </c>
      <c r="C29" s="6" t="s">
        <v>7</v>
      </c>
      <c r="D29" s="7" t="s">
        <v>8</v>
      </c>
      <c r="E29" s="7" t="s">
        <v>10</v>
      </c>
      <c r="F29" s="8" t="s">
        <v>11</v>
      </c>
    </row>
    <row r="30" spans="1:6" ht="13" thickBot="1" x14ac:dyDescent="0.2">
      <c r="A30" s="9" t="s">
        <v>9</v>
      </c>
      <c r="B30" s="22">
        <v>1</v>
      </c>
      <c r="C30" s="10">
        <v>2</v>
      </c>
      <c r="D30" s="10">
        <v>3</v>
      </c>
      <c r="E30" s="11">
        <v>4</v>
      </c>
      <c r="F30" s="12" t="s">
        <v>15</v>
      </c>
    </row>
    <row r="31" spans="1:6" ht="70.25" customHeight="1" x14ac:dyDescent="0.15">
      <c r="A31" s="17" t="s">
        <v>0</v>
      </c>
      <c r="B31" s="52" t="s">
        <v>181</v>
      </c>
      <c r="C31" s="18">
        <v>818</v>
      </c>
      <c r="D31" s="13" t="s">
        <v>42</v>
      </c>
      <c r="E31" s="16"/>
      <c r="F31" s="38"/>
    </row>
    <row r="32" spans="1:6" ht="15" customHeight="1" x14ac:dyDescent="0.15">
      <c r="A32" s="17"/>
      <c r="B32" s="53" t="s">
        <v>51</v>
      </c>
      <c r="C32" s="18">
        <f>SUM(C31*50%)</f>
        <v>409</v>
      </c>
      <c r="D32" s="13" t="s">
        <v>19</v>
      </c>
      <c r="E32" s="16"/>
      <c r="F32" s="16">
        <f>SUM(E32*C32)</f>
        <v>0</v>
      </c>
    </row>
    <row r="33" spans="1:6" ht="15" customHeight="1" x14ac:dyDescent="0.15">
      <c r="A33" s="17"/>
      <c r="B33" s="53" t="s">
        <v>52</v>
      </c>
      <c r="C33" s="18">
        <f>SUM(C31*30%)</f>
        <v>245.39999999999998</v>
      </c>
      <c r="D33" s="13" t="s">
        <v>19</v>
      </c>
      <c r="E33" s="16"/>
      <c r="F33" s="16">
        <f t="shared" ref="F33:F34" si="2">SUM(E33*C33)</f>
        <v>0</v>
      </c>
    </row>
    <row r="34" spans="1:6" ht="14.25" customHeight="1" x14ac:dyDescent="0.15">
      <c r="A34" s="17"/>
      <c r="B34" s="53" t="s">
        <v>39</v>
      </c>
      <c r="C34" s="18">
        <f>SUM(C31*20%)</f>
        <v>163.60000000000002</v>
      </c>
      <c r="D34" s="13" t="s">
        <v>19</v>
      </c>
      <c r="E34" s="16"/>
      <c r="F34" s="16">
        <f t="shared" si="2"/>
        <v>0</v>
      </c>
    </row>
    <row r="35" spans="1:6" ht="66" x14ac:dyDescent="0.15">
      <c r="A35" s="17" t="s">
        <v>1</v>
      </c>
      <c r="B35" s="52" t="s">
        <v>182</v>
      </c>
      <c r="C35" s="18">
        <v>340</v>
      </c>
      <c r="D35" s="13" t="s">
        <v>42</v>
      </c>
      <c r="E35" s="16"/>
      <c r="F35" s="38"/>
    </row>
    <row r="36" spans="1:6" ht="14.25" customHeight="1" x14ac:dyDescent="0.15">
      <c r="A36" s="17"/>
      <c r="B36" s="53" t="s">
        <v>51</v>
      </c>
      <c r="C36" s="18">
        <f>SUM(C35*50%)</f>
        <v>170</v>
      </c>
      <c r="D36" s="13" t="s">
        <v>19</v>
      </c>
      <c r="E36" s="16"/>
      <c r="F36" s="16">
        <f>SUM(E36*C36)</f>
        <v>0</v>
      </c>
    </row>
    <row r="37" spans="1:6" ht="14.25" customHeight="1" x14ac:dyDescent="0.15">
      <c r="A37" s="17"/>
      <c r="B37" s="53" t="s">
        <v>52</v>
      </c>
      <c r="C37" s="18">
        <f>SUM(C35*30%)</f>
        <v>102</v>
      </c>
      <c r="D37" s="13" t="s">
        <v>19</v>
      </c>
      <c r="E37" s="16"/>
      <c r="F37" s="16">
        <f t="shared" ref="F37:F38" si="3">SUM(E37*C37)</f>
        <v>0</v>
      </c>
    </row>
    <row r="38" spans="1:6" ht="14.25" customHeight="1" x14ac:dyDescent="0.15">
      <c r="A38" s="17"/>
      <c r="B38" s="53" t="s">
        <v>39</v>
      </c>
      <c r="C38" s="18">
        <f>SUM(C35*20%)</f>
        <v>68</v>
      </c>
      <c r="D38" s="13" t="s">
        <v>19</v>
      </c>
      <c r="E38" s="16"/>
      <c r="F38" s="16">
        <f t="shared" si="3"/>
        <v>0</v>
      </c>
    </row>
    <row r="39" spans="1:6" ht="75.5" customHeight="1" x14ac:dyDescent="0.15">
      <c r="A39" s="17" t="s">
        <v>2</v>
      </c>
      <c r="B39" s="52" t="s">
        <v>249</v>
      </c>
      <c r="C39" s="18">
        <v>10.5</v>
      </c>
      <c r="D39" s="13" t="s">
        <v>42</v>
      </c>
      <c r="E39" s="16"/>
      <c r="F39" s="38"/>
    </row>
    <row r="40" spans="1:6" ht="14.25" customHeight="1" x14ac:dyDescent="0.15">
      <c r="A40" s="17"/>
      <c r="B40" s="53" t="s">
        <v>51</v>
      </c>
      <c r="C40" s="18">
        <f>SUM(C39*50%)</f>
        <v>5.25</v>
      </c>
      <c r="D40" s="13" t="s">
        <v>19</v>
      </c>
      <c r="E40" s="16"/>
      <c r="F40" s="16">
        <f>SUM(E40*C40)</f>
        <v>0</v>
      </c>
    </row>
    <row r="41" spans="1:6" ht="14.25" customHeight="1" x14ac:dyDescent="0.15">
      <c r="A41" s="17"/>
      <c r="B41" s="53" t="s">
        <v>52</v>
      </c>
      <c r="C41" s="18">
        <f>SUM(C39*30%)</f>
        <v>3.15</v>
      </c>
      <c r="D41" s="13" t="s">
        <v>19</v>
      </c>
      <c r="E41" s="16"/>
      <c r="F41" s="16">
        <f t="shared" ref="F41:F42" si="4">SUM(E41*C41)</f>
        <v>0</v>
      </c>
    </row>
    <row r="42" spans="1:6" ht="14.25" customHeight="1" x14ac:dyDescent="0.15">
      <c r="A42" s="17"/>
      <c r="B42" s="53" t="s">
        <v>39</v>
      </c>
      <c r="C42" s="18">
        <f>SUM(C39*20%)</f>
        <v>2.1</v>
      </c>
      <c r="D42" s="13" t="s">
        <v>19</v>
      </c>
      <c r="E42" s="16"/>
      <c r="F42" s="16">
        <f t="shared" si="4"/>
        <v>0</v>
      </c>
    </row>
    <row r="43" spans="1:6" ht="54.5" customHeight="1" x14ac:dyDescent="0.15">
      <c r="A43" s="17" t="s">
        <v>3</v>
      </c>
      <c r="B43" s="49" t="s">
        <v>221</v>
      </c>
      <c r="C43" s="18">
        <v>99.5</v>
      </c>
      <c r="D43" s="13" t="s">
        <v>42</v>
      </c>
      <c r="E43" s="16"/>
      <c r="F43" s="38"/>
    </row>
    <row r="44" spans="1:6" ht="15" customHeight="1" x14ac:dyDescent="0.15">
      <c r="A44" s="17"/>
      <c r="B44" s="53" t="s">
        <v>40</v>
      </c>
      <c r="C44" s="18">
        <f>SUM(C43*30%)</f>
        <v>29.849999999999998</v>
      </c>
      <c r="D44" s="13" t="s">
        <v>19</v>
      </c>
      <c r="E44" s="16"/>
      <c r="F44" s="38">
        <f>SUM(E44*C44)</f>
        <v>0</v>
      </c>
    </row>
    <row r="45" spans="1:6" ht="15" customHeight="1" x14ac:dyDescent="0.15">
      <c r="A45" s="17"/>
      <c r="B45" s="53" t="s">
        <v>41</v>
      </c>
      <c r="C45" s="18">
        <f>SUM(C43*50%)</f>
        <v>49.75</v>
      </c>
      <c r="D45" s="13" t="s">
        <v>19</v>
      </c>
      <c r="E45" s="16"/>
      <c r="F45" s="38">
        <f t="shared" ref="F45:F46" si="5">SUM(E45*C45)</f>
        <v>0</v>
      </c>
    </row>
    <row r="46" spans="1:6" ht="15" customHeight="1" x14ac:dyDescent="0.15">
      <c r="A46" s="17"/>
      <c r="B46" s="53" t="s">
        <v>39</v>
      </c>
      <c r="C46" s="18">
        <f>SUM(C43*20%)</f>
        <v>19.900000000000002</v>
      </c>
      <c r="D46" s="13" t="s">
        <v>19</v>
      </c>
      <c r="E46" s="16"/>
      <c r="F46" s="38">
        <f t="shared" si="5"/>
        <v>0</v>
      </c>
    </row>
    <row r="47" spans="1:6" ht="29.75" customHeight="1" x14ac:dyDescent="0.15">
      <c r="A47" s="17" t="s">
        <v>4</v>
      </c>
      <c r="B47" s="49" t="s">
        <v>54</v>
      </c>
      <c r="C47" s="18">
        <v>37</v>
      </c>
      <c r="D47" s="13" t="s">
        <v>19</v>
      </c>
      <c r="E47" s="16"/>
      <c r="F47" s="38">
        <f t="shared" ref="F47:F53" si="6">SUM(E47*C47)</f>
        <v>0</v>
      </c>
    </row>
    <row r="48" spans="1:6" ht="15" customHeight="1" x14ac:dyDescent="0.15">
      <c r="A48" s="17" t="s">
        <v>21</v>
      </c>
      <c r="B48" s="49" t="s">
        <v>171</v>
      </c>
      <c r="C48" s="18">
        <v>101</v>
      </c>
      <c r="D48" s="13" t="s">
        <v>20</v>
      </c>
      <c r="E48" s="16"/>
      <c r="F48" s="38">
        <f t="shared" si="6"/>
        <v>0</v>
      </c>
    </row>
    <row r="49" spans="1:6" ht="33" x14ac:dyDescent="0.15">
      <c r="A49" s="17" t="s">
        <v>22</v>
      </c>
      <c r="B49" s="49" t="s">
        <v>69</v>
      </c>
      <c r="C49" s="18">
        <v>121</v>
      </c>
      <c r="D49" s="13" t="s">
        <v>19</v>
      </c>
      <c r="E49" s="16"/>
      <c r="F49" s="38">
        <f t="shared" si="6"/>
        <v>0</v>
      </c>
    </row>
    <row r="50" spans="1:6" ht="29.75" customHeight="1" x14ac:dyDescent="0.15">
      <c r="A50" s="17" t="s">
        <v>23</v>
      </c>
      <c r="B50" s="45" t="s">
        <v>179</v>
      </c>
      <c r="C50" s="18">
        <v>19</v>
      </c>
      <c r="D50" s="13" t="s">
        <v>19</v>
      </c>
      <c r="E50" s="16"/>
      <c r="F50" s="38">
        <f t="shared" si="6"/>
        <v>0</v>
      </c>
    </row>
    <row r="51" spans="1:6" ht="29.75" customHeight="1" x14ac:dyDescent="0.15">
      <c r="A51" s="17" t="s">
        <v>25</v>
      </c>
      <c r="B51" s="112" t="s">
        <v>180</v>
      </c>
      <c r="C51" s="113">
        <v>415</v>
      </c>
      <c r="D51" s="13" t="s">
        <v>19</v>
      </c>
      <c r="E51" s="16"/>
      <c r="F51" s="38">
        <f t="shared" si="6"/>
        <v>0</v>
      </c>
    </row>
    <row r="52" spans="1:6" ht="15" customHeight="1" x14ac:dyDescent="0.15">
      <c r="A52" s="17" t="s">
        <v>27</v>
      </c>
      <c r="B52" s="112" t="s">
        <v>55</v>
      </c>
      <c r="C52" s="113">
        <v>749</v>
      </c>
      <c r="D52" s="13" t="s">
        <v>19</v>
      </c>
      <c r="E52" s="16"/>
      <c r="F52" s="38">
        <f t="shared" si="6"/>
        <v>0</v>
      </c>
    </row>
    <row r="53" spans="1:6" ht="29.75" customHeight="1" thickBot="1" x14ac:dyDescent="0.2">
      <c r="A53" s="17" t="s">
        <v>28</v>
      </c>
      <c r="B53" s="112" t="s">
        <v>56</v>
      </c>
      <c r="C53" s="113">
        <v>48</v>
      </c>
      <c r="D53" s="13" t="s">
        <v>19</v>
      </c>
      <c r="E53" s="16"/>
      <c r="F53" s="38">
        <f t="shared" si="6"/>
        <v>0</v>
      </c>
    </row>
    <row r="54" spans="1:6" ht="14.25" customHeight="1" thickBot="1" x14ac:dyDescent="0.2">
      <c r="A54" s="225" t="s">
        <v>35</v>
      </c>
      <c r="B54" s="226"/>
      <c r="C54" s="226"/>
      <c r="D54" s="226"/>
      <c r="E54" s="227"/>
      <c r="F54" s="20">
        <f>SUM(F31:F53)</f>
        <v>0</v>
      </c>
    </row>
    <row r="55" spans="1:6" x14ac:dyDescent="0.15">
      <c r="A55" s="3"/>
      <c r="B55" s="28"/>
      <c r="C55" s="28"/>
      <c r="D55" s="28"/>
      <c r="E55" s="28"/>
      <c r="F55" s="29"/>
    </row>
    <row r="56" spans="1:6" x14ac:dyDescent="0.15">
      <c r="A56" s="40">
        <v>3</v>
      </c>
      <c r="B56" s="43" t="s">
        <v>31</v>
      </c>
      <c r="C56" s="41"/>
      <c r="D56" s="41"/>
      <c r="E56" s="41"/>
      <c r="F56" s="42"/>
    </row>
    <row r="57" spans="1:6" x14ac:dyDescent="0.15">
      <c r="A57" s="40"/>
      <c r="B57" s="43"/>
      <c r="C57" s="41"/>
      <c r="D57" s="41"/>
      <c r="E57" s="41"/>
      <c r="F57" s="42"/>
    </row>
    <row r="58" spans="1:6" x14ac:dyDescent="0.15">
      <c r="A58" s="40"/>
      <c r="B58" s="43" t="s">
        <v>38</v>
      </c>
      <c r="C58" s="41"/>
      <c r="D58" s="41"/>
      <c r="E58" s="41"/>
      <c r="F58" s="42"/>
    </row>
    <row r="59" spans="1:6" x14ac:dyDescent="0.15">
      <c r="A59" s="40"/>
      <c r="B59" s="224" t="s">
        <v>57</v>
      </c>
      <c r="C59" s="224"/>
      <c r="D59" s="224"/>
      <c r="E59" s="41"/>
      <c r="F59" s="42"/>
    </row>
    <row r="60" spans="1:6" ht="13" thickBot="1" x14ac:dyDescent="0.2">
      <c r="A60" s="40"/>
      <c r="B60" s="41"/>
      <c r="C60" s="41"/>
      <c r="D60" s="41"/>
      <c r="E60" s="41"/>
      <c r="F60" s="42"/>
    </row>
    <row r="61" spans="1:6" ht="44" x14ac:dyDescent="0.15">
      <c r="A61" s="5" t="s">
        <v>5</v>
      </c>
      <c r="B61" s="21" t="s">
        <v>6</v>
      </c>
      <c r="C61" s="6" t="s">
        <v>7</v>
      </c>
      <c r="D61" s="7" t="s">
        <v>8</v>
      </c>
      <c r="E61" s="7" t="s">
        <v>10</v>
      </c>
      <c r="F61" s="8" t="s">
        <v>11</v>
      </c>
    </row>
    <row r="62" spans="1:6" ht="13" thickBot="1" x14ac:dyDescent="0.2">
      <c r="A62" s="9" t="s">
        <v>9</v>
      </c>
      <c r="B62" s="22">
        <v>1</v>
      </c>
      <c r="C62" s="10">
        <v>2</v>
      </c>
      <c r="D62" s="10">
        <v>3</v>
      </c>
      <c r="E62" s="11">
        <v>4</v>
      </c>
      <c r="F62" s="12" t="s">
        <v>15</v>
      </c>
    </row>
    <row r="63" spans="1:6" ht="48" customHeight="1" x14ac:dyDescent="0.15">
      <c r="A63" s="17" t="s">
        <v>0</v>
      </c>
      <c r="B63" s="49" t="s">
        <v>250</v>
      </c>
      <c r="C63" s="18">
        <v>1</v>
      </c>
      <c r="D63" s="13" t="s">
        <v>58</v>
      </c>
      <c r="E63" s="16"/>
      <c r="F63" s="38">
        <f t="shared" ref="F63:F67" si="7">SUM(E63*C63)</f>
        <v>0</v>
      </c>
    </row>
    <row r="64" spans="1:6" ht="48" customHeight="1" x14ac:dyDescent="0.15">
      <c r="A64" s="17" t="s">
        <v>1</v>
      </c>
      <c r="B64" s="49" t="s">
        <v>251</v>
      </c>
      <c r="C64" s="18">
        <v>8</v>
      </c>
      <c r="D64" s="13" t="s">
        <v>58</v>
      </c>
      <c r="E64" s="16"/>
      <c r="F64" s="38">
        <f t="shared" si="7"/>
        <v>0</v>
      </c>
    </row>
    <row r="65" spans="1:6" ht="48" customHeight="1" x14ac:dyDescent="0.15">
      <c r="A65" s="17" t="s">
        <v>2</v>
      </c>
      <c r="B65" s="49" t="s">
        <v>252</v>
      </c>
      <c r="C65" s="18">
        <v>6</v>
      </c>
      <c r="D65" s="13" t="s">
        <v>58</v>
      </c>
      <c r="E65" s="16"/>
      <c r="F65" s="38">
        <f t="shared" si="7"/>
        <v>0</v>
      </c>
    </row>
    <row r="66" spans="1:6" ht="48" customHeight="1" x14ac:dyDescent="0.15">
      <c r="A66" s="17" t="s">
        <v>3</v>
      </c>
      <c r="B66" s="49" t="s">
        <v>254</v>
      </c>
      <c r="C66" s="18">
        <v>2</v>
      </c>
      <c r="D66" s="13" t="s">
        <v>58</v>
      </c>
      <c r="E66" s="16"/>
      <c r="F66" s="38">
        <f t="shared" ref="F66" si="8">SUM(E66*C66)</f>
        <v>0</v>
      </c>
    </row>
    <row r="67" spans="1:6" ht="48" customHeight="1" x14ac:dyDescent="0.15">
      <c r="A67" s="17" t="s">
        <v>4</v>
      </c>
      <c r="B67" s="49" t="s">
        <v>561</v>
      </c>
      <c r="C67" s="18">
        <v>72</v>
      </c>
      <c r="D67" s="13" t="s">
        <v>26</v>
      </c>
      <c r="E67" s="16"/>
      <c r="F67" s="38">
        <f t="shared" si="7"/>
        <v>0</v>
      </c>
    </row>
    <row r="68" spans="1:6" ht="52.25" customHeight="1" x14ac:dyDescent="0.15">
      <c r="A68" s="17" t="s">
        <v>21</v>
      </c>
      <c r="B68" s="49" t="s">
        <v>559</v>
      </c>
      <c r="C68" s="18">
        <v>40</v>
      </c>
      <c r="D68" s="13" t="s">
        <v>20</v>
      </c>
      <c r="E68" s="16"/>
      <c r="F68" s="38">
        <f t="shared" ref="F68:F69" si="9">SUM(E68*C68)</f>
        <v>0</v>
      </c>
    </row>
    <row r="69" spans="1:6" ht="48" customHeight="1" thickBot="1" x14ac:dyDescent="0.2">
      <c r="A69" s="17" t="s">
        <v>22</v>
      </c>
      <c r="B69" s="49" t="s">
        <v>560</v>
      </c>
      <c r="C69" s="18">
        <v>72</v>
      </c>
      <c r="D69" s="13" t="s">
        <v>26</v>
      </c>
      <c r="E69" s="16"/>
      <c r="F69" s="38">
        <f t="shared" si="9"/>
        <v>0</v>
      </c>
    </row>
    <row r="70" spans="1:6" ht="14.25" customHeight="1" thickBot="1" x14ac:dyDescent="0.2">
      <c r="A70" s="225" t="s">
        <v>43</v>
      </c>
      <c r="B70" s="226"/>
      <c r="C70" s="226"/>
      <c r="D70" s="226"/>
      <c r="E70" s="227"/>
      <c r="F70" s="20">
        <f>SUM(F63:F69)</f>
        <v>0</v>
      </c>
    </row>
    <row r="71" spans="1:6" x14ac:dyDescent="0.15">
      <c r="A71" s="3"/>
      <c r="B71" s="28"/>
      <c r="C71" s="28"/>
      <c r="D71" s="28"/>
      <c r="E71" s="28"/>
      <c r="F71" s="29"/>
    </row>
    <row r="72" spans="1:6" ht="29.75" customHeight="1" x14ac:dyDescent="0.15">
      <c r="A72" s="40" t="s">
        <v>3</v>
      </c>
      <c r="B72" s="43" t="s">
        <v>59</v>
      </c>
      <c r="C72" s="41"/>
      <c r="D72" s="41"/>
      <c r="E72" s="41"/>
      <c r="F72" s="42"/>
    </row>
    <row r="73" spans="1:6" x14ac:dyDescent="0.15">
      <c r="A73" s="40"/>
      <c r="B73" s="43"/>
      <c r="C73" s="41"/>
      <c r="D73" s="41"/>
      <c r="E73" s="41"/>
      <c r="F73" s="42"/>
    </row>
    <row r="74" spans="1:6" x14ac:dyDescent="0.15">
      <c r="A74" s="40"/>
      <c r="B74" s="43" t="s">
        <v>38</v>
      </c>
      <c r="C74" s="41"/>
      <c r="D74" s="41"/>
      <c r="E74" s="41"/>
      <c r="F74" s="42"/>
    </row>
    <row r="75" spans="1:6" x14ac:dyDescent="0.15">
      <c r="A75" s="40"/>
      <c r="B75" s="224" t="s">
        <v>44</v>
      </c>
      <c r="C75" s="224"/>
      <c r="D75" s="224"/>
      <c r="E75" s="41"/>
      <c r="F75" s="42"/>
    </row>
    <row r="76" spans="1:6" ht="13" thickBot="1" x14ac:dyDescent="0.2">
      <c r="A76" s="40"/>
      <c r="B76" s="41"/>
      <c r="C76" s="41"/>
      <c r="D76" s="41"/>
      <c r="E76" s="41"/>
      <c r="F76" s="42"/>
    </row>
    <row r="77" spans="1:6" ht="44" x14ac:dyDescent="0.15">
      <c r="A77" s="5" t="s">
        <v>5</v>
      </c>
      <c r="B77" s="21" t="s">
        <v>6</v>
      </c>
      <c r="C77" s="6" t="s">
        <v>7</v>
      </c>
      <c r="D77" s="7" t="s">
        <v>8</v>
      </c>
      <c r="E77" s="7" t="s">
        <v>10</v>
      </c>
      <c r="F77" s="8" t="s">
        <v>11</v>
      </c>
    </row>
    <row r="78" spans="1:6" ht="13" thickBot="1" x14ac:dyDescent="0.2">
      <c r="A78" s="9" t="s">
        <v>9</v>
      </c>
      <c r="B78" s="22">
        <v>1</v>
      </c>
      <c r="C78" s="10">
        <v>2</v>
      </c>
      <c r="D78" s="10">
        <v>3</v>
      </c>
      <c r="E78" s="11">
        <v>4</v>
      </c>
      <c r="F78" s="12" t="s">
        <v>15</v>
      </c>
    </row>
    <row r="79" spans="1:6" ht="88" x14ac:dyDescent="0.15">
      <c r="A79" s="17" t="s">
        <v>0</v>
      </c>
      <c r="B79" s="45" t="s">
        <v>570</v>
      </c>
      <c r="C79" s="18"/>
      <c r="D79" s="13"/>
      <c r="E79" s="16"/>
      <c r="F79" s="15"/>
    </row>
    <row r="80" spans="1:6" ht="15" customHeight="1" x14ac:dyDescent="0.15">
      <c r="A80" s="17"/>
      <c r="B80" s="45" t="s">
        <v>373</v>
      </c>
      <c r="C80" s="18">
        <v>40</v>
      </c>
      <c r="D80" s="13" t="s">
        <v>26</v>
      </c>
      <c r="E80" s="16"/>
      <c r="F80" s="38">
        <f t="shared" ref="F80:F96" si="10">SUM(E80*C80)</f>
        <v>0</v>
      </c>
    </row>
    <row r="81" spans="1:6" ht="15" customHeight="1" x14ac:dyDescent="0.15">
      <c r="A81" s="17"/>
      <c r="B81" s="45" t="s">
        <v>376</v>
      </c>
      <c r="C81" s="18">
        <v>32</v>
      </c>
      <c r="D81" s="13" t="s">
        <v>26</v>
      </c>
      <c r="E81" s="16"/>
      <c r="F81" s="38">
        <f t="shared" si="10"/>
        <v>0</v>
      </c>
    </row>
    <row r="82" spans="1:6" ht="52.75" customHeight="1" x14ac:dyDescent="0.15">
      <c r="A82" s="17" t="s">
        <v>1</v>
      </c>
      <c r="B82" s="45" t="s">
        <v>378</v>
      </c>
      <c r="C82" s="18">
        <v>36</v>
      </c>
      <c r="D82" s="13" t="s">
        <v>26</v>
      </c>
      <c r="E82" s="16"/>
      <c r="F82" s="38">
        <f t="shared" ref="F82" si="11">SUM(E82*C82)</f>
        <v>0</v>
      </c>
    </row>
    <row r="83" spans="1:6" ht="14.25" customHeight="1" x14ac:dyDescent="0.15">
      <c r="A83" s="17" t="s">
        <v>2</v>
      </c>
      <c r="B83" s="49" t="s">
        <v>61</v>
      </c>
      <c r="C83" s="18"/>
      <c r="D83" s="13"/>
      <c r="E83" s="16"/>
      <c r="F83" s="38"/>
    </row>
    <row r="84" spans="1:6" ht="14.25" customHeight="1" x14ac:dyDescent="0.15">
      <c r="A84" s="17"/>
      <c r="B84" s="61" t="s">
        <v>562</v>
      </c>
      <c r="C84" s="18">
        <v>2</v>
      </c>
      <c r="D84" s="13" t="s">
        <v>24</v>
      </c>
      <c r="E84" s="16"/>
      <c r="F84" s="38">
        <f t="shared" si="10"/>
        <v>0</v>
      </c>
    </row>
    <row r="85" spans="1:6" x14ac:dyDescent="0.15">
      <c r="A85" s="17" t="s">
        <v>3</v>
      </c>
      <c r="B85" s="49" t="s">
        <v>61</v>
      </c>
      <c r="C85" s="18"/>
      <c r="D85" s="13"/>
      <c r="E85" s="16"/>
      <c r="F85" s="38"/>
    </row>
    <row r="86" spans="1:6" x14ac:dyDescent="0.15">
      <c r="A86" s="17"/>
      <c r="B86" s="61" t="s">
        <v>226</v>
      </c>
      <c r="C86" s="18">
        <v>8</v>
      </c>
      <c r="D86" s="13" t="s">
        <v>24</v>
      </c>
      <c r="E86" s="16"/>
      <c r="F86" s="38">
        <f t="shared" si="10"/>
        <v>0</v>
      </c>
    </row>
    <row r="87" spans="1:6" ht="187" x14ac:dyDescent="0.15">
      <c r="A87" s="17" t="s">
        <v>4</v>
      </c>
      <c r="B87" s="159" t="s">
        <v>574</v>
      </c>
      <c r="C87" s="18"/>
      <c r="D87" s="13"/>
      <c r="E87" s="16"/>
      <c r="F87" s="38"/>
    </row>
    <row r="88" spans="1:6" x14ac:dyDescent="0.15">
      <c r="A88" s="17"/>
      <c r="B88" s="61" t="s">
        <v>228</v>
      </c>
      <c r="C88" s="18">
        <v>1</v>
      </c>
      <c r="D88" s="13" t="s">
        <v>24</v>
      </c>
      <c r="E88" s="16"/>
      <c r="F88" s="38">
        <f t="shared" ref="F88:F89" si="12">SUM(E88*C88)</f>
        <v>0</v>
      </c>
    </row>
    <row r="89" spans="1:6" x14ac:dyDescent="0.15">
      <c r="A89" s="98"/>
      <c r="B89" s="61" t="s">
        <v>253</v>
      </c>
      <c r="C89" s="18">
        <v>2</v>
      </c>
      <c r="D89" s="13" t="s">
        <v>24</v>
      </c>
      <c r="E89" s="16"/>
      <c r="F89" s="38">
        <f t="shared" si="12"/>
        <v>0</v>
      </c>
    </row>
    <row r="90" spans="1:6" ht="205" customHeight="1" x14ac:dyDescent="0.15">
      <c r="A90" s="17" t="s">
        <v>21</v>
      </c>
      <c r="B90" s="159" t="s">
        <v>575</v>
      </c>
      <c r="C90" s="18">
        <v>2</v>
      </c>
      <c r="D90" s="13" t="s">
        <v>24</v>
      </c>
      <c r="E90" s="16"/>
      <c r="F90" s="38">
        <f t="shared" ref="F90:F93" si="13">SUM(E90*C90)</f>
        <v>0</v>
      </c>
    </row>
    <row r="91" spans="1:6" x14ac:dyDescent="0.15">
      <c r="A91" s="17"/>
      <c r="B91" s="160" t="s">
        <v>576</v>
      </c>
      <c r="C91" s="18">
        <v>1</v>
      </c>
      <c r="D91" s="13" t="s">
        <v>24</v>
      </c>
      <c r="E91" s="16"/>
      <c r="F91" s="38">
        <f t="shared" si="13"/>
        <v>0</v>
      </c>
    </row>
    <row r="92" spans="1:6" x14ac:dyDescent="0.15">
      <c r="A92" s="17"/>
      <c r="B92" s="160" t="s">
        <v>577</v>
      </c>
      <c r="C92" s="18">
        <v>1</v>
      </c>
      <c r="D92" s="13" t="s">
        <v>24</v>
      </c>
      <c r="E92" s="16"/>
      <c r="F92" s="38">
        <f t="shared" si="13"/>
        <v>0</v>
      </c>
    </row>
    <row r="93" spans="1:6" ht="30" customHeight="1" x14ac:dyDescent="0.15">
      <c r="A93" s="17" t="s">
        <v>22</v>
      </c>
      <c r="B93" s="60" t="s">
        <v>230</v>
      </c>
      <c r="C93" s="18">
        <v>2</v>
      </c>
      <c r="D93" s="13" t="s">
        <v>24</v>
      </c>
      <c r="E93" s="16"/>
      <c r="F93" s="38">
        <f t="shared" si="13"/>
        <v>0</v>
      </c>
    </row>
    <row r="94" spans="1:6" ht="29.75" customHeight="1" x14ac:dyDescent="0.15">
      <c r="A94" s="77" t="s">
        <v>23</v>
      </c>
      <c r="B94" s="94" t="s">
        <v>62</v>
      </c>
      <c r="C94" s="79">
        <f>SUM(C80:C82)</f>
        <v>108</v>
      </c>
      <c r="D94" s="80" t="s">
        <v>26</v>
      </c>
      <c r="E94" s="81"/>
      <c r="F94" s="38">
        <f t="shared" si="10"/>
        <v>0</v>
      </c>
    </row>
    <row r="95" spans="1:6" ht="29.75" customHeight="1" x14ac:dyDescent="0.15">
      <c r="A95" s="77" t="s">
        <v>25</v>
      </c>
      <c r="B95" s="114" t="s">
        <v>63</v>
      </c>
      <c r="C95" s="79">
        <f>SUM(C94)</f>
        <v>108</v>
      </c>
      <c r="D95" s="80" t="s">
        <v>26</v>
      </c>
      <c r="E95" s="81"/>
      <c r="F95" s="38">
        <f t="shared" si="10"/>
        <v>0</v>
      </c>
    </row>
    <row r="96" spans="1:6" ht="15" customHeight="1" thickBot="1" x14ac:dyDescent="0.2">
      <c r="A96" s="77" t="s">
        <v>27</v>
      </c>
      <c r="B96" s="100" t="s">
        <v>64</v>
      </c>
      <c r="C96" s="79">
        <f>SUM(C95)</f>
        <v>108</v>
      </c>
      <c r="D96" s="80" t="s">
        <v>26</v>
      </c>
      <c r="E96" s="81"/>
      <c r="F96" s="38">
        <f t="shared" si="10"/>
        <v>0</v>
      </c>
    </row>
    <row r="97" spans="1:6" ht="29.75" customHeight="1" thickBot="1" x14ac:dyDescent="0.2">
      <c r="A97" s="225" t="s">
        <v>60</v>
      </c>
      <c r="B97" s="226"/>
      <c r="C97" s="226"/>
      <c r="D97" s="226"/>
      <c r="E97" s="227"/>
      <c r="F97" s="20">
        <f>SUM(F79:F96)</f>
        <v>0</v>
      </c>
    </row>
    <row r="98" spans="1:6" x14ac:dyDescent="0.15">
      <c r="A98" s="3"/>
      <c r="B98" s="28"/>
      <c r="C98" s="28"/>
      <c r="D98" s="28"/>
      <c r="E98" s="28"/>
      <c r="F98" s="29"/>
    </row>
    <row r="99" spans="1:6" ht="16.25" customHeight="1" x14ac:dyDescent="0.15">
      <c r="A99" s="40" t="s">
        <v>4</v>
      </c>
      <c r="B99" s="43" t="s">
        <v>45</v>
      </c>
      <c r="C99" s="41"/>
      <c r="D99" s="41"/>
      <c r="E99" s="41"/>
      <c r="F99" s="42"/>
    </row>
    <row r="100" spans="1:6" x14ac:dyDescent="0.15">
      <c r="A100" s="40"/>
      <c r="B100" s="43"/>
      <c r="C100" s="41"/>
      <c r="D100" s="41"/>
      <c r="E100" s="41"/>
      <c r="F100" s="42"/>
    </row>
    <row r="101" spans="1:6" x14ac:dyDescent="0.15">
      <c r="A101" s="40"/>
      <c r="B101" s="43" t="s">
        <v>38</v>
      </c>
      <c r="C101" s="41"/>
      <c r="D101" s="41"/>
      <c r="E101" s="41"/>
      <c r="F101" s="42"/>
    </row>
    <row r="102" spans="1:6" x14ac:dyDescent="0.15">
      <c r="A102" s="40"/>
      <c r="B102" s="224" t="s">
        <v>44</v>
      </c>
      <c r="C102" s="224"/>
      <c r="D102" s="224"/>
      <c r="E102" s="41"/>
      <c r="F102" s="42"/>
    </row>
    <row r="103" spans="1:6" ht="13" thickBot="1" x14ac:dyDescent="0.2">
      <c r="A103" s="40"/>
      <c r="B103" s="41"/>
      <c r="C103" s="41"/>
      <c r="D103" s="41"/>
      <c r="E103" s="41"/>
      <c r="F103" s="42"/>
    </row>
    <row r="104" spans="1:6" ht="44" x14ac:dyDescent="0.15">
      <c r="A104" s="5" t="s">
        <v>5</v>
      </c>
      <c r="B104" s="21" t="s">
        <v>6</v>
      </c>
      <c r="C104" s="6" t="s">
        <v>7</v>
      </c>
      <c r="D104" s="7" t="s">
        <v>8</v>
      </c>
      <c r="E104" s="7" t="s">
        <v>10</v>
      </c>
      <c r="F104" s="8" t="s">
        <v>11</v>
      </c>
    </row>
    <row r="105" spans="1:6" ht="13" thickBot="1" x14ac:dyDescent="0.2">
      <c r="A105" s="9" t="s">
        <v>9</v>
      </c>
      <c r="B105" s="22">
        <v>1</v>
      </c>
      <c r="C105" s="10">
        <v>2</v>
      </c>
      <c r="D105" s="10">
        <v>3</v>
      </c>
      <c r="E105" s="11">
        <v>4</v>
      </c>
      <c r="F105" s="12" t="s">
        <v>15</v>
      </c>
    </row>
    <row r="106" spans="1:6" ht="29.75" customHeight="1" x14ac:dyDescent="0.15">
      <c r="A106" s="77" t="s">
        <v>0</v>
      </c>
      <c r="B106" s="94" t="s">
        <v>47</v>
      </c>
      <c r="C106" s="79">
        <f>SUM(C80:C82)</f>
        <v>108</v>
      </c>
      <c r="D106" s="80" t="s">
        <v>26</v>
      </c>
      <c r="E106" s="92"/>
      <c r="F106" s="38">
        <f t="shared" ref="F106:F112" si="14">SUM(E106*C106)</f>
        <v>0</v>
      </c>
    </row>
    <row r="107" spans="1:6" ht="22.25" customHeight="1" x14ac:dyDescent="0.15">
      <c r="A107" s="77" t="s">
        <v>1</v>
      </c>
      <c r="B107" s="104" t="s">
        <v>440</v>
      </c>
      <c r="C107" s="79">
        <v>0</v>
      </c>
      <c r="D107" s="80" t="s">
        <v>24</v>
      </c>
      <c r="E107" s="92"/>
      <c r="F107" s="38">
        <f t="shared" si="14"/>
        <v>0</v>
      </c>
    </row>
    <row r="108" spans="1:6" ht="15" customHeight="1" x14ac:dyDescent="0.15">
      <c r="A108" s="77" t="s">
        <v>2</v>
      </c>
      <c r="B108" s="104" t="s">
        <v>128</v>
      </c>
      <c r="C108" s="79">
        <v>2.5</v>
      </c>
      <c r="D108" s="80" t="s">
        <v>129</v>
      </c>
      <c r="E108" s="92">
        <f>SUM(F106+F107+F109+F110+F112+F111+F97+F70+F54+F22)</f>
        <v>0</v>
      </c>
      <c r="F108" s="38">
        <f>SUM(E108*C108%)</f>
        <v>0</v>
      </c>
    </row>
    <row r="109" spans="1:6" ht="14.25" customHeight="1" x14ac:dyDescent="0.15">
      <c r="A109" s="77" t="s">
        <v>3</v>
      </c>
      <c r="B109" s="104" t="s">
        <v>133</v>
      </c>
      <c r="C109" s="79">
        <v>16</v>
      </c>
      <c r="D109" s="80" t="s">
        <v>36</v>
      </c>
      <c r="E109" s="92"/>
      <c r="F109" s="38">
        <f t="shared" si="14"/>
        <v>0</v>
      </c>
    </row>
    <row r="110" spans="1:6" ht="29.75" customHeight="1" x14ac:dyDescent="0.15">
      <c r="A110" s="77" t="s">
        <v>4</v>
      </c>
      <c r="B110" s="104" t="s">
        <v>67</v>
      </c>
      <c r="C110" s="79">
        <v>6</v>
      </c>
      <c r="D110" s="80" t="s">
        <v>36</v>
      </c>
      <c r="E110" s="92"/>
      <c r="F110" s="38">
        <f t="shared" si="14"/>
        <v>0</v>
      </c>
    </row>
    <row r="111" spans="1:6" ht="15.5" customHeight="1" x14ac:dyDescent="0.15">
      <c r="A111" s="77" t="s">
        <v>21</v>
      </c>
      <c r="B111" s="104" t="s">
        <v>132</v>
      </c>
      <c r="C111" s="79">
        <f>SUM(C106)</f>
        <v>108</v>
      </c>
      <c r="D111" s="80" t="s">
        <v>26</v>
      </c>
      <c r="E111" s="92"/>
      <c r="F111" s="38">
        <f t="shared" si="14"/>
        <v>0</v>
      </c>
    </row>
    <row r="112" spans="1:6" ht="45.5" customHeight="1" thickBot="1" x14ac:dyDescent="0.2">
      <c r="A112" s="77" t="s">
        <v>22</v>
      </c>
      <c r="B112" s="104" t="s">
        <v>178</v>
      </c>
      <c r="C112" s="79">
        <v>7</v>
      </c>
      <c r="D112" s="80" t="s">
        <v>24</v>
      </c>
      <c r="E112" s="92"/>
      <c r="F112" s="38">
        <f t="shared" si="14"/>
        <v>0</v>
      </c>
    </row>
    <row r="113" spans="1:6" ht="13" thickBot="1" x14ac:dyDescent="0.2">
      <c r="A113" s="225" t="s">
        <v>46</v>
      </c>
      <c r="B113" s="226"/>
      <c r="C113" s="226"/>
      <c r="D113" s="226"/>
      <c r="E113" s="227"/>
      <c r="F113" s="20">
        <f>SUM(F106:F112)</f>
        <v>0</v>
      </c>
    </row>
    <row r="114" spans="1:6" x14ac:dyDescent="0.15">
      <c r="A114" s="3"/>
      <c r="B114" s="28"/>
      <c r="C114" s="28"/>
      <c r="D114" s="28"/>
      <c r="E114" s="28"/>
      <c r="F114" s="29"/>
    </row>
    <row r="115" spans="1:6" ht="29.75" customHeight="1" x14ac:dyDescent="0.15">
      <c r="A115" s="257" t="s">
        <v>244</v>
      </c>
      <c r="B115" s="257"/>
      <c r="C115" s="257"/>
      <c r="D115" s="257"/>
      <c r="E115" s="257"/>
      <c r="F115" s="257"/>
    </row>
    <row r="116" spans="1:6" ht="13" thickBot="1" x14ac:dyDescent="0.2">
      <c r="A116" s="116"/>
      <c r="B116" s="117"/>
      <c r="C116" s="117"/>
      <c r="D116" s="117"/>
      <c r="E116" s="117"/>
      <c r="F116" s="117"/>
    </row>
    <row r="117" spans="1:6" ht="13" thickBot="1" x14ac:dyDescent="0.2">
      <c r="A117" s="32"/>
      <c r="B117" s="233" t="s">
        <v>18</v>
      </c>
      <c r="C117" s="234"/>
      <c r="D117" s="235"/>
      <c r="E117" s="236" t="s">
        <v>16</v>
      </c>
      <c r="F117" s="235"/>
    </row>
    <row r="118" spans="1:6" ht="29.75" customHeight="1" x14ac:dyDescent="0.15">
      <c r="A118" s="36" t="s">
        <v>0</v>
      </c>
      <c r="B118" s="237" t="s">
        <v>37</v>
      </c>
      <c r="C118" s="238"/>
      <c r="D118" s="239"/>
      <c r="E118" s="240">
        <f>SUM(F22)</f>
        <v>0</v>
      </c>
      <c r="F118" s="241"/>
    </row>
    <row r="119" spans="1:6" ht="29.75" customHeight="1" x14ac:dyDescent="0.15">
      <c r="A119" s="37" t="s">
        <v>1</v>
      </c>
      <c r="B119" s="228" t="s">
        <v>34</v>
      </c>
      <c r="C119" s="229"/>
      <c r="D119" s="230"/>
      <c r="E119" s="231">
        <f>SUM(F54)</f>
        <v>0</v>
      </c>
      <c r="F119" s="232"/>
    </row>
    <row r="120" spans="1:6" ht="29.75" customHeight="1" x14ac:dyDescent="0.15">
      <c r="A120" s="37" t="s">
        <v>2</v>
      </c>
      <c r="B120" s="228" t="s">
        <v>31</v>
      </c>
      <c r="C120" s="229"/>
      <c r="D120" s="230"/>
      <c r="E120" s="231">
        <f>SUM(F70)</f>
        <v>0</v>
      </c>
      <c r="F120" s="232"/>
    </row>
    <row r="121" spans="1:6" ht="29.75" customHeight="1" x14ac:dyDescent="0.15">
      <c r="A121" s="37" t="s">
        <v>3</v>
      </c>
      <c r="B121" s="228" t="s">
        <v>65</v>
      </c>
      <c r="C121" s="229"/>
      <c r="D121" s="230"/>
      <c r="E121" s="231">
        <f>SUM(F97)</f>
        <v>0</v>
      </c>
      <c r="F121" s="232"/>
    </row>
    <row r="122" spans="1:6" ht="29.75" customHeight="1" thickBot="1" x14ac:dyDescent="0.2">
      <c r="A122" s="37" t="s">
        <v>4</v>
      </c>
      <c r="B122" s="247" t="s">
        <v>45</v>
      </c>
      <c r="C122" s="248"/>
      <c r="D122" s="249"/>
      <c r="E122" s="250">
        <f>SUM(F113)</f>
        <v>0</v>
      </c>
      <c r="F122" s="251"/>
    </row>
    <row r="123" spans="1:6" ht="13" thickBot="1" x14ac:dyDescent="0.2">
      <c r="A123" s="39"/>
      <c r="B123" s="242" t="s">
        <v>245</v>
      </c>
      <c r="C123" s="243"/>
      <c r="D123" s="244"/>
      <c r="E123" s="245">
        <f>SUM(E118:F122)</f>
        <v>0</v>
      </c>
      <c r="F123" s="246"/>
    </row>
    <row r="124" spans="1:6" x14ac:dyDescent="0.15">
      <c r="A124" s="118"/>
      <c r="B124" s="118"/>
      <c r="C124" s="118"/>
      <c r="D124" s="118"/>
      <c r="E124" s="118"/>
      <c r="F124" s="118"/>
    </row>
  </sheetData>
  <mergeCells count="27">
    <mergeCell ref="A54:E54"/>
    <mergeCell ref="B2:D2"/>
    <mergeCell ref="B3:D3"/>
    <mergeCell ref="B10:D10"/>
    <mergeCell ref="A22:E22"/>
    <mergeCell ref="B27:D27"/>
    <mergeCell ref="B119:D119"/>
    <mergeCell ref="E119:F119"/>
    <mergeCell ref="B59:D59"/>
    <mergeCell ref="A70:E70"/>
    <mergeCell ref="B75:D75"/>
    <mergeCell ref="A97:E97"/>
    <mergeCell ref="B102:D102"/>
    <mergeCell ref="A113:E113"/>
    <mergeCell ref="A115:F115"/>
    <mergeCell ref="B117:D117"/>
    <mergeCell ref="E117:F117"/>
    <mergeCell ref="B118:D118"/>
    <mergeCell ref="E118:F118"/>
    <mergeCell ref="B123:D123"/>
    <mergeCell ref="E123:F123"/>
    <mergeCell ref="B120:D120"/>
    <mergeCell ref="E120:F120"/>
    <mergeCell ref="B121:D121"/>
    <mergeCell ref="E121:F121"/>
    <mergeCell ref="B122:D122"/>
    <mergeCell ref="E122:F122"/>
  </mergeCells>
  <pageMargins left="0.7" right="0.7" top="0.75" bottom="0.75" header="0.3" footer="0.3"/>
  <pageSetup paperSize="9" scale="75" orientation="portrait" horizontalDpi="4294967293" r:id="rId1"/>
  <rowBreaks count="8" manualBreakCount="8">
    <brk id="4" max="16383" man="1"/>
    <brk id="23" max="16383" man="1"/>
    <brk id="49" max="5" man="1"/>
    <brk id="55" max="16383" man="1"/>
    <brk id="71" max="16383" man="1"/>
    <brk id="98" max="5" man="1"/>
    <brk id="114" max="5" man="1"/>
    <brk id="124" max="5" man="1"/>
  </rowBreaks>
  <drawing r:id="rId2"/>
  <legacyDrawing r:id="rId3"/>
  <oleObjects>
    <mc:AlternateContent xmlns:mc="http://schemas.openxmlformats.org/markup-compatibility/2006">
      <mc:Choice Requires="x14">
        <oleObject progId="Equation.3" shapeId="16385"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6385" r:id="rId4"/>
      </mc:Fallback>
    </mc:AlternateContent>
    <mc:AlternateContent xmlns:mc="http://schemas.openxmlformats.org/markup-compatibility/2006">
      <mc:Choice Requires="x14">
        <oleObject progId="Equation.3" shapeId="16386"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6386" r:id="rId6"/>
      </mc:Fallback>
    </mc:AlternateContent>
    <mc:AlternateContent xmlns:mc="http://schemas.openxmlformats.org/markup-compatibility/2006">
      <mc:Choice Requires="x14">
        <oleObject progId="Equation.3" shapeId="16387"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6387" r:id="rId7"/>
      </mc:Fallback>
    </mc:AlternateContent>
    <mc:AlternateContent xmlns:mc="http://schemas.openxmlformats.org/markup-compatibility/2006">
      <mc:Choice Requires="x14">
        <oleObject progId="Equation.3" shapeId="16388"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6388" r:id="rId8"/>
      </mc:Fallback>
    </mc:AlternateContent>
    <mc:AlternateContent xmlns:mc="http://schemas.openxmlformats.org/markup-compatibility/2006">
      <mc:Choice Requires="x14">
        <oleObject progId="Equation.3" shapeId="16389"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6389" r:id="rId9"/>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96"/>
  <sheetViews>
    <sheetView view="pageBreakPreview" topLeftCell="A81" zoomScale="110" zoomScaleSheetLayoutView="110" workbookViewId="0">
      <selection activeCell="E82" sqref="E82:E85"/>
    </sheetView>
  </sheetViews>
  <sheetFormatPr baseColWidth="10" defaultColWidth="9" defaultRowHeight="12" x14ac:dyDescent="0.15"/>
  <cols>
    <col min="1" max="1" width="9" style="118"/>
    <col min="2" max="2" width="55.59765625" style="118" customWidth="1"/>
    <col min="3" max="4" width="9" style="118"/>
    <col min="5" max="5" width="8" style="118" customWidth="1"/>
    <col min="6" max="6" width="8.796875" style="118" customWidth="1"/>
    <col min="7" max="16384" width="9" style="118"/>
  </cols>
  <sheetData>
    <row r="2" spans="1:6" ht="90.5" customHeight="1" x14ac:dyDescent="0.15">
      <c r="A2" s="30"/>
      <c r="B2" s="256" t="s">
        <v>371</v>
      </c>
      <c r="C2" s="256"/>
      <c r="D2" s="256"/>
      <c r="E2" s="27"/>
      <c r="F2" s="27"/>
    </row>
    <row r="3" spans="1:6" ht="45.5" customHeight="1" x14ac:dyDescent="0.15">
      <c r="A3" s="30"/>
      <c r="B3" s="256" t="s">
        <v>130</v>
      </c>
      <c r="C3" s="256"/>
      <c r="D3" s="256"/>
      <c r="E3" s="27"/>
      <c r="F3" s="27"/>
    </row>
    <row r="4" spans="1:6" x14ac:dyDescent="0.15">
      <c r="A4" s="30"/>
      <c r="B4" s="27"/>
      <c r="C4" s="27"/>
      <c r="D4" s="27"/>
      <c r="E4" s="27"/>
      <c r="F4" s="27"/>
    </row>
    <row r="5" spans="1:6" x14ac:dyDescent="0.15">
      <c r="A5" s="115" t="s">
        <v>367</v>
      </c>
      <c r="B5" s="123" t="s">
        <v>255</v>
      </c>
      <c r="C5" s="28"/>
      <c r="D5" s="28"/>
      <c r="E5" s="28"/>
      <c r="F5" s="29"/>
    </row>
    <row r="6" spans="1:6" x14ac:dyDescent="0.15">
      <c r="A6" s="115"/>
      <c r="B6" s="28"/>
      <c r="C6" s="28"/>
      <c r="D6" s="28"/>
      <c r="E6" s="28"/>
      <c r="F6" s="29"/>
    </row>
    <row r="7" spans="1:6" x14ac:dyDescent="0.15">
      <c r="A7" s="40" t="s">
        <v>0</v>
      </c>
      <c r="B7" s="43" t="s">
        <v>37</v>
      </c>
      <c r="C7" s="41"/>
      <c r="D7" s="41"/>
      <c r="E7" s="41"/>
      <c r="F7" s="42"/>
    </row>
    <row r="8" spans="1:6" x14ac:dyDescent="0.15">
      <c r="A8" s="40"/>
      <c r="B8" s="43"/>
      <c r="C8" s="41"/>
      <c r="D8" s="41"/>
      <c r="E8" s="41"/>
      <c r="F8" s="42"/>
    </row>
    <row r="9" spans="1:6" x14ac:dyDescent="0.15">
      <c r="A9" s="40"/>
      <c r="B9" s="43" t="s">
        <v>38</v>
      </c>
      <c r="C9" s="41"/>
      <c r="D9" s="41"/>
      <c r="E9" s="41"/>
      <c r="F9" s="42"/>
    </row>
    <row r="10" spans="1:6" x14ac:dyDescent="0.15">
      <c r="A10" s="40"/>
      <c r="B10" s="224" t="s">
        <v>44</v>
      </c>
      <c r="C10" s="224"/>
      <c r="D10" s="224"/>
      <c r="E10" s="41"/>
      <c r="F10" s="42"/>
    </row>
    <row r="11" spans="1:6" ht="13" thickBot="1" x14ac:dyDescent="0.2">
      <c r="A11" s="40"/>
      <c r="B11" s="41"/>
      <c r="C11" s="41"/>
      <c r="D11" s="41"/>
      <c r="E11" s="41"/>
      <c r="F11" s="42"/>
    </row>
    <row r="12" spans="1:6" ht="44" x14ac:dyDescent="0.15">
      <c r="A12" s="5" t="s">
        <v>5</v>
      </c>
      <c r="B12" s="21" t="s">
        <v>6</v>
      </c>
      <c r="C12" s="6" t="s">
        <v>7</v>
      </c>
      <c r="D12" s="7" t="s">
        <v>8</v>
      </c>
      <c r="E12" s="7" t="s">
        <v>10</v>
      </c>
      <c r="F12" s="8" t="s">
        <v>11</v>
      </c>
    </row>
    <row r="13" spans="1:6" ht="13" thickBot="1" x14ac:dyDescent="0.2">
      <c r="A13" s="9" t="s">
        <v>9</v>
      </c>
      <c r="B13" s="22">
        <v>1</v>
      </c>
      <c r="C13" s="10">
        <v>2</v>
      </c>
      <c r="D13" s="10">
        <v>3</v>
      </c>
      <c r="E13" s="11">
        <v>4</v>
      </c>
      <c r="F13" s="12" t="s">
        <v>15</v>
      </c>
    </row>
    <row r="14" spans="1:6" ht="15" customHeight="1" x14ac:dyDescent="0.15">
      <c r="A14" s="46" t="s">
        <v>0</v>
      </c>
      <c r="B14" s="49" t="s">
        <v>379</v>
      </c>
      <c r="C14" s="47">
        <v>17</v>
      </c>
      <c r="D14" s="48" t="s">
        <v>26</v>
      </c>
      <c r="E14" s="14"/>
      <c r="F14" s="15">
        <f>SUM(E14*C14)</f>
        <v>0</v>
      </c>
    </row>
    <row r="15" spans="1:6" ht="15" customHeight="1" x14ac:dyDescent="0.15">
      <c r="A15" s="17" t="s">
        <v>1</v>
      </c>
      <c r="B15" s="49" t="s">
        <v>234</v>
      </c>
      <c r="C15" s="18">
        <v>4</v>
      </c>
      <c r="D15" s="13" t="s">
        <v>24</v>
      </c>
      <c r="E15" s="16"/>
      <c r="F15" s="133">
        <f t="shared" ref="F15:F18" si="0">SUM(E15*C15)</f>
        <v>0</v>
      </c>
    </row>
    <row r="16" spans="1:6" ht="29.75" customHeight="1" x14ac:dyDescent="0.15">
      <c r="A16" s="17" t="s">
        <v>2</v>
      </c>
      <c r="B16" s="51" t="s">
        <v>68</v>
      </c>
      <c r="C16" s="18">
        <v>2</v>
      </c>
      <c r="D16" s="13" t="s">
        <v>24</v>
      </c>
      <c r="E16" s="16"/>
      <c r="F16" s="133">
        <f t="shared" si="0"/>
        <v>0</v>
      </c>
    </row>
    <row r="17" spans="1:6" ht="22" x14ac:dyDescent="0.15">
      <c r="A17" s="17" t="s">
        <v>3</v>
      </c>
      <c r="B17" s="49" t="s">
        <v>49</v>
      </c>
      <c r="C17" s="18">
        <v>1</v>
      </c>
      <c r="D17" s="13" t="s">
        <v>24</v>
      </c>
      <c r="E17" s="16"/>
      <c r="F17" s="133">
        <f t="shared" si="0"/>
        <v>0</v>
      </c>
    </row>
    <row r="18" spans="1:6" ht="23" thickBot="1" x14ac:dyDescent="0.2">
      <c r="A18" s="17" t="s">
        <v>4</v>
      </c>
      <c r="B18" s="49" t="s">
        <v>50</v>
      </c>
      <c r="C18" s="18">
        <v>8</v>
      </c>
      <c r="D18" s="13" t="s">
        <v>26</v>
      </c>
      <c r="E18" s="16"/>
      <c r="F18" s="133">
        <f t="shared" si="0"/>
        <v>0</v>
      </c>
    </row>
    <row r="19" spans="1:6" ht="13" thickBot="1" x14ac:dyDescent="0.2">
      <c r="A19" s="225" t="s">
        <v>48</v>
      </c>
      <c r="B19" s="226"/>
      <c r="C19" s="226"/>
      <c r="D19" s="226"/>
      <c r="E19" s="227"/>
      <c r="F19" s="20">
        <f>SUM(F14:F18)</f>
        <v>0</v>
      </c>
    </row>
    <row r="20" spans="1:6" x14ac:dyDescent="0.15">
      <c r="A20" s="115"/>
      <c r="B20" s="28"/>
      <c r="C20" s="28"/>
      <c r="D20" s="28"/>
      <c r="E20" s="28"/>
      <c r="F20" s="29"/>
    </row>
    <row r="21" spans="1:6" x14ac:dyDescent="0.15">
      <c r="A21" s="40" t="s">
        <v>1</v>
      </c>
      <c r="B21" s="43" t="s">
        <v>34</v>
      </c>
      <c r="C21" s="41"/>
      <c r="D21" s="41"/>
      <c r="E21" s="41"/>
      <c r="F21" s="42"/>
    </row>
    <row r="22" spans="1:6" x14ac:dyDescent="0.15">
      <c r="A22" s="40"/>
      <c r="B22" s="43"/>
      <c r="C22" s="41"/>
      <c r="D22" s="41"/>
      <c r="E22" s="41"/>
      <c r="F22" s="42"/>
    </row>
    <row r="23" spans="1:6" x14ac:dyDescent="0.15">
      <c r="A23" s="40"/>
      <c r="B23" s="43" t="s">
        <v>38</v>
      </c>
      <c r="C23" s="41"/>
      <c r="D23" s="41"/>
      <c r="E23" s="41"/>
      <c r="F23" s="42"/>
    </row>
    <row r="24" spans="1:6" x14ac:dyDescent="0.15">
      <c r="A24" s="40"/>
      <c r="B24" s="224" t="s">
        <v>44</v>
      </c>
      <c r="C24" s="224"/>
      <c r="D24" s="224"/>
      <c r="E24" s="41"/>
      <c r="F24" s="42"/>
    </row>
    <row r="25" spans="1:6" ht="13" thickBot="1" x14ac:dyDescent="0.2">
      <c r="A25" s="40"/>
      <c r="B25" s="41"/>
      <c r="C25" s="41"/>
      <c r="D25" s="41"/>
      <c r="E25" s="41"/>
      <c r="F25" s="42"/>
    </row>
    <row r="26" spans="1:6" ht="44" x14ac:dyDescent="0.15">
      <c r="A26" s="5" t="s">
        <v>5</v>
      </c>
      <c r="B26" s="21" t="s">
        <v>6</v>
      </c>
      <c r="C26" s="6" t="s">
        <v>7</v>
      </c>
      <c r="D26" s="7" t="s">
        <v>8</v>
      </c>
      <c r="E26" s="7" t="s">
        <v>10</v>
      </c>
      <c r="F26" s="8" t="s">
        <v>11</v>
      </c>
    </row>
    <row r="27" spans="1:6" ht="13" thickBot="1" x14ac:dyDescent="0.2">
      <c r="A27" s="9" t="s">
        <v>9</v>
      </c>
      <c r="B27" s="22">
        <v>1</v>
      </c>
      <c r="C27" s="10">
        <v>2</v>
      </c>
      <c r="D27" s="10">
        <v>3</v>
      </c>
      <c r="E27" s="11">
        <v>4</v>
      </c>
      <c r="F27" s="12" t="s">
        <v>15</v>
      </c>
    </row>
    <row r="28" spans="1:6" ht="66" x14ac:dyDescent="0.15">
      <c r="A28" s="17" t="s">
        <v>0</v>
      </c>
      <c r="B28" s="124" t="s">
        <v>236</v>
      </c>
      <c r="C28" s="18">
        <v>8</v>
      </c>
      <c r="D28" s="13" t="s">
        <v>42</v>
      </c>
      <c r="E28" s="16"/>
      <c r="F28" s="38"/>
    </row>
    <row r="29" spans="1:6" ht="15" customHeight="1" x14ac:dyDescent="0.15">
      <c r="A29" s="17"/>
      <c r="B29" s="53" t="s">
        <v>51</v>
      </c>
      <c r="C29" s="18">
        <f>SUM(C28*50%)</f>
        <v>4</v>
      </c>
      <c r="D29" s="13" t="s">
        <v>19</v>
      </c>
      <c r="E29" s="16"/>
      <c r="F29" s="133">
        <f>SUM(E29*C29)</f>
        <v>0</v>
      </c>
    </row>
    <row r="30" spans="1:6" ht="15" customHeight="1" x14ac:dyDescent="0.15">
      <c r="A30" s="17"/>
      <c r="B30" s="53" t="s">
        <v>52</v>
      </c>
      <c r="C30" s="18">
        <f>SUM(C28*30%)</f>
        <v>2.4</v>
      </c>
      <c r="D30" s="13" t="s">
        <v>19</v>
      </c>
      <c r="E30" s="16"/>
      <c r="F30" s="133">
        <f t="shared" ref="F30:F31" si="1">SUM(E30*C30)</f>
        <v>0</v>
      </c>
    </row>
    <row r="31" spans="1:6" ht="14.25" customHeight="1" x14ac:dyDescent="0.15">
      <c r="A31" s="17"/>
      <c r="B31" s="53" t="s">
        <v>39</v>
      </c>
      <c r="C31" s="18">
        <f>SUM(C28*20%)</f>
        <v>1.6</v>
      </c>
      <c r="D31" s="13" t="s">
        <v>19</v>
      </c>
      <c r="E31" s="16"/>
      <c r="F31" s="133">
        <f t="shared" si="1"/>
        <v>0</v>
      </c>
    </row>
    <row r="32" spans="1:6" ht="45.5" customHeight="1" x14ac:dyDescent="0.15">
      <c r="A32" s="17" t="s">
        <v>1</v>
      </c>
      <c r="B32" s="49" t="s">
        <v>189</v>
      </c>
      <c r="C32" s="18">
        <v>17</v>
      </c>
      <c r="D32" s="13" t="s">
        <v>42</v>
      </c>
      <c r="E32" s="16"/>
      <c r="F32" s="38"/>
    </row>
    <row r="33" spans="1:6" ht="14.25" customHeight="1" x14ac:dyDescent="0.15">
      <c r="A33" s="17"/>
      <c r="B33" s="53" t="s">
        <v>40</v>
      </c>
      <c r="C33" s="18">
        <f>SUM(C32*30%)</f>
        <v>5.0999999999999996</v>
      </c>
      <c r="D33" s="13" t="s">
        <v>19</v>
      </c>
      <c r="E33" s="16"/>
      <c r="F33" s="38">
        <f>SUM(E33*C33)</f>
        <v>0</v>
      </c>
    </row>
    <row r="34" spans="1:6" ht="14.25" customHeight="1" x14ac:dyDescent="0.15">
      <c r="A34" s="17"/>
      <c r="B34" s="53" t="s">
        <v>191</v>
      </c>
      <c r="C34" s="18">
        <f>SUM(C32*60%)</f>
        <v>10.199999999999999</v>
      </c>
      <c r="D34" s="13" t="s">
        <v>19</v>
      </c>
      <c r="E34" s="16"/>
      <c r="F34" s="38">
        <f t="shared" ref="F34:F35" si="2">SUM(E34*C34)</f>
        <v>0</v>
      </c>
    </row>
    <row r="35" spans="1:6" ht="14.25" customHeight="1" x14ac:dyDescent="0.15">
      <c r="A35" s="17"/>
      <c r="B35" s="53" t="s">
        <v>190</v>
      </c>
      <c r="C35" s="18">
        <f>SUM(C32*10%)</f>
        <v>1.7000000000000002</v>
      </c>
      <c r="D35" s="13" t="s">
        <v>19</v>
      </c>
      <c r="E35" s="16"/>
      <c r="F35" s="38">
        <f t="shared" si="2"/>
        <v>0</v>
      </c>
    </row>
    <row r="36" spans="1:6" ht="29.75" customHeight="1" x14ac:dyDescent="0.15">
      <c r="A36" s="17" t="s">
        <v>2</v>
      </c>
      <c r="B36" s="49" t="s">
        <v>54</v>
      </c>
      <c r="C36" s="18">
        <v>3</v>
      </c>
      <c r="D36" s="13" t="s">
        <v>19</v>
      </c>
      <c r="E36" s="16"/>
      <c r="F36" s="38">
        <f t="shared" ref="F36:F41" si="3">SUM(E36*C36)</f>
        <v>0</v>
      </c>
    </row>
    <row r="37" spans="1:6" ht="15" customHeight="1" x14ac:dyDescent="0.15">
      <c r="A37" s="17" t="s">
        <v>3</v>
      </c>
      <c r="B37" s="49" t="s">
        <v>183</v>
      </c>
      <c r="C37" s="18">
        <v>18</v>
      </c>
      <c r="D37" s="13" t="s">
        <v>20</v>
      </c>
      <c r="E37" s="16"/>
      <c r="F37" s="38">
        <f t="shared" si="3"/>
        <v>0</v>
      </c>
    </row>
    <row r="38" spans="1:6" ht="45.5" customHeight="1" x14ac:dyDescent="0.15">
      <c r="A38" s="17" t="s">
        <v>4</v>
      </c>
      <c r="B38" s="49" t="s">
        <v>188</v>
      </c>
      <c r="C38" s="18">
        <v>10.8</v>
      </c>
      <c r="D38" s="13" t="s">
        <v>19</v>
      </c>
      <c r="E38" s="16"/>
      <c r="F38" s="38">
        <f t="shared" si="3"/>
        <v>0</v>
      </c>
    </row>
    <row r="39" spans="1:6" ht="29.75" customHeight="1" x14ac:dyDescent="0.15">
      <c r="A39" s="17" t="s">
        <v>21</v>
      </c>
      <c r="B39" s="45" t="s">
        <v>207</v>
      </c>
      <c r="C39" s="18">
        <v>4</v>
      </c>
      <c r="D39" s="13" t="s">
        <v>19</v>
      </c>
      <c r="E39" s="16"/>
      <c r="F39" s="38">
        <f t="shared" si="3"/>
        <v>0</v>
      </c>
    </row>
    <row r="40" spans="1:6" ht="29.75" customHeight="1" x14ac:dyDescent="0.15">
      <c r="A40" s="17" t="s">
        <v>22</v>
      </c>
      <c r="B40" s="49" t="s">
        <v>184</v>
      </c>
      <c r="C40" s="18">
        <v>6</v>
      </c>
      <c r="D40" s="13" t="s">
        <v>19</v>
      </c>
      <c r="E40" s="16"/>
      <c r="F40" s="38">
        <f t="shared" si="3"/>
        <v>0</v>
      </c>
    </row>
    <row r="41" spans="1:6" ht="29.75" customHeight="1" thickBot="1" x14ac:dyDescent="0.2">
      <c r="A41" s="17" t="s">
        <v>23</v>
      </c>
      <c r="B41" s="49" t="s">
        <v>187</v>
      </c>
      <c r="C41" s="18">
        <v>67</v>
      </c>
      <c r="D41" s="13" t="s">
        <v>19</v>
      </c>
      <c r="E41" s="16"/>
      <c r="F41" s="38">
        <f t="shared" si="3"/>
        <v>0</v>
      </c>
    </row>
    <row r="42" spans="1:6" ht="14.25" customHeight="1" thickBot="1" x14ac:dyDescent="0.2">
      <c r="A42" s="225" t="s">
        <v>35</v>
      </c>
      <c r="B42" s="226"/>
      <c r="C42" s="226"/>
      <c r="D42" s="226"/>
      <c r="E42" s="227"/>
      <c r="F42" s="20">
        <f>SUM(F28:F41)</f>
        <v>0</v>
      </c>
    </row>
    <row r="43" spans="1:6" x14ac:dyDescent="0.15">
      <c r="A43" s="115"/>
      <c r="B43" s="28"/>
      <c r="C43" s="28"/>
      <c r="D43" s="28"/>
      <c r="E43" s="28"/>
      <c r="F43" s="29"/>
    </row>
    <row r="44" spans="1:6" x14ac:dyDescent="0.15">
      <c r="A44" s="40" t="s">
        <v>2</v>
      </c>
      <c r="B44" s="43" t="s">
        <v>31</v>
      </c>
      <c r="C44" s="41"/>
      <c r="D44" s="41"/>
      <c r="E44" s="41"/>
      <c r="F44" s="42"/>
    </row>
    <row r="45" spans="1:6" x14ac:dyDescent="0.15">
      <c r="A45" s="40"/>
      <c r="B45" s="43"/>
      <c r="C45" s="41"/>
      <c r="D45" s="41"/>
      <c r="E45" s="41"/>
      <c r="F45" s="42"/>
    </row>
    <row r="46" spans="1:6" x14ac:dyDescent="0.15">
      <c r="A46" s="40"/>
      <c r="B46" s="43" t="s">
        <v>38</v>
      </c>
      <c r="C46" s="41"/>
      <c r="D46" s="41"/>
      <c r="E46" s="41"/>
      <c r="F46" s="42"/>
    </row>
    <row r="47" spans="1:6" x14ac:dyDescent="0.15">
      <c r="A47" s="40"/>
      <c r="B47" s="224" t="s">
        <v>57</v>
      </c>
      <c r="C47" s="224"/>
      <c r="D47" s="224"/>
      <c r="E47" s="41"/>
      <c r="F47" s="42"/>
    </row>
    <row r="48" spans="1:6" ht="13" thickBot="1" x14ac:dyDescent="0.2">
      <c r="A48" s="40"/>
      <c r="B48" s="41"/>
      <c r="C48" s="41"/>
      <c r="D48" s="41"/>
      <c r="E48" s="41"/>
      <c r="F48" s="42"/>
    </row>
    <row r="49" spans="1:6" ht="44" x14ac:dyDescent="0.15">
      <c r="A49" s="5" t="s">
        <v>5</v>
      </c>
      <c r="B49" s="21" t="s">
        <v>6</v>
      </c>
      <c r="C49" s="6" t="s">
        <v>7</v>
      </c>
      <c r="D49" s="7" t="s">
        <v>8</v>
      </c>
      <c r="E49" s="7" t="s">
        <v>10</v>
      </c>
      <c r="F49" s="8" t="s">
        <v>11</v>
      </c>
    </row>
    <row r="50" spans="1:6" ht="13" thickBot="1" x14ac:dyDescent="0.2">
      <c r="A50" s="9" t="s">
        <v>9</v>
      </c>
      <c r="B50" s="22">
        <v>1</v>
      </c>
      <c r="C50" s="10">
        <v>2</v>
      </c>
      <c r="D50" s="10">
        <v>3</v>
      </c>
      <c r="E50" s="11">
        <v>4</v>
      </c>
      <c r="F50" s="12" t="s">
        <v>15</v>
      </c>
    </row>
    <row r="51" spans="1:6" ht="45.5" customHeight="1" thickBot="1" x14ac:dyDescent="0.2">
      <c r="A51" s="17" t="s">
        <v>0</v>
      </c>
      <c r="B51" s="49" t="s">
        <v>258</v>
      </c>
      <c r="C51" s="18">
        <v>4</v>
      </c>
      <c r="D51" s="13" t="s">
        <v>58</v>
      </c>
      <c r="E51" s="16"/>
      <c r="F51" s="38">
        <f t="shared" ref="F51" si="4">SUM(E51*C51)</f>
        <v>0</v>
      </c>
    </row>
    <row r="52" spans="1:6" ht="14.25" customHeight="1" thickBot="1" x14ac:dyDescent="0.2">
      <c r="A52" s="225" t="s">
        <v>43</v>
      </c>
      <c r="B52" s="226"/>
      <c r="C52" s="226"/>
      <c r="D52" s="226"/>
      <c r="E52" s="227"/>
      <c r="F52" s="20">
        <f>SUM(F51:F51)</f>
        <v>0</v>
      </c>
    </row>
    <row r="53" spans="1:6" x14ac:dyDescent="0.15">
      <c r="A53" s="115"/>
      <c r="B53" s="28"/>
      <c r="C53" s="28"/>
      <c r="D53" s="28"/>
      <c r="E53" s="28"/>
      <c r="F53" s="29"/>
    </row>
    <row r="54" spans="1:6" ht="29.75" customHeight="1" x14ac:dyDescent="0.15">
      <c r="A54" s="40" t="s">
        <v>3</v>
      </c>
      <c r="B54" s="43" t="s">
        <v>59</v>
      </c>
      <c r="C54" s="41"/>
      <c r="D54" s="41"/>
      <c r="E54" s="41"/>
      <c r="F54" s="42"/>
    </row>
    <row r="55" spans="1:6" x14ac:dyDescent="0.15">
      <c r="A55" s="40"/>
      <c r="B55" s="43"/>
      <c r="C55" s="41"/>
      <c r="D55" s="41"/>
      <c r="E55" s="41"/>
      <c r="F55" s="42"/>
    </row>
    <row r="56" spans="1:6" x14ac:dyDescent="0.15">
      <c r="A56" s="40"/>
      <c r="B56" s="43" t="s">
        <v>38</v>
      </c>
      <c r="C56" s="41"/>
      <c r="D56" s="41"/>
      <c r="E56" s="41"/>
      <c r="F56" s="42"/>
    </row>
    <row r="57" spans="1:6" x14ac:dyDescent="0.15">
      <c r="A57" s="40"/>
      <c r="B57" s="224" t="s">
        <v>44</v>
      </c>
      <c r="C57" s="224"/>
      <c r="D57" s="224"/>
      <c r="E57" s="41"/>
      <c r="F57" s="42"/>
    </row>
    <row r="58" spans="1:6" ht="13" thickBot="1" x14ac:dyDescent="0.2">
      <c r="A58" s="40"/>
      <c r="B58" s="41"/>
      <c r="C58" s="41"/>
      <c r="D58" s="41"/>
      <c r="E58" s="41"/>
      <c r="F58" s="42"/>
    </row>
    <row r="59" spans="1:6" ht="44" x14ac:dyDescent="0.15">
      <c r="A59" s="5" t="s">
        <v>5</v>
      </c>
      <c r="B59" s="21" t="s">
        <v>6</v>
      </c>
      <c r="C59" s="6" t="s">
        <v>7</v>
      </c>
      <c r="D59" s="7" t="s">
        <v>8</v>
      </c>
      <c r="E59" s="7" t="s">
        <v>10</v>
      </c>
      <c r="F59" s="8" t="s">
        <v>11</v>
      </c>
    </row>
    <row r="60" spans="1:6" ht="13" thickBot="1" x14ac:dyDescent="0.2">
      <c r="A60" s="9" t="s">
        <v>9</v>
      </c>
      <c r="B60" s="22">
        <v>1</v>
      </c>
      <c r="C60" s="10">
        <v>2</v>
      </c>
      <c r="D60" s="10">
        <v>3</v>
      </c>
      <c r="E60" s="11">
        <v>4</v>
      </c>
      <c r="F60" s="12" t="s">
        <v>15</v>
      </c>
    </row>
    <row r="61" spans="1:6" ht="24" x14ac:dyDescent="0.15">
      <c r="A61" s="17" t="s">
        <v>0</v>
      </c>
      <c r="B61" s="45" t="s">
        <v>185</v>
      </c>
      <c r="C61" s="18"/>
      <c r="D61" s="13"/>
      <c r="E61" s="16"/>
      <c r="F61" s="15"/>
    </row>
    <row r="62" spans="1:6" ht="15" customHeight="1" x14ac:dyDescent="0.15">
      <c r="A62" s="17"/>
      <c r="B62" s="45" t="s">
        <v>223</v>
      </c>
      <c r="C62" s="18">
        <v>17</v>
      </c>
      <c r="D62" s="13" t="s">
        <v>26</v>
      </c>
      <c r="E62" s="16"/>
      <c r="F62" s="38">
        <f t="shared" ref="F62:F70" si="5">SUM(E62*C62)</f>
        <v>0</v>
      </c>
    </row>
    <row r="63" spans="1:6" ht="33" x14ac:dyDescent="0.15">
      <c r="A63" s="17" t="s">
        <v>3</v>
      </c>
      <c r="B63" s="60" t="s">
        <v>197</v>
      </c>
      <c r="C63" s="18">
        <v>4</v>
      </c>
      <c r="D63" s="13" t="s">
        <v>24</v>
      </c>
      <c r="E63" s="16"/>
      <c r="F63" s="38">
        <f t="shared" si="5"/>
        <v>0</v>
      </c>
    </row>
    <row r="64" spans="1:6" x14ac:dyDescent="0.15">
      <c r="A64" s="17" t="s">
        <v>4</v>
      </c>
      <c r="B64" s="49" t="s">
        <v>61</v>
      </c>
      <c r="C64" s="18"/>
      <c r="D64" s="13"/>
      <c r="E64" s="16"/>
      <c r="F64" s="38"/>
    </row>
    <row r="65" spans="1:6" x14ac:dyDescent="0.15">
      <c r="A65" s="17"/>
      <c r="B65" s="61" t="s">
        <v>238</v>
      </c>
      <c r="C65" s="18">
        <v>4</v>
      </c>
      <c r="D65" s="13" t="s">
        <v>24</v>
      </c>
      <c r="E65" s="16"/>
      <c r="F65" s="38">
        <f t="shared" si="5"/>
        <v>0</v>
      </c>
    </row>
    <row r="66" spans="1:6" ht="33" x14ac:dyDescent="0.15">
      <c r="A66" s="17" t="s">
        <v>21</v>
      </c>
      <c r="B66" s="60" t="s">
        <v>229</v>
      </c>
      <c r="C66" s="18">
        <v>4</v>
      </c>
      <c r="D66" s="13" t="s">
        <v>24</v>
      </c>
      <c r="E66" s="16"/>
      <c r="F66" s="38">
        <f t="shared" si="5"/>
        <v>0</v>
      </c>
    </row>
    <row r="67" spans="1:6" ht="22" x14ac:dyDescent="0.15">
      <c r="A67" s="17" t="s">
        <v>22</v>
      </c>
      <c r="B67" s="60" t="s">
        <v>230</v>
      </c>
      <c r="C67" s="18">
        <v>2</v>
      </c>
      <c r="D67" s="13" t="s">
        <v>24</v>
      </c>
      <c r="E67" s="16"/>
      <c r="F67" s="38">
        <f t="shared" si="5"/>
        <v>0</v>
      </c>
    </row>
    <row r="68" spans="1:6" ht="44" x14ac:dyDescent="0.15">
      <c r="A68" s="77" t="s">
        <v>23</v>
      </c>
      <c r="B68" s="54" t="s">
        <v>381</v>
      </c>
      <c r="C68" s="18">
        <v>4</v>
      </c>
      <c r="D68" s="13" t="s">
        <v>24</v>
      </c>
      <c r="E68" s="16"/>
      <c r="F68" s="38">
        <f t="shared" si="5"/>
        <v>0</v>
      </c>
    </row>
    <row r="69" spans="1:6" ht="29.75" customHeight="1" x14ac:dyDescent="0.15">
      <c r="A69" s="77" t="s">
        <v>25</v>
      </c>
      <c r="B69" s="94" t="s">
        <v>259</v>
      </c>
      <c r="C69" s="79">
        <f>SUM(C62)</f>
        <v>17</v>
      </c>
      <c r="D69" s="80" t="s">
        <v>26</v>
      </c>
      <c r="E69" s="81"/>
      <c r="F69" s="38">
        <f t="shared" si="5"/>
        <v>0</v>
      </c>
    </row>
    <row r="70" spans="1:6" ht="29.75" customHeight="1" thickBot="1" x14ac:dyDescent="0.2">
      <c r="A70" s="77" t="s">
        <v>27</v>
      </c>
      <c r="B70" s="114" t="s">
        <v>195</v>
      </c>
      <c r="C70" s="79">
        <f>SUM(C69)</f>
        <v>17</v>
      </c>
      <c r="D70" s="80" t="s">
        <v>26</v>
      </c>
      <c r="E70" s="81"/>
      <c r="F70" s="38">
        <f t="shared" si="5"/>
        <v>0</v>
      </c>
    </row>
    <row r="71" spans="1:6" ht="15" customHeight="1" thickBot="1" x14ac:dyDescent="0.2">
      <c r="A71" s="225" t="s">
        <v>60</v>
      </c>
      <c r="B71" s="226"/>
      <c r="C71" s="226"/>
      <c r="D71" s="226"/>
      <c r="E71" s="227"/>
      <c r="F71" s="20">
        <f>SUM(F61:F70)</f>
        <v>0</v>
      </c>
    </row>
    <row r="72" spans="1:6" x14ac:dyDescent="0.15">
      <c r="A72" s="115"/>
      <c r="B72" s="28"/>
      <c r="C72" s="28"/>
      <c r="D72" s="28"/>
      <c r="E72" s="28"/>
      <c r="F72" s="29"/>
    </row>
    <row r="73" spans="1:6" ht="16.25" customHeight="1" x14ac:dyDescent="0.15">
      <c r="A73" s="40" t="s">
        <v>4</v>
      </c>
      <c r="B73" s="43" t="s">
        <v>45</v>
      </c>
      <c r="C73" s="41"/>
      <c r="D73" s="41"/>
      <c r="E73" s="41"/>
      <c r="F73" s="42"/>
    </row>
    <row r="74" spans="1:6" x14ac:dyDescent="0.15">
      <c r="A74" s="40"/>
      <c r="B74" s="43"/>
      <c r="C74" s="41"/>
      <c r="D74" s="41"/>
      <c r="E74" s="41"/>
      <c r="F74" s="42"/>
    </row>
    <row r="75" spans="1:6" x14ac:dyDescent="0.15">
      <c r="A75" s="40"/>
      <c r="B75" s="43" t="s">
        <v>38</v>
      </c>
      <c r="C75" s="41"/>
      <c r="D75" s="41"/>
      <c r="E75" s="41"/>
      <c r="F75" s="42"/>
    </row>
    <row r="76" spans="1:6" x14ac:dyDescent="0.15">
      <c r="A76" s="40"/>
      <c r="B76" s="224" t="s">
        <v>44</v>
      </c>
      <c r="C76" s="224"/>
      <c r="D76" s="224"/>
      <c r="E76" s="41"/>
      <c r="F76" s="42"/>
    </row>
    <row r="77" spans="1:6" ht="13" thickBot="1" x14ac:dyDescent="0.2">
      <c r="A77" s="40"/>
      <c r="B77" s="41"/>
      <c r="C77" s="41"/>
      <c r="D77" s="41"/>
      <c r="E77" s="41"/>
      <c r="F77" s="42"/>
    </row>
    <row r="78" spans="1:6" ht="44" x14ac:dyDescent="0.15">
      <c r="A78" s="5" t="s">
        <v>5</v>
      </c>
      <c r="B78" s="21" t="s">
        <v>6</v>
      </c>
      <c r="C78" s="6" t="s">
        <v>7</v>
      </c>
      <c r="D78" s="7" t="s">
        <v>8</v>
      </c>
      <c r="E78" s="7" t="s">
        <v>10</v>
      </c>
      <c r="F78" s="8" t="s">
        <v>11</v>
      </c>
    </row>
    <row r="79" spans="1:6" ht="13" thickBot="1" x14ac:dyDescent="0.2">
      <c r="A79" s="9" t="s">
        <v>9</v>
      </c>
      <c r="B79" s="22">
        <v>1</v>
      </c>
      <c r="C79" s="10">
        <v>2</v>
      </c>
      <c r="D79" s="10">
        <v>3</v>
      </c>
      <c r="E79" s="11">
        <v>4</v>
      </c>
      <c r="F79" s="12" t="s">
        <v>15</v>
      </c>
    </row>
    <row r="80" spans="1:6" ht="29.75" customHeight="1" x14ac:dyDescent="0.15">
      <c r="A80" s="77" t="s">
        <v>0</v>
      </c>
      <c r="B80" s="94" t="s">
        <v>47</v>
      </c>
      <c r="C80" s="79">
        <f>SUM(C14)</f>
        <v>17</v>
      </c>
      <c r="D80" s="80" t="s">
        <v>26</v>
      </c>
      <c r="E80" s="92"/>
      <c r="F80" s="38">
        <f t="shared" ref="F80:F85" si="6">SUM(E80*C80)</f>
        <v>0</v>
      </c>
    </row>
    <row r="81" spans="1:6" ht="15" customHeight="1" x14ac:dyDescent="0.15">
      <c r="A81" s="77" t="s">
        <v>1</v>
      </c>
      <c r="B81" s="104" t="s">
        <v>128</v>
      </c>
      <c r="C81" s="79">
        <v>2.5</v>
      </c>
      <c r="D81" s="80" t="s">
        <v>129</v>
      </c>
      <c r="E81" s="92">
        <f>SUM(F82+F83+F84+F85+F80+F71+F52+F42+F19)</f>
        <v>0</v>
      </c>
      <c r="F81" s="38">
        <f>SUM(E81*C81%)</f>
        <v>0</v>
      </c>
    </row>
    <row r="82" spans="1:6" ht="14.25" customHeight="1" x14ac:dyDescent="0.15">
      <c r="A82" s="77" t="s">
        <v>2</v>
      </c>
      <c r="B82" s="104" t="s">
        <v>133</v>
      </c>
      <c r="C82" s="79">
        <v>4</v>
      </c>
      <c r="D82" s="80" t="s">
        <v>36</v>
      </c>
      <c r="E82" s="92"/>
      <c r="F82" s="38">
        <f t="shared" si="6"/>
        <v>0</v>
      </c>
    </row>
    <row r="83" spans="1:6" ht="29.75" customHeight="1" x14ac:dyDescent="0.15">
      <c r="A83" s="77" t="s">
        <v>3</v>
      </c>
      <c r="B83" s="104" t="s">
        <v>67</v>
      </c>
      <c r="C83" s="79">
        <v>2</v>
      </c>
      <c r="D83" s="80" t="s">
        <v>36</v>
      </c>
      <c r="E83" s="92"/>
      <c r="F83" s="38">
        <f t="shared" si="6"/>
        <v>0</v>
      </c>
    </row>
    <row r="84" spans="1:6" ht="15.5" customHeight="1" x14ac:dyDescent="0.15">
      <c r="A84" s="77" t="s">
        <v>4</v>
      </c>
      <c r="B84" s="104" t="s">
        <v>132</v>
      </c>
      <c r="C84" s="79">
        <f>SUM(C62)</f>
        <v>17</v>
      </c>
      <c r="D84" s="80" t="s">
        <v>26</v>
      </c>
      <c r="E84" s="92"/>
      <c r="F84" s="38">
        <f t="shared" si="6"/>
        <v>0</v>
      </c>
    </row>
    <row r="85" spans="1:6" ht="34" thickBot="1" x14ac:dyDescent="0.2">
      <c r="A85" s="77" t="s">
        <v>21</v>
      </c>
      <c r="B85" s="104" t="s">
        <v>196</v>
      </c>
      <c r="C85" s="79">
        <v>6</v>
      </c>
      <c r="D85" s="80" t="s">
        <v>24</v>
      </c>
      <c r="E85" s="92"/>
      <c r="F85" s="38">
        <f t="shared" si="6"/>
        <v>0</v>
      </c>
    </row>
    <row r="86" spans="1:6" ht="13" thickBot="1" x14ac:dyDescent="0.2">
      <c r="A86" s="225" t="s">
        <v>46</v>
      </c>
      <c r="B86" s="226"/>
      <c r="C86" s="226"/>
      <c r="D86" s="226"/>
      <c r="E86" s="227"/>
      <c r="F86" s="20">
        <f>SUM(F80:F85)</f>
        <v>0</v>
      </c>
    </row>
    <row r="87" spans="1:6" x14ac:dyDescent="0.15">
      <c r="A87" s="115"/>
      <c r="B87" s="28"/>
      <c r="C87" s="28"/>
      <c r="D87" s="28"/>
      <c r="E87" s="28"/>
      <c r="F87" s="29"/>
    </row>
    <row r="88" spans="1:6" ht="29.75" customHeight="1" x14ac:dyDescent="0.15">
      <c r="A88" s="257" t="s">
        <v>256</v>
      </c>
      <c r="B88" s="257"/>
      <c r="C88" s="257"/>
      <c r="D88" s="257"/>
      <c r="E88" s="257"/>
      <c r="F88" s="257"/>
    </row>
    <row r="89" spans="1:6" ht="13" thickBot="1" x14ac:dyDescent="0.2">
      <c r="A89" s="116"/>
      <c r="B89" s="117"/>
      <c r="C89" s="117"/>
      <c r="D89" s="117"/>
      <c r="E89" s="117"/>
      <c r="F89" s="117"/>
    </row>
    <row r="90" spans="1:6" ht="13" thickBot="1" x14ac:dyDescent="0.2">
      <c r="A90" s="32"/>
      <c r="B90" s="233" t="s">
        <v>18</v>
      </c>
      <c r="C90" s="234"/>
      <c r="D90" s="235"/>
      <c r="E90" s="236" t="s">
        <v>16</v>
      </c>
      <c r="F90" s="235"/>
    </row>
    <row r="91" spans="1:6" ht="29.75" customHeight="1" x14ac:dyDescent="0.15">
      <c r="A91" s="36" t="s">
        <v>0</v>
      </c>
      <c r="B91" s="237" t="s">
        <v>37</v>
      </c>
      <c r="C91" s="238"/>
      <c r="D91" s="239"/>
      <c r="E91" s="240">
        <f>SUM(F19)</f>
        <v>0</v>
      </c>
      <c r="F91" s="241"/>
    </row>
    <row r="92" spans="1:6" ht="29.75" customHeight="1" x14ac:dyDescent="0.15">
      <c r="A92" s="37" t="s">
        <v>1</v>
      </c>
      <c r="B92" s="228" t="s">
        <v>34</v>
      </c>
      <c r="C92" s="229"/>
      <c r="D92" s="230"/>
      <c r="E92" s="231">
        <f>SUM(F42)</f>
        <v>0</v>
      </c>
      <c r="F92" s="232"/>
    </row>
    <row r="93" spans="1:6" ht="29.75" customHeight="1" x14ac:dyDescent="0.15">
      <c r="A93" s="37" t="s">
        <v>2</v>
      </c>
      <c r="B93" s="228" t="s">
        <v>31</v>
      </c>
      <c r="C93" s="229"/>
      <c r="D93" s="230"/>
      <c r="E93" s="231">
        <f>SUM(F52)</f>
        <v>0</v>
      </c>
      <c r="F93" s="232"/>
    </row>
    <row r="94" spans="1:6" ht="29.75" customHeight="1" x14ac:dyDescent="0.15">
      <c r="A94" s="37" t="s">
        <v>3</v>
      </c>
      <c r="B94" s="228" t="s">
        <v>65</v>
      </c>
      <c r="C94" s="229"/>
      <c r="D94" s="230"/>
      <c r="E94" s="231">
        <f>SUM(F71)</f>
        <v>0</v>
      </c>
      <c r="F94" s="232"/>
    </row>
    <row r="95" spans="1:6" ht="29.75" customHeight="1" thickBot="1" x14ac:dyDescent="0.2">
      <c r="A95" s="37" t="s">
        <v>4</v>
      </c>
      <c r="B95" s="247" t="s">
        <v>45</v>
      </c>
      <c r="C95" s="248"/>
      <c r="D95" s="249"/>
      <c r="E95" s="250">
        <f>SUM(F86)</f>
        <v>0</v>
      </c>
      <c r="F95" s="251"/>
    </row>
    <row r="96" spans="1:6" ht="15" customHeight="1" thickBot="1" x14ac:dyDescent="0.2">
      <c r="A96" s="39"/>
      <c r="B96" s="242" t="s">
        <v>257</v>
      </c>
      <c r="C96" s="243"/>
      <c r="D96" s="244"/>
      <c r="E96" s="245">
        <f>SUM(E91:F95)</f>
        <v>0</v>
      </c>
      <c r="F96" s="246"/>
    </row>
  </sheetData>
  <mergeCells count="27">
    <mergeCell ref="A42:E42"/>
    <mergeCell ref="B2:D2"/>
    <mergeCell ref="B3:D3"/>
    <mergeCell ref="B10:D10"/>
    <mergeCell ref="A19:E19"/>
    <mergeCell ref="B24:D24"/>
    <mergeCell ref="B92:D92"/>
    <mergeCell ref="E92:F92"/>
    <mergeCell ref="B47:D47"/>
    <mergeCell ref="A52:E52"/>
    <mergeCell ref="B57:D57"/>
    <mergeCell ref="A71:E71"/>
    <mergeCell ref="B76:D76"/>
    <mergeCell ref="A86:E86"/>
    <mergeCell ref="A88:F88"/>
    <mergeCell ref="B90:D90"/>
    <mergeCell ref="E90:F90"/>
    <mergeCell ref="B91:D91"/>
    <mergeCell ref="E91:F91"/>
    <mergeCell ref="B96:D96"/>
    <mergeCell ref="E96:F96"/>
    <mergeCell ref="B93:D93"/>
    <mergeCell ref="E93:F93"/>
    <mergeCell ref="B94:D94"/>
    <mergeCell ref="E94:F94"/>
    <mergeCell ref="B95:D95"/>
    <mergeCell ref="E95:F95"/>
  </mergeCells>
  <pageMargins left="0.7" right="0.7" top="0.75" bottom="0.75" header="0.3" footer="0.3"/>
  <pageSetup paperSize="9" orientation="portrait" horizontalDpi="4294967293" r:id="rId1"/>
  <rowBreaks count="5" manualBreakCount="5">
    <brk id="20" max="5" man="1"/>
    <brk id="42" max="5" man="1"/>
    <brk id="53" max="5" man="1"/>
    <brk id="72" max="5" man="1"/>
    <brk id="87" max="5" man="1"/>
  </rowBreaks>
  <drawing r:id="rId2"/>
  <legacyDrawing r:id="rId3"/>
  <oleObjects>
    <mc:AlternateContent xmlns:mc="http://schemas.openxmlformats.org/markup-compatibility/2006">
      <mc:Choice Requires="x14">
        <oleObject progId="Equation.3" shapeId="17409" r:id="rId4">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7409" r:id="rId4"/>
      </mc:Fallback>
    </mc:AlternateContent>
    <mc:AlternateContent xmlns:mc="http://schemas.openxmlformats.org/markup-compatibility/2006">
      <mc:Choice Requires="x14">
        <oleObject progId="Equation.3" shapeId="17410" r:id="rId6">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7410" r:id="rId6"/>
      </mc:Fallback>
    </mc:AlternateContent>
    <mc:AlternateContent xmlns:mc="http://schemas.openxmlformats.org/markup-compatibility/2006">
      <mc:Choice Requires="x14">
        <oleObject progId="Equation.3" shapeId="17411" r:id="rId7">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7411" r:id="rId7"/>
      </mc:Fallback>
    </mc:AlternateContent>
    <mc:AlternateContent xmlns:mc="http://schemas.openxmlformats.org/markup-compatibility/2006">
      <mc:Choice Requires="x14">
        <oleObject progId="Equation.3" shapeId="17412" r:id="rId8">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7412" r:id="rId8"/>
      </mc:Fallback>
    </mc:AlternateContent>
    <mc:AlternateContent xmlns:mc="http://schemas.openxmlformats.org/markup-compatibility/2006">
      <mc:Choice Requires="x14">
        <oleObject progId="Equation.3" shapeId="17413" r:id="rId9">
          <objectPr defaultSize="0" autoPict="0" r:id="rId5">
            <anchor moveWithCells="1" sizeWithCells="1">
              <from>
                <xdr:col>1</xdr:col>
                <xdr:colOff>0</xdr:colOff>
                <xdr:row>4</xdr:row>
                <xdr:rowOff>0</xdr:rowOff>
              </from>
              <to>
                <xdr:col>1</xdr:col>
                <xdr:colOff>63500</xdr:colOff>
                <xdr:row>4</xdr:row>
                <xdr:rowOff>0</xdr:rowOff>
              </to>
            </anchor>
          </objectPr>
        </oleObject>
      </mc:Choice>
      <mc:Fallback>
        <oleObject progId="Equation.3" shapeId="17413"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REKAPITULACIJA</vt:lpstr>
      <vt:lpstr>I_južna_cesta</vt:lpstr>
      <vt:lpstr>II_gradbena dela_ZID</vt:lpstr>
      <vt:lpstr>IV_kanal_f1</vt:lpstr>
      <vt:lpstr>IV.I_priklučki_kanal_f1</vt:lpstr>
      <vt:lpstr>V_kanal_m</vt:lpstr>
      <vt:lpstr>V.I_priklučki_kanal_m</vt:lpstr>
      <vt:lpstr>VI_kanal_m1</vt:lpstr>
      <vt:lpstr>VI.I_priklučki_kanal_m_1</vt:lpstr>
      <vt:lpstr>VII._vod.</vt:lpstr>
      <vt:lpstr>VII.I_priključki_vod.</vt:lpstr>
      <vt:lpstr>IX_EE_Jug</vt:lpstr>
      <vt:lpstr>IX.I_CR_Jug</vt:lpstr>
    </vt:vector>
  </TitlesOfParts>
  <Company>ALTUS consulting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Občina Kanal ob Soči</dc:title>
  <dc:subject>JN - Vodovod in kanalizacija Avče</dc:subject>
  <dc:creator>Vesna Paljk</dc:creator>
  <cp:lastModifiedBy>robilik69@gmail.com</cp:lastModifiedBy>
  <cp:lastPrinted>2017-01-26T11:46:29Z</cp:lastPrinted>
  <dcterms:created xsi:type="dcterms:W3CDTF">2005-07-13T09:17:54Z</dcterms:created>
  <dcterms:modified xsi:type="dcterms:W3CDTF">2017-02-17T07:52:42Z</dcterms:modified>
</cp:coreProperties>
</file>