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obcinapolzela-my.sharepoint.com/personal/magda_cilensek_polzela_si/Documents/prenospodatki/magda dokumenti/javna naročila/2024/parkirišče pri gradu Komenda/"/>
    </mc:Choice>
  </mc:AlternateContent>
  <xr:revisionPtr revIDLastSave="19" documentId="8_{9F4099D8-7509-47B0-8707-3941AC244BA1}" xr6:coauthVersionLast="47" xr6:coauthVersionMax="47" xr10:uidLastSave="{6AF2A606-B326-48C6-9F52-979B8AC405EA}"/>
  <bookViews>
    <workbookView xWindow="-120" yWindow="-120" windowWidth="29040" windowHeight="15840" xr2:uid="{00000000-000D-0000-FFFF-FFFF00000000}"/>
  </bookViews>
  <sheets>
    <sheet name="01 vsebina" sheetId="8" r:id="rId1"/>
    <sheet name="02 rekapitulacija" sheetId="33" r:id="rId2"/>
    <sheet name="03 preddela, priprava" sheetId="43" r:id="rId3"/>
    <sheet name="04 zemejska dela" sheetId="46" r:id="rId4"/>
    <sheet name="05 oporni zidovi in temlji" sheetId="42" r:id="rId5"/>
    <sheet name="06 utrjene povrsine" sheetId="45" r:id="rId6"/>
    <sheet name="07 kanalizacija" sheetId="48" r:id="rId7"/>
    <sheet name="09 elektrika" sheetId="56" r:id="rId8"/>
    <sheet name="10 prometna oprema" sheetId="44" r:id="rId9"/>
    <sheet name="11 urbana oprema" sheetId="27" r:id="rId10"/>
    <sheet name="12 vrtnarska dela" sheetId="41" r:id="rId11"/>
    <sheet name="13 zaključna dela" sheetId="58" r:id="rId12"/>
  </sheets>
  <definedNames>
    <definedName name="_xlnm.Print_Area" localSheetId="0">'01 vsebina'!$A$2:$B$22</definedName>
    <definedName name="_xlnm.Print_Area" localSheetId="1">'02 rekapitulacija'!$A$2:$C$24</definedName>
    <definedName name="_xlnm.Print_Area" localSheetId="2">'03 preddela, priprava'!$A$1:$F$51</definedName>
    <definedName name="_xlnm.Print_Area" localSheetId="3">'04 zemejska dela'!$A$1:$F$47</definedName>
    <definedName name="_xlnm.Print_Area" localSheetId="4">'05 oporni zidovi in temlji'!$A$1:$F$44</definedName>
    <definedName name="_xlnm.Print_Area" localSheetId="5">'06 utrjene povrsine'!$A$1:$F$45</definedName>
    <definedName name="_xlnm.Print_Area" localSheetId="6">'07 kanalizacija'!$A$1:$F$40</definedName>
    <definedName name="_xlnm.Print_Area" localSheetId="8">'10 prometna oprema'!$A$1:$F$19</definedName>
    <definedName name="_xlnm.Print_Area" localSheetId="9">'11 urbana oprema'!$A$1:$F$37</definedName>
    <definedName name="_xlnm.Print_Area" localSheetId="10">'12 vrtnarska dela'!$A$1:$F$84</definedName>
    <definedName name="_xlnm.Print_Area" localSheetId="11">'13 zaključna dela'!$A$1:$F$12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43" l="1"/>
  <c r="F35" i="45"/>
  <c r="F24" i="45"/>
  <c r="F23" i="45"/>
  <c r="F21" i="45"/>
  <c r="F20" i="45"/>
  <c r="F15" i="45"/>
  <c r="F17" i="45"/>
  <c r="F16" i="45"/>
  <c r="F41" i="43" l="1"/>
  <c r="F34" i="27"/>
  <c r="F32" i="27"/>
  <c r="F28" i="27"/>
  <c r="F26" i="27"/>
  <c r="F24" i="27"/>
  <c r="F22" i="27"/>
  <c r="F18" i="27"/>
  <c r="F16" i="27"/>
  <c r="F11" i="27"/>
  <c r="F10" i="27"/>
  <c r="F7" i="27"/>
  <c r="F17" i="44"/>
  <c r="F15" i="44"/>
  <c r="F13" i="44"/>
  <c r="F11" i="44"/>
  <c r="F9" i="44"/>
  <c r="F7" i="44"/>
  <c r="F5" i="44"/>
  <c r="F9" i="56"/>
  <c r="F7" i="56"/>
  <c r="F8" i="56"/>
  <c r="F10" i="56"/>
  <c r="F11" i="56"/>
  <c r="F12" i="56"/>
  <c r="F13" i="56"/>
  <c r="F14" i="56"/>
  <c r="F15" i="56"/>
  <c r="F16" i="56"/>
  <c r="F17" i="56"/>
  <c r="F18" i="56"/>
  <c r="F21" i="56"/>
  <c r="F23" i="56"/>
  <c r="F25" i="56"/>
  <c r="F26" i="56"/>
  <c r="F27" i="56"/>
  <c r="F28" i="56"/>
  <c r="F29" i="56"/>
  <c r="F32" i="56"/>
  <c r="F33" i="56"/>
  <c r="F35" i="56"/>
  <c r="F36" i="56"/>
  <c r="F38" i="56"/>
  <c r="F40" i="56"/>
  <c r="F41" i="56"/>
  <c r="F43" i="56"/>
  <c r="F44" i="56"/>
  <c r="F46" i="56"/>
  <c r="F47" i="56"/>
  <c r="F49" i="56"/>
  <c r="F51" i="56"/>
  <c r="F53" i="56"/>
  <c r="F55" i="56"/>
  <c r="F56" i="56"/>
  <c r="F58" i="56"/>
  <c r="F60" i="56"/>
  <c r="F62" i="56"/>
  <c r="F63" i="56"/>
  <c r="F67" i="56"/>
  <c r="F69" i="56"/>
  <c r="F70" i="56"/>
  <c r="F72" i="56"/>
  <c r="F73" i="56"/>
  <c r="F75" i="56"/>
  <c r="F77" i="56"/>
  <c r="F80" i="56"/>
  <c r="F83" i="56"/>
  <c r="F85" i="56"/>
  <c r="F87" i="56"/>
  <c r="F89" i="56"/>
  <c r="F91" i="56"/>
  <c r="F93" i="56"/>
  <c r="F94" i="56"/>
  <c r="F95" i="56"/>
  <c r="F96" i="56"/>
  <c r="F98" i="56"/>
  <c r="F100" i="56"/>
  <c r="F102" i="56"/>
  <c r="F104" i="56"/>
  <c r="F106" i="56"/>
  <c r="F117" i="56"/>
  <c r="F115" i="56"/>
  <c r="F113" i="56"/>
  <c r="F111" i="56"/>
  <c r="F109" i="56"/>
  <c r="F12" i="48"/>
  <c r="F36" i="48"/>
  <c r="F34" i="48" s="1"/>
  <c r="F32" i="48"/>
  <c r="F31" i="48"/>
  <c r="F28" i="48"/>
  <c r="F26" i="48"/>
  <c r="F25" i="48"/>
  <c r="F24" i="48" s="1"/>
  <c r="F22" i="48"/>
  <c r="F20" i="48"/>
  <c r="F18" i="48"/>
  <c r="F16" i="48"/>
  <c r="F14" i="48"/>
  <c r="F9" i="48"/>
  <c r="F10" i="48"/>
  <c r="F8" i="48"/>
  <c r="F28" i="45"/>
  <c r="F41" i="45"/>
  <c r="F39" i="45" s="1"/>
  <c r="F40" i="45"/>
  <c r="F37" i="45"/>
  <c r="F36" i="45"/>
  <c r="F33" i="45"/>
  <c r="F30" i="45"/>
  <c r="F31" i="45"/>
  <c r="F32" i="45"/>
  <c r="F29" i="45"/>
  <c r="F26" i="45"/>
  <c r="F25" i="45"/>
  <c r="F19" i="45"/>
  <c r="F13" i="45"/>
  <c r="F11" i="45"/>
  <c r="F9" i="45"/>
  <c r="F7" i="45"/>
  <c r="F5" i="45"/>
  <c r="F40" i="42"/>
  <c r="F36" i="42"/>
  <c r="F32" i="42"/>
  <c r="F28" i="42"/>
  <c r="F42" i="42"/>
  <c r="F38" i="42"/>
  <c r="F34" i="42"/>
  <c r="F30" i="42"/>
  <c r="F17" i="42"/>
  <c r="F25" i="42"/>
  <c r="F23" i="42"/>
  <c r="F21" i="42"/>
  <c r="F19" i="42"/>
  <c r="F15" i="42"/>
  <c r="F11" i="42"/>
  <c r="F9" i="42"/>
  <c r="F44" i="43"/>
  <c r="F45" i="43"/>
  <c r="F46" i="43"/>
  <c r="F48" i="43"/>
  <c r="F39" i="43"/>
  <c r="F37" i="43"/>
  <c r="F35" i="43"/>
  <c r="F31" i="43"/>
  <c r="F27" i="43"/>
  <c r="F25" i="43"/>
  <c r="F23" i="43"/>
  <c r="F21" i="43"/>
  <c r="F19" i="43"/>
  <c r="F9" i="43"/>
  <c r="F17" i="43"/>
  <c r="F15" i="43"/>
  <c r="F13" i="43"/>
  <c r="F11" i="43"/>
  <c r="F9" i="46"/>
  <c r="F11" i="46"/>
  <c r="F14" i="46"/>
  <c r="F15" i="46"/>
  <c r="F16" i="46"/>
  <c r="F18" i="46"/>
  <c r="F20" i="46"/>
  <c r="F22" i="46"/>
  <c r="F25" i="46"/>
  <c r="F26" i="46"/>
  <c r="F27" i="46"/>
  <c r="F30" i="46"/>
  <c r="F32" i="46"/>
  <c r="F34" i="46"/>
  <c r="F36" i="46"/>
  <c r="F38" i="46"/>
  <c r="F40" i="46"/>
  <c r="F42" i="46"/>
  <c r="F44" i="46"/>
  <c r="F7" i="46"/>
  <c r="F73" i="41"/>
  <c r="F6" i="41"/>
  <c r="F8" i="41"/>
  <c r="F11" i="41"/>
  <c r="F13" i="41"/>
  <c r="F14" i="41"/>
  <c r="F15" i="41"/>
  <c r="F16" i="41"/>
  <c r="F18" i="41"/>
  <c r="F19" i="41"/>
  <c r="F20" i="41"/>
  <c r="F21" i="41"/>
  <c r="F22" i="41"/>
  <c r="F23" i="41"/>
  <c r="F24" i="41"/>
  <c r="F26" i="41"/>
  <c r="F27" i="41"/>
  <c r="F28" i="41"/>
  <c r="F29" i="41"/>
  <c r="F30" i="41"/>
  <c r="F31" i="41"/>
  <c r="F32" i="41"/>
  <c r="F34" i="41"/>
  <c r="F35" i="41"/>
  <c r="F36" i="41"/>
  <c r="F37" i="41"/>
  <c r="F39" i="41"/>
  <c r="F40" i="41"/>
  <c r="F41" i="41"/>
  <c r="F42" i="41"/>
  <c r="F44" i="41"/>
  <c r="F45" i="41"/>
  <c r="F46" i="41"/>
  <c r="F47" i="41"/>
  <c r="F50" i="41"/>
  <c r="F55" i="41"/>
  <c r="F59" i="41"/>
  <c r="F60" i="41"/>
  <c r="F62" i="41"/>
  <c r="F65" i="41"/>
  <c r="F66" i="41"/>
  <c r="F68" i="41"/>
  <c r="F70" i="41"/>
  <c r="F76" i="41"/>
  <c r="F78" i="41"/>
  <c r="F80" i="41"/>
  <c r="F82" i="41"/>
  <c r="F4" i="41"/>
  <c r="F9" i="58"/>
  <c r="F7" i="58"/>
  <c r="F5" i="58"/>
  <c r="F3" i="58"/>
  <c r="C2" i="58"/>
  <c r="D2" i="58"/>
  <c r="F19" i="44" l="1"/>
  <c r="F44" i="45"/>
  <c r="F12" i="58"/>
  <c r="F9" i="27"/>
  <c r="F5" i="27" s="1"/>
  <c r="F30" i="27"/>
  <c r="F14" i="27"/>
  <c r="F13" i="42"/>
  <c r="F46" i="46"/>
  <c r="F20" i="27"/>
  <c r="F33" i="43"/>
  <c r="F50" i="43" s="1"/>
  <c r="F7" i="48"/>
  <c r="F8" i="42"/>
  <c r="F119" i="56"/>
  <c r="C16" i="33" s="1"/>
  <c r="F2" i="58"/>
  <c r="F30" i="48"/>
  <c r="C2" i="33"/>
  <c r="D51" i="41"/>
  <c r="F51" i="41" s="1"/>
  <c r="F36" i="27" l="1"/>
  <c r="F44" i="42"/>
  <c r="C11" i="33"/>
  <c r="E2" i="58"/>
  <c r="F5" i="48"/>
  <c r="F40" i="48" s="1"/>
  <c r="D74" i="41"/>
  <c r="F74" i="41" s="1"/>
  <c r="D56" i="41"/>
  <c r="F56" i="41" s="1"/>
  <c r="F84" i="41" s="1"/>
  <c r="C15" i="33" l="1"/>
  <c r="C13" i="33"/>
  <c r="C19" i="33"/>
  <c r="C20" i="33"/>
  <c r="C18" i="33"/>
  <c r="C17" i="33"/>
  <c r="C14" i="33"/>
  <c r="C12" i="33"/>
  <c r="C21" i="33" l="1"/>
  <c r="C22" i="33" s="1"/>
  <c r="C23" i="33" s="1"/>
</calcChain>
</file>

<file path=xl/sharedStrings.xml><?xml version="1.0" encoding="utf-8"?>
<sst xmlns="http://schemas.openxmlformats.org/spreadsheetml/2006/main" count="728" uniqueCount="373">
  <si>
    <t xml:space="preserve"> odklop kablov v KPMO</t>
  </si>
  <si>
    <t xml:space="preserve"> odstranitev KPMO</t>
  </si>
  <si>
    <t>komplet s polaganjem in priklopi</t>
  </si>
  <si>
    <t>s priklopom v PSO</t>
  </si>
  <si>
    <t>KB spojka 35mm2  na 25mm2</t>
  </si>
  <si>
    <t>skrajšanje obstoječega kabla</t>
  </si>
  <si>
    <t>opozorilni trak POZOR ENERGETSKI KABEL</t>
  </si>
  <si>
    <t>stroški komunalnih organizacij in pristojnega</t>
  </si>
  <si>
    <t>elektro distributerja za nadzor pri opravljanju del</t>
  </si>
  <si>
    <t>meritve dovodnega kabla s poročilom</t>
  </si>
  <si>
    <t>14.</t>
  </si>
  <si>
    <t>15.</t>
  </si>
  <si>
    <t>16.</t>
  </si>
  <si>
    <t>17.</t>
  </si>
  <si>
    <t>9/II</t>
  </si>
  <si>
    <t>9/I</t>
  </si>
  <si>
    <t>NYY-J 4x16mm2, KB čevlji in priklopom na ločilnikih v PS-PMO</t>
  </si>
  <si>
    <t>NYY-J-5x10mm2</t>
  </si>
  <si>
    <t xml:space="preserve">komplet s polaganjem in priklopi </t>
  </si>
  <si>
    <t>H07V-K-16mm2</t>
  </si>
  <si>
    <t>s pritrjevanjem na ograje</t>
  </si>
  <si>
    <t xml:space="preserve">stigmaflex cev f 110 mm </t>
  </si>
  <si>
    <t>11/III</t>
  </si>
  <si>
    <t>11/IV</t>
  </si>
  <si>
    <t>DRUGA DELA V POVEZAVI Z URBANO OPREMO IN PODOBO UREDITVE</t>
  </si>
  <si>
    <t>Vzdrževalno obrezovanje obstoječih dreves po potrebi, odvoz odpadnega materiala na deponijo H = 10 km.</t>
  </si>
  <si>
    <t>Nabava in dovoz saditvenega materiala po seznamu  v tehničnem poročilu načrta krajinske arhitekture (obvezno zahtevane rastlinske vrste, sprememba možna samo s soglasjem odgovornega projektanta načrta krajinske arhitekture!) in skladno z zasaditveno situacijo v načrtu krajinske arhitekture:</t>
  </si>
  <si>
    <t>trirogljata divja vinska trta / Parthenocissus tricuspidata 'Veitchii' (p1)</t>
  </si>
  <si>
    <t>(b) količki</t>
  </si>
  <si>
    <t>Saditev grmovnic  vključno s pripravo terena za saditev in založnim gnojenjem:</t>
  </si>
  <si>
    <t>Saditev vzpenjavk / popenjalk / ovijalk ob oporni zid vključno s pripravo terena za saditev in založnim gnojenjem, ter začasnim sidranjem ob količke.</t>
  </si>
  <si>
    <t>(a) število sajen</t>
  </si>
  <si>
    <t>(b) Dobava in vgrajevanje tlaka iz plastičnih, črnih ali (pogojno) zelenih travnatih rešetk debeline 3,80 cm ali 5 cm,  kot npr.  ACO travnate rešetke, polyolefinska masa, mere 58 x 39 x 3,8 cm, ali PZA travno satje 50, višine 5 cm na  predhodno položeno peščeno podlago iz finega kremenčevega peska fi 0 – 5 mm  debeline 4 cm.</t>
  </si>
  <si>
    <t>svetilke s priključno ploščo v kandelabru, komplet z varovalnim elementom, kvadratnega profila, kandelaber in konzola v enem kosu, RAL 9006, kot npr. ATRIVA, model MODERN, tip KM3:</t>
  </si>
  <si>
    <t>b/ postavitev in dobava kandelabra z lučjo, višine 4m nad zemljo, dolžina konzole 120 cm, 18W</t>
  </si>
  <si>
    <t>a/ postavitev in dobava kandelabra z lučjo, višine 7m nad zemljo, dolžina konzole 120 cm, 30W</t>
  </si>
  <si>
    <t xml:space="preserve">    3 kom odvodniki prenapetosti PROTEC B2   In(8/20)=30kA</t>
  </si>
  <si>
    <t>razna dela, ki v popisu niso zajeta (zaščita, vrtanja, varjenja itd.)</t>
  </si>
  <si>
    <t>18.</t>
  </si>
  <si>
    <t>19.</t>
  </si>
  <si>
    <t>drobni material   3%</t>
  </si>
  <si>
    <t>20.</t>
  </si>
  <si>
    <t>transport 3%</t>
  </si>
  <si>
    <t>DRUGA TIPSKA URBANA OPREMA</t>
  </si>
  <si>
    <t>TIPSKA URBANA OPREMA ZA ZAŠČITO DREVES</t>
  </si>
  <si>
    <t>ELEKTRO OMARE IN DRUGA DELA</t>
  </si>
  <si>
    <t>vris/prikaz sprememb, ki so nastale pri izvedbi v načrt kot osnova za izdelavo PID</t>
  </si>
  <si>
    <t>%</t>
  </si>
  <si>
    <t xml:space="preserve">     drobni in vezni material</t>
  </si>
  <si>
    <t>URBANA OPREMA SKUPAJ</t>
  </si>
  <si>
    <t>OPORNI ZIDOVI SKUPAJ</t>
  </si>
  <si>
    <t>5/I</t>
  </si>
  <si>
    <t>5/II</t>
  </si>
  <si>
    <t>5/III</t>
  </si>
  <si>
    <t>Dobava in vgrajevanje asfaltnih slojev na utrjenih pohodnih površinah pločnika</t>
  </si>
  <si>
    <t>PROMETNA OPREMA</t>
  </si>
  <si>
    <t>Dobava in postavitev enojnih prometnih znakov na nosilnem drogu.</t>
  </si>
  <si>
    <t>PROMETNA OPREMA SKUPAJ</t>
  </si>
  <si>
    <t>GRADBENA DELA</t>
  </si>
  <si>
    <t>kos</t>
  </si>
  <si>
    <t>ZAKLJUČNA DELA</t>
  </si>
  <si>
    <t xml:space="preserve"> e./ cevi PVC DN 200 mm polno obbetonirane z 0,20 m3 betona /m1.</t>
  </si>
  <si>
    <t>Dobava in kompletna izvedba slepih drenažnih jaškov iz betonskih cevi DN 500  mm globine 0,50 m. Pokrov betonski DN 500 mm Delo med ovirami</t>
  </si>
  <si>
    <t>Dobava in kompletna izvedba cestnih požiralnikov iz betonskih cevi DN 400  mm globine 1,20 m. Požiralniki z LTŽ pokrovom – mrežo 400/400 mm za  nosilnost C250.</t>
  </si>
  <si>
    <t>Dobava in montaža kanalskih pokrovov na revizijske jaške.</t>
  </si>
  <si>
    <t>b./ pokrovi LTŽ 600/600 mm za nosilnost C250.</t>
  </si>
  <si>
    <t>Snemanje zgrajene kanalizacije z video kamero z izdelavo elaborata snemanja.</t>
  </si>
  <si>
    <t>PREDDELA / KANALIZACIJA</t>
  </si>
  <si>
    <t>PREDDELA VSA</t>
  </si>
  <si>
    <t xml:space="preserve">ZEMELJSKA DELA </t>
  </si>
  <si>
    <t>ZEMELJSKA DELA VSA</t>
  </si>
  <si>
    <t xml:space="preserve">URBANA OPREMA </t>
  </si>
  <si>
    <t>VSEBINA</t>
  </si>
  <si>
    <t>REKAPITULACIJA</t>
  </si>
  <si>
    <t>enota</t>
  </si>
  <si>
    <t>količina</t>
  </si>
  <si>
    <t>m3</t>
  </si>
  <si>
    <t>m2</t>
  </si>
  <si>
    <t>m1</t>
  </si>
  <si>
    <t>kom</t>
  </si>
  <si>
    <t>OPOMBA</t>
  </si>
  <si>
    <t>UTRJENE POVRŠINE</t>
  </si>
  <si>
    <t>Odstranitev obstoječih dreves in grmovnic vključno s koreninami in skladno s projektom po potrditvi odgovornega projektanta, odvoz odpadnega materiala na deponijo H = 10 km.</t>
  </si>
  <si>
    <t>VRTNARSKA DELA</t>
  </si>
  <si>
    <t>SKUPAJ</t>
  </si>
  <si>
    <t>komplet</t>
  </si>
  <si>
    <t>SKUPAJ Z  22 % DDV</t>
  </si>
  <si>
    <t xml:space="preserve">kom </t>
  </si>
  <si>
    <t>VRTNARSKA  DELA</t>
  </si>
  <si>
    <t>VRTNARSKA DELA SKUPAJ</t>
  </si>
  <si>
    <t xml:space="preserve">     2 kom podnožje Quadron 00 160A Schrack</t>
  </si>
  <si>
    <t xml:space="preserve">     3 kom varovalke NV 25 A </t>
  </si>
  <si>
    <t xml:space="preserve">     3 kom varovalke NV 20 A </t>
  </si>
  <si>
    <t xml:space="preserve">     2 kom števec trifazni dvotarifni ZMXi320cpu1L1D3</t>
  </si>
  <si>
    <t xml:space="preserve">    1 kom PeN zbiralka</t>
  </si>
  <si>
    <t xml:space="preserve">    2X 4 kom sponke za dviž.vod 35mm2</t>
  </si>
  <si>
    <t>pavšal</t>
  </si>
  <si>
    <t>m</t>
  </si>
  <si>
    <t>ur</t>
  </si>
  <si>
    <t xml:space="preserve">     + 5 % za drobni material in kalo </t>
  </si>
  <si>
    <t xml:space="preserve">     + 5 % za dobavo in prevoz</t>
  </si>
  <si>
    <t>ELEKTROINSTALACIJE SKUPAJ</t>
  </si>
  <si>
    <t xml:space="preserve">    glavno stikalo KG40</t>
  </si>
  <si>
    <t xml:space="preserve"> v RG delu omare:</t>
  </si>
  <si>
    <t>1.</t>
  </si>
  <si>
    <t>2.</t>
  </si>
  <si>
    <t>3.</t>
  </si>
  <si>
    <t>4.</t>
  </si>
  <si>
    <t>kg</t>
  </si>
  <si>
    <t>5.</t>
  </si>
  <si>
    <t>6.</t>
  </si>
  <si>
    <t>BETONSKA DELA</t>
  </si>
  <si>
    <t>TESARSKA DELA</t>
  </si>
  <si>
    <t>FINALIZACIJA</t>
  </si>
  <si>
    <t>PREDDELA SKUPAJ</t>
  </si>
  <si>
    <t>Površinski izkop humusa - zemlje II. kat. v debelini cca 15 cm. Izkop humusa z  nalaganjem na kamione in odvozom na začasne deponije na H = 50 m za kasnejšo  uporabo. Obračun zemeljskih del.</t>
  </si>
  <si>
    <t>Kompletna izvedba potrebnih nasipov na utrjenih povoznih in pohodnih površinah  obeh parkirnih platojev ter zasip za opornimi zidovi. Dovoz izkopanega materiala  III/IV. kat iz stranskih deponij na H = 50 m in vgrajevanje nasipov v plasteh po max.  30 cm s sprotnim komprimiranjem. Obračun zemeljskih del.</t>
  </si>
  <si>
    <t>Nalaganje zdrobljenih ruševin obstoječega asfalta na začasni deponiji na H = 50 m  in dovoz ter vgrajevanjem  kot spodnji nosilni sloj tampona II.</t>
  </si>
  <si>
    <t xml:space="preserve">Dobava in vgrajevanje betonskih cestnih robnikov 15/25 cm kompletno z  izkopom, zasipom, temeljem iz betona C12/15 XC4, XF2 in fugiranjem stikov. </t>
  </si>
  <si>
    <t>a./ robniki 15/25 cm dolžine 1,00 m.</t>
  </si>
  <si>
    <t>b./ robniki 15/25 cm dolžine 0,25 m za krivine.</t>
  </si>
  <si>
    <t>Dobava in vgrajevanje betonskih vrtnih robnikov 8/20 cm dolžine 1,00 m  kompletno z izkopom, zasipom, temeljem iz betona C12/15 XC4, XF2 in fugiranjem  stikov.</t>
  </si>
  <si>
    <t>PREDDELA / PRIPRAVLJALNA DELA</t>
  </si>
  <si>
    <t>DODATNA ZEMEJSKA DELA ZARADI KANALIZACIJE</t>
  </si>
  <si>
    <t>ZEMELJSKA DELA SKUPAJ</t>
  </si>
  <si>
    <t>VODOVOD</t>
  </si>
  <si>
    <t>KANALIZACIJA</t>
  </si>
  <si>
    <t>KANALIZACIJA SKUPAJ</t>
  </si>
  <si>
    <t>JR RAZVOD IN RAZVOD IZ RG</t>
  </si>
  <si>
    <t>v JR delu:</t>
  </si>
  <si>
    <t>PREDDELA</t>
  </si>
  <si>
    <t>ZEMELJSKA DELA</t>
  </si>
  <si>
    <t>OPORNI ZID</t>
  </si>
  <si>
    <t>ELEKTRIKA</t>
  </si>
  <si>
    <t>URBANA OPREMA</t>
  </si>
  <si>
    <t>7.</t>
  </si>
  <si>
    <t>8.</t>
  </si>
  <si>
    <t>9.</t>
  </si>
  <si>
    <t>10.</t>
  </si>
  <si>
    <t>3/I</t>
  </si>
  <si>
    <t>3/III</t>
  </si>
  <si>
    <t>4/I</t>
  </si>
  <si>
    <t>4/II</t>
  </si>
  <si>
    <t>h</t>
  </si>
  <si>
    <t>Potrditev osnovne zakoličbe (odgovorni vodja projekta in odgovorni projektant sodelavec načrta krajinske arhitekture).</t>
  </si>
  <si>
    <t>5/IV</t>
  </si>
  <si>
    <t>PREBOJI ZA INFRASTRUKTURNE VODE</t>
  </si>
  <si>
    <t>11.</t>
  </si>
  <si>
    <t>12.</t>
  </si>
  <si>
    <t>UTRJENE POVRŠINE / ZGORNJI USTROJ</t>
  </si>
  <si>
    <t>Dobava in vgrajevanje asfaltnih slojev na utrjenih povoznih površinah.</t>
  </si>
  <si>
    <t>13.</t>
  </si>
  <si>
    <t>7/I</t>
  </si>
  <si>
    <t>7/II</t>
  </si>
  <si>
    <t>ZGORNJI USTROJ /UTRJENE POVRŠINE  SKUPAJ</t>
  </si>
  <si>
    <t>11/I</t>
  </si>
  <si>
    <t xml:space="preserve">KABELSKA PRIKLJUČNA OMARICA: </t>
  </si>
  <si>
    <t>1kom omarica Prebil PS5NT</t>
  </si>
  <si>
    <t>na poliestr.  podstavku s 3 kom f 80 cevmi</t>
  </si>
  <si>
    <t>RG+JR omarica</t>
  </si>
  <si>
    <t xml:space="preserve">    drobni in vezni material </t>
  </si>
  <si>
    <t xml:space="preserve">    1kom avtomatska varovalka 6A</t>
  </si>
  <si>
    <t xml:space="preserve">    1kom 3f 16A instalac. kontaktor</t>
  </si>
  <si>
    <t xml:space="preserve">    1kom izbirno stikalo 0-R-A
    </t>
  </si>
  <si>
    <t xml:space="preserve">    1kom zatemnilno stikalo</t>
  </si>
  <si>
    <t>VSI</t>
  </si>
  <si>
    <t>Postavljanje profilov za izvedbo kanalizacije odpadnih vod na mestih zbiralnikov iz linijskih rešetk, cestnih požiralnikov, drenažnih jaškov in revizijskih jaškov.
 2 + 2 + 5 + 4 = 13 kos</t>
  </si>
  <si>
    <t xml:space="preserve">Strojno - ročni (90 - 10 %) izkop zemlje III./IV. kat. za pripravo jarka za polaganje zunanje kanalizacije za kanale PVC DN 160. Izkop z odmetom. Ocena: povprečen izkop za kanale PVC DN 160 mm znaša cca 0,80 m3/m1 kanala.                                                                                                                                                                                     23,50 x 0,80 = 18,80 m3
</t>
  </si>
  <si>
    <t xml:space="preserve">Strojno - ročni (90 - 10 %) izkop zemlje III./IV. kat. za pripravo jarka za polaganje zunanje kanalizacije za kanale PVC DN 200. Izkop z odmetom. Ocena: povprečen izkop za kanale PVC DN 200 mm znaša cca 1,00 m3/m1 kanala.                                                                                                                                                                                     15,50 x 1,00 = 15,50 m3
</t>
  </si>
  <si>
    <t xml:space="preserve">Strojno - ročni (90 - 10 %) izkop zemlje III./IV. kat. za pripravo jarka za polaganje zunanje kanalizacije za kanale ABC DN 1200. Izkop z odmetom.
</t>
  </si>
  <si>
    <t>Ročno planiranje dna jarka kanalizacije v širini 0,60 m za kanale PVC DN 160 in 200 mm ter v širini 1,70 m za kanal AB DN 1200 mm.
 (23,50 + 15,50) x 0,60 + 7,00 x 1,75 = 23,40 + 12,25 = 35,65 m2</t>
  </si>
  <si>
    <t xml:space="preserve">Strojno - ročni (90 - 10 %) izkop zemlje III./IV. kat. za pripravo gradbenih jam dimenzij cca 3,30 x 2,70 m za vgradnjo revizijskih jaškov MJ2 in MJ3, globin 1,94 m in 2,52 m. Izkop z odmetom.                                                                                                                                                
30,55 + 45,51 = 76,06 m3
</t>
  </si>
  <si>
    <t>Strojno - ročni (90 - 10 %) zasip jarka kanalizacije s premetom izkopanega materiala ter komprimacijo v slojih po 30 cm.
18,80 + 15,50 + 34,50 = 68,80 m3
68,80 - (23,50 + 0,15 + 15,50 x 0,20 + 7,00 x 1,20) = 68,80 - 15,03 = 53,77 m3</t>
  </si>
  <si>
    <t xml:space="preserve">Strojno - ročni (90 - 10 %) zasip jarka gradbene jame po vgradnji revizijskih jaškov MJ2 in MJ4 s premetom izkopanega materiala ter komprimacijo v slojih po 30 cm.
76,06 - (7,60 + 9,85) = 76,06 - 17,45 = 58,61 m3
</t>
  </si>
  <si>
    <t>Nalaganje viškov izkopanega materiala III./IV. na kamione in odvoz na deponijo na H = 5 km, skupaj s stroški deponije.
15,03 + 17,45 = 32,48 m3</t>
  </si>
  <si>
    <t xml:space="preserve">Dobava in polaganje enoslojnih PVC kanalskih cevi obodne togosti minimalno 8 kN/m2 – SN 8 z integrirano spojko, vključno s pripadajočim tesnilom v skladu s standardom SIST EN 1401. (Polaganje po navodilih proizvajalca).
</t>
  </si>
  <si>
    <t>a./ PVC DN 160 mm v pesku z 0,15 m3 peska/m1.</t>
  </si>
  <si>
    <t>b./ PVC DN 160 mm polno obbetonirane z 0,15 m3 betona /m1.</t>
  </si>
  <si>
    <t>Dobava in polaganje AB cevi DN 1200 mm dolžine po 3,00 m v pesku z 1,20 m3  peska/m1 cevi.</t>
  </si>
  <si>
    <t>Dobava in polaganje drenažnih cevi tipa Midren D DN 125 mm na predhodno izdelano betonsko posteljico - plitvo rigolo iz betona C 12/15, obsip cevi z drenažnim filterskim materialom D32 mm cca 0,50 m3/m1 drenaže in prekritje z geotekstilom (filc folijo).</t>
  </si>
  <si>
    <t>Celotna priprava in izvedba prebojev za infrastrukturne vode v opornem zidu skladno z načrtovanimi premeri, ki izhajajo iz načrtov krajinske arhitekture, kanalizacije in vodovoda ter elektro instalacij ali izvedba kronskega vrtanja.</t>
  </si>
  <si>
    <t>b./ obrabno zaporna plast bituminizirane zmesi AC 8 surf B 70/100 A4 v debelini 3 cm.</t>
  </si>
  <si>
    <t>Določitev vegetacije, ki se odstrani (določi odgovorni vodja projekta) in oznaka vegetacije, ki se ohrani vključno z določitvijo varovanega območja.</t>
  </si>
  <si>
    <t>Zakoličba linij opornih zidov na obeh parkirnih platojih.
23,5+5,28+23,3+4,1 = 56,2 m</t>
  </si>
  <si>
    <t>Postavljanje gradbenih profilov za izgradnjo predvidenih opornih zidov A, B in F. Gradbeni profili z označbo višin – dna temeljnih pet opornih zidov, debeline  sten opornih zidov in vrha – kote krone zidov.</t>
  </si>
  <si>
    <t xml:space="preserve">Obračun po dejanskih količinah. </t>
  </si>
  <si>
    <t>Rušenje – odstranitev ostanka obstoječe  ograje  (betonski stebrič na betonskem parapetnem  zidcu ob južni fasadi kapele). Nalaganje ruševin na kamione in odvoz  na deponijo na H = 5 km skupaj s stroški deponije.</t>
  </si>
  <si>
    <t>3/IV</t>
  </si>
  <si>
    <t>PRIPRAVA IN VAROVANJE GRADBIŠČA</t>
  </si>
  <si>
    <t>Izdelava elaborata začasne prometne ureditve na območju izvajanja del, vključno s pridobitvijo soglasja upravljalca omrežja</t>
  </si>
  <si>
    <t>Postavitev začasne prometne signalizacije v skladu z elaboratom začasne prometne ureditve.</t>
  </si>
  <si>
    <t>Zakoličba osi vseh obstoječih  infrastrukturnih vodov (vodovod, meteorna kanalizacija, elektrika). Mikrozakoličbe posameznih vodov izvršijo ali preverijo/potrdijo upravljavci posameznih vodov.</t>
  </si>
  <si>
    <t xml:space="preserve">Varovanje gradbene jame za izdelavo opornega zidu  globine do 3,5  m1 z uporabo zagatnic nad zidom A v njegovem južnem delu (v križišču obeh lokalnih cest v dolžini do 4 m (po potrebi po celotni dolžini zidu A,  plačilo po dejanskem delu). </t>
  </si>
  <si>
    <t>SANACIJA SUHOZIDA</t>
  </si>
  <si>
    <t xml:space="preserve">1. </t>
  </si>
  <si>
    <t xml:space="preserve">Ročno delo - preložitev obstoječega suhozida, odstranitev kamnov, čiščenje kamnom in terena, sortiranje uporabnih in neuporabnih kamnom, dobava manjkajočih kamnom podobnih dimenzij in enake vrste,  ponovno zlaganje kamnite zložbe, skupaj z dovozom. Zid višine okoli 0,75 m in širine okoli 0,6 m. </t>
  </si>
  <si>
    <t>a./ nosilna plast bituminizirane zmesi AC16 base B 70/100 A4 v debelini 5 cm.</t>
  </si>
  <si>
    <t>a./ nosilna plast bituminizirane zmesi AC16 base B 70/100 A4 v debelini 4 cm.</t>
  </si>
  <si>
    <t>b./ obrabno zaporna plast bituminizirane zmesi AC 5 surf B 70/100 A4 v debelini 3 cm.</t>
  </si>
  <si>
    <t>Dobava in postavitev enojnih prometnih znakov z dopolnilno tablo na istem nosilnem  drogu.</t>
  </si>
  <si>
    <t xml:space="preserve"> na podložnem betonu, tervol v podstavku</t>
  </si>
  <si>
    <t>2m H07V-K 25mm2</t>
  </si>
  <si>
    <t xml:space="preserve">    3kom avtomatske varovalke 3x16A
    </t>
  </si>
  <si>
    <t xml:space="preserve">     glavno stikalo KG40
    1kom RCD 40/0,003A 
    3kom avtomatske varovalke 3x20A
     1kom avtomatska varovalka 16A
     1kom vtičnica
     1 kom PeN zbiralka</t>
  </si>
  <si>
    <t>dovodni NN kabel NAY2YJ-4x35 mm3</t>
  </si>
  <si>
    <t>kabelski čevlji za 35mm2 oz. 25mm2, matice podložke</t>
  </si>
  <si>
    <t>razna dela, ki v popisu niso zajeta (zaščita, vrtanja, varjenje itd...)</t>
  </si>
  <si>
    <t>križna sponka valjanec 25x4mm - žica Cu 16mm2</t>
  </si>
  <si>
    <t xml:space="preserve">stigmaflex cev f 80 mm </t>
  </si>
  <si>
    <t>valjanec FE/ZN 25x4 mm, položen v zemljo, nad kabelsko traso, s pritrjevanjem na kandelabre 2xM8 in zaščita z bitumnom</t>
  </si>
  <si>
    <t>c/ postavitev in dobava kandelabra z lučjo, višine cca 5,2m (natančna mera je odvisna od opornega zidu, zato jo je potrebno pred naročilom preveriti!) nad zemljo, dve svetilki na nasproti ležečih konzolah na različni višini, vsaka 4 m nad etažo, ki jo osvetljuje, dolžina konzole 120 cm, 18W</t>
  </si>
  <si>
    <t>komplet izdelava in dobava temelja za kandelaber z betonsko cevjo fi 40cm, gl. 100cm, v betonski podlagi 100x50cm in vstavitev 4kom sider</t>
  </si>
  <si>
    <t>komplet izdelava in dobava temelja za kandelaber z betonsko cevjo fi 60cm, gl. 130cm, v betonski podlagi 120x50cm in vstavitev 4kom sider</t>
  </si>
  <si>
    <t>beton C12/15, dobava in obbetoniranje položenih cevi stigmaflex</t>
  </si>
  <si>
    <t>21.</t>
  </si>
  <si>
    <t>po potrebi  dodatni ročni izkop in zasutje rova za kabel</t>
  </si>
  <si>
    <t>ZAKLJUČNA  DELA</t>
  </si>
  <si>
    <t>ZAKLJUČNA  DELA SKUPAJ</t>
  </si>
  <si>
    <t>dodaten izkop in zasutje jarka za cevi, utrditev, odvoz viška na deponijo</t>
  </si>
  <si>
    <t>po potrebni dodatna zakoličba obst. kabla JR, ročni izkop v okolici kandelabra, odklop kablov v kandelabru, demontaža svetilke s sider in ponovna montaža na pripravljen drug temelj ter priklop kabla na priključnici</t>
  </si>
  <si>
    <t>Končen izbor urbane opreme potrdijo odgovorni vodja projektant,  ZVKDS in naročnik.</t>
  </si>
  <si>
    <t>a./ robniki 8/20 cm dolžine 1,00 m.</t>
  </si>
  <si>
    <t>b./ robniki 8/20 cm dolžine 0,25 m za krivine.</t>
  </si>
  <si>
    <t>Končno čiščenje gradbišča.</t>
  </si>
  <si>
    <t>Glej skupna zaključna dela</t>
  </si>
  <si>
    <t xml:space="preserve">Varovanje   kapelice in  varovanje  obstoječega drevesa z oznako oD1: </t>
  </si>
  <si>
    <t>b) izvajanje del v okolici kapelice na način, ki ne bo ogrožal njene stabilnosti in bo preprečil kakršnekoli poškodbe, usklajeno z navodili ZVKDS (upoštevati pri  vseh vrstah del v njeni okolici).</t>
  </si>
  <si>
    <t>c) ročno delo v območju koreninskega sistema drevesa  (v premeru cca 3 m - po potrebi natančnejša določitev območja koreninskega  sistema z izpihavanjem zemlje) - varovanje skladno s predpisanim standardom (SIST DIN 18920-2019 Uporaba rastlin pri urejanju zelenih površin - Zaščita dreves, rastlinskih sestojev) - (upoštevati pri  vseh vrstah del v njeni okolici.</t>
  </si>
  <si>
    <t>a) tampon v debelini 30 cm = 50% mešanica proda premera od 4 do 8 cm +  rečnega peska premera od 0,5 do 2cm + grobe mivke premera  do 2 mm ter 50% obstoječe zemljine</t>
  </si>
  <si>
    <t>b) nosilni sloj v debelini 15 cm = mešanica 50% grobe rečne mivke premera do 2 mm + 35% ruševke s peščeno ilovnatih tal + 15% šote, komposta ali preperelega hlevskega gnoja)</t>
  </si>
  <si>
    <t>(c) Dobava in vgrajevanje tlaka iz plastičnih, črnih ali (pogojno) zelenih travnatih rešetk debeline 3,80 cm ali 5 cm,  kot npr.  ACO travnate rešetke, polyolefinska masa, mere 58 x 39 x 3,8 cm, na  predhodno položeno peščeno podlago iz finega kremenčevega peska fi 0 – 5 mm  debeline 4 cm.</t>
  </si>
  <si>
    <t>češmin julijana / Berberis julianae (G1)</t>
  </si>
  <si>
    <t>rumenocvetoči grmasti petoprstnik / Potentilla fruticosa 'Goldstar' (G2)</t>
  </si>
  <si>
    <t>petkrpa divja vinska trta / Parthenocissus quinquefolia (p2)</t>
  </si>
  <si>
    <t>rumenocvetni srobot / Clematis tibetana subsp. tangutica  (p3)</t>
  </si>
  <si>
    <t>Površinski strojno - ročni (90 - 10%) izkop obstoječega kamnitega materiala na  zgornji ploščadi (P3) zahodno od opornega zidu A in vzhodno od obstoječe lokalne ceste  LC-493936. Izkop v povprečni debelini cca 0,45 m z nalaganjem na kamione in odvozom na  deponijo na razdaljo H = 5 km skupaj s stroški deponije.
 200,00 x 0,45 = 90,00 m3</t>
  </si>
  <si>
    <t>a) drevo z oznako D5 - na lokaciji predvidene drevesne rešetke na površini 3,2 x 3,2 = 10,24m2 v  globini 1,5m = 15,36 m3</t>
  </si>
  <si>
    <t>c) na lokaciji ostalih dreves D1, D2, D3, D4, D6, D7, na površini vsaj 6 m2 in  v  globini 1,5m = 9 m3 x 6 dreves  = 54m3</t>
  </si>
  <si>
    <t>TEMELJI ZA DREVESNE REŠETKE</t>
  </si>
  <si>
    <t>krčnica / Hypericum calycinum (gp1, gp4, gp5 / skupna površina 23m2)</t>
  </si>
  <si>
    <t>velikolistna prizemljika / Cotoneaster dammmeri 'Major' (gp2, površina 4 m2)</t>
  </si>
  <si>
    <t>plazeča tisa / Taxus baccata 'Repandens' (gp3, gp6, gp9, gp10 / skupne površine 52)</t>
  </si>
  <si>
    <t>prizemljika / Cotoneaster dammmeri 'Coral Beauty' (gp7, površine 11 m2)</t>
  </si>
  <si>
    <t>japonska medvejka / Spirea japonica 'Anthony Waterer' (gp8, gp12 / skupne površine 16 m2)</t>
  </si>
  <si>
    <t>japonska zlatolistna medvejka / Spirea japonica 'Goldflame' (gp8, gp11 / skupne površine 16,5m2 )</t>
  </si>
  <si>
    <t>rozacvetoči grmasti petoprstnik / Potentilla fruticosa 'Lovely Pink' (gp11, površine 9,5 m2 )</t>
  </si>
  <si>
    <t>bela sviba / Cornus stolonifera 'Flamiramea' (G4, G5, G6)</t>
  </si>
  <si>
    <t xml:space="preserve">stebrasta tisa / Taxus baccata 'Fastigiata' (G7)  </t>
  </si>
  <si>
    <t>sibirska sviba / Cornus alba 'Sibirica' (G8))</t>
  </si>
  <si>
    <t>japonski šipek / Rosa rugosa (G9)</t>
  </si>
  <si>
    <t>ižander / Pachysandra terminalis (t2, t4 / skupne površine 15 m2)</t>
  </si>
  <si>
    <t>bršljan / Hedera helix (t1, površine 5 m2)</t>
  </si>
  <si>
    <t>belocvetoči mali zimzelen / Vinca minor 'Alba' (t3, t5, t6 / skupne površine 26 m2 )</t>
  </si>
  <si>
    <t xml:space="preserve">Dobava in vgrajevanje mehansko stabiliziranega tamponskega sloja - tampon II.  
 TD65 kot spodnji nosilni sloj pod povoznimi površinami in pločniki v povprečni debelini 35 cm.
 ((800 m2 -  10,24m2 /območje drevesnih rešetk oz. prostorov za drevesa)  x 0,35  = 276,00 m3) </t>
  </si>
  <si>
    <t>Dobava in vgrajevanje mehansko stabiliziranega tamponskega sloja - tampon I.  
 TD22 kot zgornji nosilni sloj pod povoznimi površinami in pločniki v povprečni debelini 20 cm.
 ((800 m2 - 200 m2 / območje zelenih parkirnih površin -  10,24 m2 /območje drevesnih rešetk oz. prostorov za drevesa)  x 0,20  = 117,95 m3)</t>
  </si>
  <si>
    <t>Dobava in vgrajevanje ločilnega geosintetika natezne trdnosti 13,50 kN/m za območje utrjenih povoznih in pohodnih površin (800m2 - območje drevesne rešetke 10,24 m2 = 789,76) ter pohodnih površin na parkiriščih za kolesa oz. počivališčih (44,5m2).</t>
  </si>
  <si>
    <t>a) Dobava in vgrajevanje mehansko stabiliziranega tamponskega sloja (enakih karakteristik kot kot tampon I.  
 TD22 za povozne površine) kot spodnji nosilni sloj pod parkirišči za kolesa oz. počivališči, v povprečni debelini 20 cm (44,5m2 x 0,2m = 8,9 m3 .</t>
  </si>
  <si>
    <t xml:space="preserve">Beton - obračun po dejanskih količinah. </t>
  </si>
  <si>
    <t>rdeči hrast / Quercus rubra (D7)</t>
  </si>
  <si>
    <t>tulipanovec / Liriodendron tulipifera (D8)</t>
  </si>
  <si>
    <t>b) število sajen grmovnic v skupino - sajenje v rastru (gp1 - gp7,  gp9, gp10, gp12)</t>
  </si>
  <si>
    <t>Saditev dveh vrst grmovnic v isto saditveno polje - sajenje v rastru, vključno s pripravo terena za saditev in založnim gnojenjem - sajenje v pravilnem / enakomernem rastru (gp8)</t>
  </si>
  <si>
    <t>Saditev dveh vrst grmovnic in čebulnic v isto saditveno polje - sajenje v rastru,  vključno s pripravo terena za saditev in založnim gnojenjem - sajenje v pravilnem / enakomernem rastru (gp11).</t>
  </si>
  <si>
    <t>a) sajenje dveh vrst grmovnic v rastru</t>
  </si>
  <si>
    <t>b) saditev čebulnic med grmovnicami</t>
  </si>
  <si>
    <t>Rušenje obstoječe asfaltne utrditve debeline cca 10 cm na obstoječi južni lokalni  cesti LC 493935, skupaj z drobljenjem ruševin in odvozom zdrobljenega materiala  na začasno deponijo na H = 50 m za kasnejšo uporabo kot spodnji nosilni sloj  tampona.
 75,00 x 0,10 = 7,5 m3</t>
  </si>
  <si>
    <t>Brez temeljenja urbane opreme (glej popis urbane opreme in elektrike)!</t>
  </si>
  <si>
    <t>OPORNI ZIDOVI IN VEČJI TEMELJI</t>
  </si>
  <si>
    <t xml:space="preserve">ELEKTROINSTALACIJE </t>
  </si>
  <si>
    <t>(popis materiala in del, dobave in montaže, gradbena dela)</t>
  </si>
  <si>
    <t>b) klop 2 - dolžina klopi 4m, trije temelji; padec terena je minimalen (2%); morali dolžine 2 m.</t>
  </si>
  <si>
    <t>11/V</t>
  </si>
  <si>
    <t>ostrolistni javor Cleveland / Acer platanoides 'Cleveland' (D2, D3, D4, D6)</t>
  </si>
  <si>
    <t xml:space="preserve">Barvanje talnih označb z belo signit barvo prekinjena široka prečna črtana  (oznaka 5212), linija, pred katero se mora vozilo ustaviti, če prednostna prometna smer ni prosta. </t>
  </si>
  <si>
    <t>Barvanje talnih označb parkirišč rezerviranih za invalide z rumeno signit barvo (RAL 1023).</t>
  </si>
  <si>
    <t>Barvanje talnih označb na parkirišču rezerviranem za polnjenje električnih vozil z
 zeleno signit barvo (RAL 6018).</t>
  </si>
  <si>
    <t>Barvanje talnih označb z belo signit barvo - prehod za pešce širine 2,00 m (oznaka 5231).</t>
  </si>
  <si>
    <t xml:space="preserve">(b) oporni količki (debelejši od debla posameznega drevesa, po dolžini lahko sežejo največ 10 cm in najmanj 25 cm pod višino krošnje, v trikotni zasnovi (trinožna opora), zabiti v globino cca 50 cm, izven dosega korenin oz. koreninske grude in med seboj čvrsto povezani z razporami oz. prečnimi deščicami ali količki; vsako drevo se ob količke priveže z močnimi in širokimi trakovi iz organskega materiala, ki mora zdržati vsaj dve vegetacijski dobi).   </t>
  </si>
  <si>
    <t xml:space="preserve">Opaž pete opornega zidu z deskami ali plohi, opaženje razopaženje in čiščenje | enostranski opaž višine do 40cm (obseg temeljev 119,93 x 0,4 m = 47,97 m2). </t>
  </si>
  <si>
    <t>Strojna izdelava in ročna montaža enostavne armature iz betonskega jekla S500 do fi 12 mm | izdelava in montaža skupaj - glej PZI načrt</t>
  </si>
  <si>
    <t>Strojna izdelava in ročna montaža enostavne armature iz betonskega jekla S/500 nad fi 12 mm | izdelava in montaža skupaj - glej PZI načrt</t>
  </si>
  <si>
    <t>Rezanje, polaganje in vezanje armature iz armaturnih mrež MAG S500 armaturne mreže 3-8 kg/m2 -glej PZI načrt</t>
  </si>
  <si>
    <t>Dvostranski opaž AB opornega zidu z opažnimi ploščami, opaženje, razopaženje in čiščenje | stene višine do 3.00 m (zid A + zid B + zid Fa + zid Fb = 58,51 + 38,60 + 7,16 + 7,75 = 112,02 m2). Opomba - podana je enojna kvadratura!</t>
  </si>
  <si>
    <t>Celovita izvedba končne podobe opornega zidu (ocenjeno zid A - 45 m2, zid B - 26 m2, zid F - 9 m2 = 80 m2)  z vsem potrebnim materialom in delom -  klasični, nebarvani cementni omet na vertikalnih in horizontalnih površinah v debelini cca 1,5 cm; vertikalne površine nezaribane, horizontalne površine gladko zaribane zaradi kasnejšega nameščanja ograje.  Betonska površina mora biti ali opažena z grobimi deskami ali pa po odstranitvi opaža peskana, v obeh primerih pa pred nanašanjem ometa prebarvana z emulzijo za sprijemanje ometa.</t>
  </si>
  <si>
    <t>a./ Jašek iz betonskih cevi DN 800 mm, globine 1,08 m.</t>
  </si>
  <si>
    <t>b./ Jašek iz betonskih cevi DN 1000 mm, globine 2,21 m.</t>
  </si>
  <si>
    <t>Dobava in kompletna izvedba zunanjih revizijskih jaškov iz betonskih cevi. Jaški brez pokrova.</t>
  </si>
  <si>
    <t>a./ pokrov LTŽ DN 600 mm za nosilnost B125.</t>
  </si>
  <si>
    <t>Dobava in montaža markerjev za označevanje parkirnih mest na tlaku iz travnatih rešetk. Markerji iz umetne mase bele signit barve.</t>
  </si>
  <si>
    <t>delo pri prevezovanju kablov v priključnih omaricah in označevanje kablov in podnožja</t>
  </si>
  <si>
    <t>stigmaflex cev 110mm, obbetoniranjem (beton C12/15)</t>
  </si>
  <si>
    <t>mahonija / Mahonia aquifolium (G3)</t>
  </si>
  <si>
    <t>(b) travna mešanic odporna za gaženje (za rekreacijske in športne površine) za pohodne travnate površine v parkovnem delu (zgornja terasa, tp2), površina 70 m2.</t>
  </si>
  <si>
    <t>dišeči timijan / Thymus praecox (tp3, tp4 / skupne površine )</t>
  </si>
  <si>
    <t xml:space="preserve">Saditev trajnic v prostore travnih rešetk  (tp3, tp4), </t>
  </si>
  <si>
    <t>Dobava in končna ureditev površin zasajenih z grmovnicami, trajnicami in popenjalkami  (površine G1 - G9, gp1 - gp12, t1 - t6 / skupaj 232,6 m2)  - zastirka zemljine z nebarvanim naravnim lubjem v debelini 5 cm.</t>
  </si>
  <si>
    <t>Saditev trajnic v skupine (t1 - t6), vključno s pripravo terena za saditev in založnim gnojenjem.</t>
  </si>
  <si>
    <t>a) število sajen grmovnic za prostorastočo živo mejo - sajenje v liniji (G1 -  G9)</t>
  </si>
  <si>
    <t>Zarez obstoječega asfaltnega vozišča na meji nove ureditve z zahodno in  južno lokalno cesto zaradi vzpostavitev stika nove in stare ureditve, nove ureditve pločnika ter potrebni prekopi zaradi infrastrukture (odvodnjavanje in elektrika) . Debelina asfalta cca 10 cm.</t>
  </si>
  <si>
    <t>Priprava gradbišča: ureditev delovnega platoja, postavitev gradbenega kontejnerja, gradbiščnega kontejnerja, WC, gradbiščne table ter ograditev gradbišča na mestih obstoječih lokalnih cest ter poti. Po končanih delih gradbišče pospraviti in vzpostaviti v prvotno stanje.</t>
  </si>
  <si>
    <t xml:space="preserve">a) ograditev območja  kapelice in drevesa z oznako oD1 v  3 m odmiku od debla drevesa  in sten  kapelice na način, ki bo vse izvajalce opozarjal na poseben način dela. </t>
  </si>
  <si>
    <t>Varovanje dreves na vzhodnem robu (oznaka oD), izven območja obravnave, vzhodno od obstoječega suhozida, med suhozidom in pločnikom - varovanje skladno s predpisanim standardom (SIST DIN 18920-2019 Uporaba rastlin pri urejanju zelenih površin - Zaščita dreves, rastlinskih sestojev).</t>
  </si>
  <si>
    <t xml:space="preserve">Osnovna zakoličba celotne ureditve. Zakoličba osi parkirnih platojev P1 in P2. Postavljanje profilov za gradnjo utrjenih površin parkirnih platojev in dovoznih  cest. Profili z označbo kote nivelete, tampona in planuma spodnjega ustroja. </t>
  </si>
  <si>
    <t>b) na lokaciji dreves D8 za kapelico  ob upoštevanje načrtovanih infrastrukturnih vodov - odmik vodov od lokacije drevesa  - uskladitev z vodjem projekta in projektantom elektrovodov ter izvajalci - na  površini vsaj 6 m2 in  v  globini 1,5m = 9 m3.</t>
  </si>
  <si>
    <t>Planiranje in utrjevanje planuma spodnjega ustroja pod utrjenimi površinami cest (priključki, pločnik, prekopi ceste zaradi infrastrukture) in pod obema parkirnima platojema P1 in P2 ter pod predvidenim  zahodnim pločnikom na območju P3 ter pod območjem utrjenih površin parkirišč /počivališč za kolesa, vse do predpisane zbitosti. (50 m2 (zahodni pločnik / P3) + 290,00 m2 (P1)+ 340,00 m2 (P2) +120 m2 (cesta) = 800,00 m2 ter pod kolesi 40,1 m2).</t>
  </si>
  <si>
    <t xml:space="preserve">Široki strojno - ročni (90 - 10%) izkop zemlje III./IV. kat.za pripravo planuma  spodnjega ustroja pod utrjenimi površinami obeh parkirnih platojev (brez izkopov na območju predvidenih zelenih površin, predvsem območij predvidene saditve dreves - glej naslednjo postavko ter ob upoštevanju obstoječega vodovoda)  in za predvidene  oporne zidove. Izkop z nalaganjem na kamione in odvozom na deponijo razdaljo H =  5 km skupaj s stroški deponije. Obračun po dejanskih količinah.
</t>
  </si>
  <si>
    <t>Dobava in izvedba podložnega betona  C 12/15 iz naravne frakcije 0-16 (mb 25) | v višini 10cm pod peto opornega zidu (površina temeljev zidov razširjena za 10 cm  A + Fa in B + Fb = 39,72 + 28,99 = 61,50m2 x 0,1 = 6,87m3</t>
  </si>
  <si>
    <t>Dobava in kompletna izvedba linijske dežne rešetke notranje širine 15 cm z LTŽ
 rešetko za nosilnost C250. Rešetka kot na primer ACO Multiline V 150 kanaleta iz  polimernega betona dolžine 100 cm, gradbene širine 18,50 cm in gradbene višine 21  cm. Prekritje kanalete z vzdolžnimi LTŽ rešetkami (kot na primer ACO MW 29x12  mm C250, dolžine 50 cm, širine 17,30 cm z vtočno površino 595 cm2/m1).</t>
  </si>
  <si>
    <t>Dobava in kompletna izvedba zbiralnika Z1 in Z2 kot na primer Multiline V 150 dolžine 50 cm, gradbene širine 18,50 cm in gradbene višine 61 cm z iztokom DN 150 mm. Prekritje zbiralnika z vzdolžno LTŽ rešetko (kot na primer ACO MW 29x12 mm  C250, dolžine 50 cm, širine 17,30 cm z vtočno površino 595 cm2/m1).</t>
  </si>
  <si>
    <t>Kompletna izvedba zunanjih AB jaškov MJ2 in MJ3 na cevnem zadrževalniku ABC DN 1200. Revizijska jaška iz AB betona C 30/37 notranjih dimenzij 1800 x 1200 mm z 0,25 m debelimi stenami iz AB betona, poraba armature cca 150 kg/m3 betona. Povprečna globina jaškov znaša cca 2,23 m. Jašek brez pokrova.</t>
  </si>
  <si>
    <t>1kom omarica Prebil 3KPS,  brez okenc, dve ključavnici na poliestr.  podstavku s 3 kom f 80 cevmi:</t>
  </si>
  <si>
    <t>s polaganjem, spajanjem in  z delnim obbetoniranjem (beton C12/15)</t>
  </si>
  <si>
    <t>bet. jašek fi 60cm ND s 5T LTŽ pokrovom, izkop za postavitev jaška, utrditev s podložnim betonom, izvedba venca, zasip in utrditev</t>
  </si>
  <si>
    <t>bet. jašek fi 60cm ND s 25T LTŽ pokrovom, izkop za postavitev jaška, utrditev s podložnim betonom, izvedba venca, zasip in utrditev</t>
  </si>
  <si>
    <t>bet. jašek fi 80cm ND s 25T LTŽ pokrovom, izkop za postavitev jaška, utrditev s podložnim betonom, izvedba venca, zasip in utrditev</t>
  </si>
  <si>
    <t>Dobava in vgradnja kovinske povozne zaščitne drevesne  rešetke, kvadratne, zunanje mere 3,2 x 3,2 m s kvadratno odprtino za drevo cca 1 x 1 m ,  samonosna  (ne potrebuje brez podkonstrukcije) za obtežbo vsaj  50kN, LTŽ, duktilna cink fosforjev osnovni premaz, lakiranje z dvokomponetnim lakom, RAL 9005 (kot npr. ACO, kvadratna drevesna rešetka model Wotan - tip 324,  samonosilna, brez podkonstrukcije,  za obtežbo 50kN skupaj z osnovno kovinsko konstrukcijo (jeklo, vročecinkao, osnovnih dimenzij , 3200 x 3200 mm z odprtino 960 x 960mm,   višina rešetke 60 mm, širina rež 18 mm); temeljenje skladno z detajlom in popisom /glej popis opornih zidov) oz. z navodili proizvajalca. Montaža in oskrba skladno z navodili proizvajalca.</t>
  </si>
  <si>
    <t>Dobava in vgradnja kovinske vertikalne  mreže za zaščito dreves, pritrjenih na kovinsko povozno rešetko; spodnji obseg identičen obsegu odprtine za drevesa oz. ustrezen za izbrani tip drevesne rešetke;  kovinska, vročecinkana, prašno lakirana, RAL 9005, višina do 2m, zgornji premer vsaj 50 cm, (kot npr. ACO, tip II ustreznega spodnjega obsega, ki omogoča pritrditev na izbran povozno /talno rešetko) . Montaža in oskrba skladno z navodili proizvajalca.</t>
  </si>
  <si>
    <t>Dobava in končna ureditev površin zasajenih z drevesom na parkirišču (D5)  - zastirka zemljine pod drevesno rešetko z nebarvanim naravnim lubjem v debelini 5 cm.</t>
  </si>
  <si>
    <t xml:space="preserve">Dobava semen in izvedba enakomernega sejanja  ustrezne travne mešanice glede na načrtovan način uporabe zemljišč (glej tudi popis zemeljski del in utrjenih površin!), cca 0,03 - 0,04 kg semen / m2:  </t>
  </si>
  <si>
    <t>(a) travna mešanica za parkirišča in parkirišče za kolesa /  počivališče (tp1, tp5, tp6, tp7) - sejanje v satovje travnih rešetk - skupaj z mešanico finega kremenčevega peska, zemlje in semen) - mešanic travnatih semen za suha rastišča, obvezno prevladovanje (več kot 50%!) trstikaste bilnice / Festuca arundinacea, površina 210 + 30 = 240 m2.</t>
  </si>
  <si>
    <t>(c ) travna mešanica za travnike (sanacija površine ob regionalni cesti), površina 35 m2.</t>
  </si>
  <si>
    <t>Končna ureditev robnih / mejnih zelenih površin kot sanacija po gradnji  - saniranje obstoječih zelenih površin pod drevoredom ob pločniku regionalne ceste: rahljanje površine, po potrebi dodatno humusiranje (debelina dodatnega humusa znaša min. 10 cm), sejanje/dosejanje ustrezne travne mešanice  rahljanje idr., dosejevanje ustrezne travne mešanice, po potrebi obrezovanje in odvoz odpadnega materiala na odlagališče H = 10 km.</t>
  </si>
  <si>
    <t>Saditev dreves vključno z izkopom sadilne jame in založnim gnojenjem, sidranje ob 3 kole skladno s predpisanimi  standardi vključno z vsemi dodatnimi materiali (trakovi za vezanje, prečne letvice za povezavo vertikalnih količkov):</t>
  </si>
  <si>
    <t>Saditev drevesa D5 v parkirno površino pred polaganjem drevesnih talnih in vertikalnih rešetk vključno z razprtjem sadilne jame in založnim gnojenjem, začasno sidranje ob 3 kole skladno s predpisanimi  standardi vključno s trakovi za vezanje); po namestitvi talnih in vertikalnih zaščitnih rešetk, odstranitev kolov in prevez /sidranje  drevesa na vertikalne rešetke:</t>
  </si>
  <si>
    <t xml:space="preserve">Geodetski posnetek v fazi gradnje  - posnetek poteka in globine novih infrastrukturnih vodovod (elektrike, kanalizacije, poglobljenega vodovoda in eventualnih drugih vodov)   z vnosom v kataster  upravljalcev posameznih vodov. </t>
  </si>
  <si>
    <t>Geodetski posnetek celotne ureditve ter trase vseh novih infrastrukturnih vodov s preveritvijo vrisanih obstoječih vodov in pripravo posnetka za izdelavo PID</t>
  </si>
  <si>
    <t>5/V</t>
  </si>
  <si>
    <t>5/VI</t>
  </si>
  <si>
    <t>Preveritev izkopov ter potrditev načina temeljenja za oporne zidove v začetni fazi izkopov in pred pričetkom izvajanja temeljev (odgovorni geomehanik in odgovorni projektant gradbenih konstrukcij).</t>
  </si>
  <si>
    <t>Ves čas nadzor odgovornega  statika!</t>
  </si>
  <si>
    <t>Po potrebi zapora ceste!</t>
  </si>
  <si>
    <t xml:space="preserve">Kompletna izvedba nosilne armiranobetonske konstrukcije za kasnejšo vgraditev drevesne rešetke (kot npr. ACO tip Wolan, kvadratna, 3,3 x 3,2m): dodaten ozek ročni izkop vključno z odvozom do spodnjega nivoja, podložni beton C10/12, opaž s ploščami ali deskami, razopažanje, dovoz in vgradnja temeljev z betonom C25/30, XC4, XF2, armatura v temelju paličice do premera 12 (80 kg/m3) in finalna obdelava zobca (brez cene osnovne kovinske konstrukcije in brez cene rešet, glej popis urbane opreme!) </t>
  </si>
  <si>
    <t>Strojno vgrajevanje betona (pete opornega zidu) v armirane konstrukcije, beton iz naravne frakcije 0-16mm | črpni beton C 25/30 XC2, XF2,(56,64 m2x 0,40 m = 22,67 m3).</t>
  </si>
  <si>
    <t>Strojno vgrajevanje betona (oporni zidovi-stene) v armirane konstrukcije, beton iz naravne frakcije 0-16mm | črpni beton C 30/37 XC4, XF2, (112.02 m2 x 0,2 m = 22,40 m3).</t>
  </si>
  <si>
    <t>a) klop 1 - dolžina klopi 5m, 3 temelji; zaradi višinske razlike je klop kaskadna; sedalo / morali nižje klopi pritrjeni na srednji kubus  preko jeklenih kotnih profilov 50/50/5 mm (vroče cinkani), pritrjenih na betonske kubuse s sidernimi vijaki. Morali dolžine 2,5 m.</t>
  </si>
  <si>
    <t>Končna obdelava LTŽ pokrovov infrastrukturnih jaškov (meteorna kanalizacija, elektrika) in litoželeznih rešetk za odpadne meteorne vode: cink fosforjev osnovni premaz, lakiranje z dvokomponentnim strukturnim lakom, RAL 9006 oz. sklano z drevesnimi rešetkami). OPOZORILO: pokrovi morajo biti v zelenih površinah cca 2 cm pod koto terena!).</t>
  </si>
  <si>
    <t>Izdelava klopi  - armirano betonski temelj na katerem je leseno sedalo sestavljeno iz  moralov iz macesnovega lesa širine 8 cm, višine 10 cm s pobranim robom r = 2 cm, fino brušenih, nebarvanih in neimpregniranih. Morali morajo biti pritrjeni nevidno s samozareznimi nerjavečimi vijaki preko jeklenih profilov (vroče cinkani, barvani, RAL 9006) - s spodnje strani predhodno privijačeni na jeklene prečne nosilce, ki  so lahko poljubni, dolgi kot je širina klopi oz. malo manj, ali kvadratni, privijačeni na betonski kubus. V ceni je zajet ves pomožni material in delo, beton, les, jeklo, opaž, dodaten izkop, montaža:</t>
  </si>
  <si>
    <t>Parkirišče pri Gradu Komenda</t>
  </si>
  <si>
    <t>NEPREDVIDENA DELA                                             (5% od vsote  postavk od 3 do 13)</t>
  </si>
  <si>
    <t>vrednost</t>
  </si>
  <si>
    <r>
      <t xml:space="preserve">Dodatni ozek strojno - ročni (80 - 20%) izkop na mestih načrtovanih saditev dreves, vključno z lokacijo predvidene drevesne rešetke in varovanje saditvene jame - izkop z odmetom, varovan z opažem iz dotrajanih opažnih plošč in  opiranjem s tramiči 80/80 mm ter rahljanje dna saditvene jame  oz. zagotovitev propustnosti pod sadilno jamo v debelini vsaj 0,5 m (dodatno glede na globino izkopa!) skladno s opisom v tehničnem poročilu </t>
    </r>
    <r>
      <rPr>
        <b/>
        <sz val="10"/>
        <rFont val="Times New Roman"/>
        <family val="1"/>
        <charset val="238"/>
      </rPr>
      <t>(glej tehnično poročilo KA):</t>
    </r>
  </si>
  <si>
    <r>
      <t>m</t>
    </r>
    <r>
      <rPr>
        <vertAlign val="superscript"/>
        <sz val="10"/>
        <rFont val="Times New Roman"/>
        <family val="1"/>
        <charset val="238"/>
      </rPr>
      <t xml:space="preserve">3    </t>
    </r>
  </si>
  <si>
    <r>
      <t>Dobava materiala ter planiranje in utrjevanje pohodnih travnih površin v parkovnem delu  / g</t>
    </r>
    <r>
      <rPr>
        <b/>
        <sz val="10"/>
        <rFont val="Times New Roman"/>
        <family val="1"/>
        <charset val="238"/>
      </rPr>
      <t xml:space="preserve">lej tudi popis vrtnarskih del - obvezno medsebojno sodelovanje izvajalcev gradbenih in vrtnarskih del! </t>
    </r>
    <r>
      <rPr>
        <sz val="10"/>
        <rFont val="Times New Roman"/>
        <family val="1"/>
        <charset val="238"/>
      </rPr>
      <t>(površina tp2 70 m2).</t>
    </r>
  </si>
  <si>
    <t>Fino planiranje na točnost ± 1cm z valjanjem in zaklinjanjem pod povoznimi  površinami. Zaklinjanje je izvedeno s peskom D5 v debelini 2 cm.</t>
  </si>
  <si>
    <r>
      <t>Kompletna dobava in izvedba utrjenih zelenih površin parkirnih  mest na P1 in P2 brez posteljice (tampon II)  in geotekstila, ki sta že zajeta v popisu spodnjih ustrojev ter brez travnih semen (</t>
    </r>
    <r>
      <rPr>
        <b/>
        <sz val="10"/>
        <rFont val="Times New Roman"/>
        <family val="1"/>
        <charset val="238"/>
      </rPr>
      <t>glej popis vrtnarskih del!</t>
    </r>
    <r>
      <rPr>
        <sz val="10"/>
        <rFont val="Times New Roman"/>
        <family val="1"/>
        <charset val="238"/>
      </rPr>
      <t>), površina 200 m2:</t>
    </r>
  </si>
  <si>
    <r>
      <t xml:space="preserve">Kompletna dobava in izvedba utrjenih zelenih pohodnih površin in  parkirnih mest za kolesa  brez geotekstila, ki  je zajeta v popisu spodnjih ustrojev ter brez travnih semen / </t>
    </r>
    <r>
      <rPr>
        <b/>
        <sz val="10"/>
        <rFont val="Times New Roman"/>
        <family val="1"/>
        <charset val="238"/>
      </rPr>
      <t>glej popis vrtnarskih del! (</t>
    </r>
    <r>
      <rPr>
        <sz val="10"/>
        <rFont val="Times New Roman"/>
        <family val="1"/>
        <charset val="238"/>
      </rPr>
      <t>na P3 - območje tp1 (29,5 m2) ter P2  - območji t3 (11,7m2)  in t4 (3,3m2) = površina 44,5 m2).</t>
    </r>
  </si>
  <si>
    <r>
      <t>m</t>
    </r>
    <r>
      <rPr>
        <vertAlign val="superscript"/>
        <sz val="10"/>
        <rFont val="Times New Roman"/>
        <family val="1"/>
        <charset val="238"/>
      </rPr>
      <t>3</t>
    </r>
  </si>
  <si>
    <r>
      <t xml:space="preserve">Luči treh dimenzij, RAL 9006, </t>
    </r>
    <r>
      <rPr>
        <b/>
        <sz val="10"/>
        <rFont val="Times New Roman"/>
        <family val="1"/>
        <charset val="238"/>
      </rPr>
      <t xml:space="preserve">glej popis elektro opreme! </t>
    </r>
    <r>
      <rPr>
        <sz val="10"/>
        <rFont val="Times New Roman"/>
        <family val="1"/>
        <charset val="238"/>
      </rPr>
      <t xml:space="preserve">Končen izbor luči potrdijo odgovorni vodja projektant, projektant elektroinstalacij  in ZVKDS. </t>
    </r>
  </si>
  <si>
    <r>
      <t xml:space="preserve">Temeljenje (dobava materiala, izkop, izdelava opažev, beton, armatura idr. potreben material!)  tipske urbane opreme - naslonov za kolesa in košev za smeti </t>
    </r>
    <r>
      <rPr>
        <b/>
        <sz val="10"/>
        <rFont val="Times New Roman"/>
        <family val="1"/>
        <charset val="238"/>
      </rPr>
      <t>(brez luči, glej opis elektro opreme!)</t>
    </r>
    <r>
      <rPr>
        <sz val="10"/>
        <rFont val="Times New Roman"/>
        <family val="1"/>
        <charset val="238"/>
      </rPr>
      <t>, usklajeno med navodili proizvajalca, izvajalcem in odgovornim vodjem projekta, načeloma točkovni temelji, lahko tudi pasovni, temelji vedno skriti in zasuti z vsaj 20 cm zemlje (OPOZORILO:1 kom = 1 kos opreme četudi ima oprema različno število potrebnih temeljev - npr. naslon za kolesa 2, koš 1!).</t>
    </r>
  </si>
  <si>
    <r>
      <t>Osnovna priprava zemljišča za sajenje - količina in kvaliteta zemljine oz. substrata -</t>
    </r>
    <r>
      <rPr>
        <b/>
        <sz val="10"/>
        <rFont val="Times New Roman"/>
        <family val="1"/>
        <charset val="238"/>
      </rPr>
      <t xml:space="preserve"> glej popis zemeljskih del!</t>
    </r>
    <r>
      <rPr>
        <sz val="10"/>
        <rFont val="Times New Roman"/>
        <family val="1"/>
        <charset val="238"/>
      </rPr>
      <t xml:space="preserve"> Kvaliteto pripravljenega zemljišča za sajene mora zagotavljati izvajalec gradbenih del v sodelovanju z izvajalcem vrtnarskih del (obvezen dogovor pred izvajanjem - in obvezen prevzem med obema izvajalcema pred pričetkom sajenja in sejanja!).</t>
    </r>
  </si>
  <si>
    <r>
      <rPr>
        <b/>
        <sz val="10"/>
        <rFont val="Times New Roman"/>
        <family val="1"/>
        <charset val="238"/>
      </rPr>
      <t>(c)</t>
    </r>
    <r>
      <rPr>
        <sz val="10"/>
        <rFont val="Times New Roman"/>
        <family val="1"/>
        <charset val="238"/>
      </rPr>
      <t xml:space="preserve"> </t>
    </r>
    <r>
      <rPr>
        <b/>
        <sz val="10"/>
        <rFont val="Times New Roman"/>
        <family val="1"/>
        <charset val="238"/>
      </rPr>
      <t>grmovnice</t>
    </r>
    <r>
      <rPr>
        <sz val="10"/>
        <rFont val="Times New Roman"/>
        <family val="1"/>
        <charset val="238"/>
      </rPr>
      <t xml:space="preserve"> </t>
    </r>
    <r>
      <rPr>
        <b/>
        <sz val="10"/>
        <rFont val="Times New Roman"/>
        <family val="1"/>
        <charset val="238"/>
      </rPr>
      <t xml:space="preserve">za saditev prostorastoče žive meje - </t>
    </r>
    <r>
      <rPr>
        <sz val="10"/>
        <rFont val="Times New Roman"/>
        <family val="1"/>
        <charset val="238"/>
      </rPr>
      <t xml:space="preserve">gosto razrasle / košate sadike  z oblikovanim habitusom / razvejane, balirane, </t>
    </r>
    <r>
      <rPr>
        <b/>
        <sz val="10"/>
        <rFont val="Times New Roman"/>
        <family val="1"/>
        <charset val="238"/>
      </rPr>
      <t>enotne višine znotraj posamezne linije (!)</t>
    </r>
    <r>
      <rPr>
        <sz val="10"/>
        <rFont val="Times New Roman"/>
        <family val="1"/>
        <charset val="238"/>
      </rPr>
      <t>, minimalno 50 cm, G7 minimalno 100 cm:</t>
    </r>
  </si>
  <si>
    <r>
      <rPr>
        <b/>
        <sz val="10"/>
        <rFont val="Times New Roman"/>
        <family val="1"/>
        <charset val="238"/>
      </rPr>
      <t>(d)</t>
    </r>
    <r>
      <rPr>
        <sz val="10"/>
        <rFont val="Times New Roman"/>
        <family val="1"/>
        <charset val="238"/>
      </rPr>
      <t xml:space="preserve"> </t>
    </r>
    <r>
      <rPr>
        <b/>
        <sz val="10"/>
        <rFont val="Times New Roman"/>
        <family val="1"/>
        <charset val="238"/>
      </rPr>
      <t>grmovnice</t>
    </r>
    <r>
      <rPr>
        <sz val="10"/>
        <rFont val="Times New Roman"/>
        <family val="1"/>
        <charset val="238"/>
      </rPr>
      <t xml:space="preserve"> </t>
    </r>
    <r>
      <rPr>
        <b/>
        <sz val="10"/>
        <rFont val="Times New Roman"/>
        <family val="1"/>
        <charset val="238"/>
      </rPr>
      <t>za saditev v skupine (glej popis po skupinah v tehničnem poročilu)</t>
    </r>
    <r>
      <rPr>
        <sz val="10"/>
        <rFont val="Times New Roman"/>
        <family val="1"/>
        <charset val="238"/>
      </rPr>
      <t xml:space="preserve">  - gosto razrasle / košate sadike  z oblikovanim habitusom / razvejane, </t>
    </r>
    <r>
      <rPr>
        <b/>
        <sz val="10"/>
        <rFont val="Times New Roman"/>
        <family val="1"/>
        <charset val="238"/>
      </rPr>
      <t>enotne višine znotraj posamezne skupine (!)</t>
    </r>
    <r>
      <rPr>
        <sz val="10"/>
        <rFont val="Times New Roman"/>
        <family val="1"/>
        <charset val="238"/>
      </rPr>
      <t xml:space="preserve"> minimalno 40 cm, v  skupinah gp1 in gp4 so lahko nižje:</t>
    </r>
  </si>
  <si>
    <r>
      <rPr>
        <b/>
        <sz val="10"/>
        <rFont val="Times New Roman"/>
        <family val="1"/>
        <charset val="238"/>
      </rPr>
      <t>(e) trajnice</t>
    </r>
    <r>
      <rPr>
        <sz val="10"/>
        <rFont val="Times New Roman"/>
        <family val="1"/>
        <charset val="238"/>
      </rPr>
      <t xml:space="preserve"> sajene v skupinah - košate, gosto razrasle sadike, </t>
    </r>
    <r>
      <rPr>
        <b/>
        <sz val="10"/>
        <rFont val="Times New Roman"/>
        <family val="1"/>
        <charset val="238"/>
      </rPr>
      <t>enotne višine znotraj skupine (!)</t>
    </r>
    <r>
      <rPr>
        <sz val="10"/>
        <rFont val="Times New Roman"/>
        <family val="1"/>
        <charset val="238"/>
      </rPr>
      <t>:</t>
    </r>
  </si>
  <si>
    <r>
      <rPr>
        <b/>
        <sz val="10"/>
        <rFont val="Times New Roman"/>
        <family val="1"/>
        <charset val="238"/>
      </rPr>
      <t>(f) vzpenjavke/popenjalke/ovijalke</t>
    </r>
    <r>
      <rPr>
        <sz val="10"/>
        <rFont val="Times New Roman"/>
        <family val="1"/>
        <charset val="238"/>
      </rPr>
      <t xml:space="preserve"> za saditev ob  opornem zidu  - košate, razvejane sadike, višine minimalno 50 cm:</t>
    </r>
  </si>
  <si>
    <r>
      <rPr>
        <b/>
        <sz val="10"/>
        <rFont val="Times New Roman"/>
        <family val="1"/>
        <charset val="238"/>
      </rPr>
      <t>(g) čebulnice</t>
    </r>
    <r>
      <rPr>
        <sz val="10"/>
        <rFont val="Times New Roman"/>
        <family val="1"/>
        <charset val="238"/>
      </rPr>
      <t xml:space="preserve"> v skupini z grmovnicami - enakomerno sajene med grmovnice: okrasna čebula - oblasti luk / Allium sphaerocephalon (gp10).</t>
    </r>
  </si>
  <si>
    <r>
      <t xml:space="preserve">Sodelovanje z izvajalcem gradnje pri zaključnem  urejanju  utrjenih zelenih površin  s travnimi ploščami ter pohodnih travnih površin v parkovnem delu (sejanje ustrezne travne mešanice po dogovoru med izvajalcema gradbenih in vrtnarskih del, </t>
    </r>
    <r>
      <rPr>
        <b/>
        <sz val="10"/>
        <rFont val="Times New Roman"/>
        <family val="1"/>
        <charset val="238"/>
      </rPr>
      <t>glej popis zemeljskih del (!)</t>
    </r>
    <r>
      <rPr>
        <sz val="10"/>
        <rFont val="Times New Roman"/>
        <family val="1"/>
        <charset val="238"/>
      </rPr>
      <t xml:space="preserve"> in zalivanje vse dokler se travne površine ustrezno ne zarastejo).   </t>
    </r>
  </si>
  <si>
    <t xml:space="preserve">Odstranitev obstoječih  dreves  po odločitvi odgovornega projektanta, odvoz odpadnega materiala na deponijo H = 10 km </t>
  </si>
  <si>
    <r>
      <t>m</t>
    </r>
    <r>
      <rPr>
        <i/>
        <vertAlign val="superscript"/>
        <sz val="10"/>
        <rFont val="Times New Roman"/>
        <family val="1"/>
        <charset val="238"/>
      </rPr>
      <t xml:space="preserve">3    </t>
    </r>
  </si>
  <si>
    <r>
      <t xml:space="preserve">c) sejanje ustrezne mešanice trav odporne na gaženje </t>
    </r>
    <r>
      <rPr>
        <b/>
        <i/>
        <sz val="10"/>
        <rFont val="Times New Roman"/>
        <family val="1"/>
        <charset val="238"/>
      </rPr>
      <t>(brez cene semen, glej tudi popis vrtnarskih del!</t>
    </r>
    <r>
      <rPr>
        <i/>
        <sz val="10"/>
        <rFont val="Times New Roman"/>
        <family val="1"/>
        <charset val="238"/>
      </rPr>
      <t>), rahlo valjane in zastirka iz sena v debelini cca 5 cm.</t>
    </r>
  </si>
  <si>
    <r>
      <t xml:space="preserve">(a) Dobava in vgrajevanje rodovitnega vmesnega sloja  pod travnatimi rešetkami v debelini 20 cm, (50% gramoza d30/60 in 50% mešanice šote in vrtne zemlje ali sistemskega substrata). </t>
    </r>
    <r>
      <rPr>
        <b/>
        <i/>
        <sz val="10"/>
        <rFont val="Times New Roman"/>
        <family val="1"/>
        <charset val="238"/>
      </rPr>
      <t>Sejanje travne mešanice - glej popis vrtnarskih del!</t>
    </r>
  </si>
  <si>
    <r>
      <t xml:space="preserve">(c ) Dobava in izvedba zapolnitve satovja - do 60% volumna </t>
    </r>
    <r>
      <rPr>
        <b/>
        <i/>
        <sz val="10"/>
        <rFont val="Times New Roman"/>
        <family val="1"/>
        <charset val="238"/>
      </rPr>
      <t>(računano pri višini satovja 5 cm, ob izbiri nižjega je potrebno  odšteti ustrezno količino!</t>
    </r>
    <r>
      <rPr>
        <i/>
        <sz val="10"/>
        <rFont val="Times New Roman"/>
        <family val="1"/>
        <charset val="238"/>
      </rPr>
      <t>) zapolnjenega z mešanico finega kremenčevega peska, sistemskega substrata in ustrezne travne mešanice (</t>
    </r>
    <r>
      <rPr>
        <b/>
        <i/>
        <sz val="10"/>
        <rFont val="Times New Roman"/>
        <family val="1"/>
        <charset val="238"/>
      </rPr>
      <t>glej popis vrtnarskih del!</t>
    </r>
    <r>
      <rPr>
        <i/>
        <sz val="10"/>
        <rFont val="Times New Roman"/>
        <family val="1"/>
        <charset val="238"/>
      </rPr>
      <t xml:space="preserve">). </t>
    </r>
  </si>
  <si>
    <r>
      <t xml:space="preserve">(b) Dobava in vgrajevanje rodovitnega vmesnega sloja  pod travnatimi rešetkami v debelini 20 cm, (50% gramoza d30/60 in 50% mešanice šote in vrtne zemlje ali sistemskega substrata). </t>
    </r>
    <r>
      <rPr>
        <b/>
        <i/>
        <sz val="10"/>
        <rFont val="Times New Roman"/>
        <family val="1"/>
        <charset val="238"/>
      </rPr>
      <t>Sejanje travne mešanice - glej popis vrtnarskih del! OBVEZEN CERTIFIKAT /DOKAZILO ZA IZBOR PREDPISANIH SEMEN</t>
    </r>
  </si>
  <si>
    <r>
      <t xml:space="preserve">(d) Dobava in izvedba zapolnitve satovja - do 60% volumna </t>
    </r>
    <r>
      <rPr>
        <b/>
        <i/>
        <sz val="10"/>
        <rFont val="Times New Roman"/>
        <family val="1"/>
        <charset val="238"/>
      </rPr>
      <t xml:space="preserve">(računano pri višini satovja 3,8 cm, </t>
    </r>
    <r>
      <rPr>
        <i/>
        <sz val="10"/>
        <rFont val="Times New Roman"/>
        <family val="1"/>
        <charset val="238"/>
      </rPr>
      <t xml:space="preserve">) zapolnjenega z mešanico finega kremenčevega peska, sistemskega substrata in ustrezne travne mešanice  na območju tp1 / </t>
    </r>
    <r>
      <rPr>
        <b/>
        <i/>
        <sz val="10"/>
        <rFont val="Times New Roman"/>
        <family val="1"/>
        <charset val="238"/>
      </rPr>
      <t xml:space="preserve">glej popis vrtnarskih del! </t>
    </r>
    <r>
      <rPr>
        <i/>
        <sz val="10"/>
        <rFont val="Times New Roman"/>
        <family val="1"/>
        <charset val="238"/>
      </rPr>
      <t xml:space="preserve">(29,5m2 x 0,0228m = 0,67m3). </t>
    </r>
  </si>
  <si>
    <r>
      <t xml:space="preserve">(e) Dobava in izvedba zapolnitve satovja - do 60% volumna </t>
    </r>
    <r>
      <rPr>
        <b/>
        <i/>
        <sz val="10"/>
        <rFont val="Times New Roman"/>
        <family val="1"/>
        <charset val="238"/>
      </rPr>
      <t xml:space="preserve">(računano pri višini satovja 3,8 cm, </t>
    </r>
    <r>
      <rPr>
        <i/>
        <sz val="10"/>
        <rFont val="Times New Roman"/>
        <family val="1"/>
        <charset val="238"/>
      </rPr>
      <t xml:space="preserve">) zapolnjenega z mešanico finega kremenčevega peska, sistemskega substrata na območjih tp3 in tp4   - </t>
    </r>
    <r>
      <rPr>
        <b/>
        <i/>
        <sz val="10"/>
        <rFont val="Times New Roman"/>
        <family val="1"/>
        <charset val="238"/>
      </rPr>
      <t xml:space="preserve">ni zajeta  sočasna saditev predvidenih sadik glej popis vrtnarskih del! </t>
    </r>
    <r>
      <rPr>
        <i/>
        <sz val="10"/>
        <rFont val="Times New Roman"/>
        <family val="1"/>
        <charset val="238"/>
      </rPr>
      <t xml:space="preserve">(60% od (15m2 x 0,038 m) = 0,34m3). </t>
    </r>
  </si>
  <si>
    <t xml:space="preserve"> maklen / Acer campestre (D1)</t>
  </si>
  <si>
    <r>
      <t xml:space="preserve">Izdelava, dobava in postavitev / montaža  </t>
    </r>
    <r>
      <rPr>
        <b/>
        <sz val="10"/>
        <rFont val="Times New Roman"/>
        <family val="1"/>
        <charset val="238"/>
      </rPr>
      <t>2d</t>
    </r>
    <r>
      <rPr>
        <sz val="10"/>
        <rFont val="Times New Roman"/>
        <family val="1"/>
        <charset val="238"/>
      </rPr>
      <t xml:space="preserve"> </t>
    </r>
    <r>
      <rPr>
        <b/>
        <sz val="10"/>
        <rFont val="Times New Roman"/>
        <family val="1"/>
        <charset val="238"/>
      </rPr>
      <t>panelne 6/5/6 ograje, višine 105cm</t>
    </r>
    <r>
      <rPr>
        <sz val="10"/>
        <rFont val="Times New Roman"/>
        <family val="1"/>
        <charset val="238"/>
      </rPr>
      <t xml:space="preserve">, z nosilnimi stebri (kot naprimer kočevar profil),  pritrjenimi s sidrno ploščo 100/100/10mm v AB konstrukcijo.   Ograjni element se na nosilno vertikalo vijači s protikorozijskimi vijaki in okrasnimi maticami. Vsi kovinski elementi so vroče cinkani in prašno barvani. </t>
    </r>
    <r>
      <rPr>
        <u/>
        <sz val="10"/>
        <rFont val="Times New Roman"/>
        <family val="1"/>
        <charset val="238"/>
      </rPr>
      <t>Barva RAL 9006. Detajl ograje potrdi projektant in ZVKDS. Obvezno se izdela vzorec, ki ga potrdijo odgovorni vodja projekta, ZVKDS, investitor oz. nadzornik</t>
    </r>
  </si>
  <si>
    <t xml:space="preserve">Dobava in vgrajevanje humusa oz. mešanice vrtne zemlje, šote in sistemskega substrata ter planiranje zelenih površin, kjer bodo sajene grmovnice in/ali trajnice, skladno s standardi Debelina humusa znaša okoli 40 cm. </t>
  </si>
  <si>
    <t>Dobava in namestitev košev za smeti za ločeno zbiranje odpadkov  - en komplet za papir, steklo, plastiko in kovino, kovinske konstrukcije, RAL 9006, z barvnimi oznakami ali napisi  slovenskem in angleškem jeziku v črni ali temno sivi barvi.</t>
  </si>
  <si>
    <t xml:space="preserve">Dobava in namestitev košev za smeti za ločeno zbiranje odpadkov  - en koš za mešane odpadke s pepelnikom, kovinske konstrukcije, RAL 9006, z barvnimi oznakami ali napisi  slovenskem in angleškem jeziku v črni ali temno sivi barvi.  </t>
  </si>
  <si>
    <t xml:space="preserve">Dobava in namestitev obojestranskih stojal za kolesa (možnost postavitve koles na obe strani), kovinske konstrukcije (jeklo, ploščato, vročecinkano, prašno barvano, RAL 9006). </t>
  </si>
  <si>
    <r>
      <rPr>
        <b/>
        <sz val="10"/>
        <rFont val="Times New Roman"/>
        <family val="1"/>
        <charset val="238"/>
      </rPr>
      <t>(a) drevo</t>
    </r>
    <r>
      <rPr>
        <sz val="10"/>
        <rFont val="Times New Roman"/>
        <family val="1"/>
        <charset val="238"/>
      </rPr>
      <t xml:space="preserve"> </t>
    </r>
    <r>
      <rPr>
        <b/>
        <sz val="10"/>
        <rFont val="Times New Roman"/>
        <family val="1"/>
        <charset val="238"/>
      </rPr>
      <t xml:space="preserve">za sajenje v parkirno površino (drevesna rešetka) - </t>
    </r>
    <r>
      <rPr>
        <sz val="10"/>
        <rFont val="Times New Roman"/>
        <family val="1"/>
        <charset val="238"/>
      </rPr>
      <t xml:space="preserve">sadike vsaj  5 x presajena drevesa s kompaktno koreninsko grudo, balirana / zaščitena s posebnim žičnim pletivom, ki v tleh razpade v dveh letih,   z oblikovanim habitusom, vsaj 4m, obseg debla 10-12 cm - ostrolistni javor Cleveland / </t>
    </r>
    <r>
      <rPr>
        <i/>
        <sz val="10"/>
        <rFont val="Times New Roman"/>
        <family val="1"/>
        <charset val="238"/>
      </rPr>
      <t>Acer platanoides 'Cleveland'</t>
    </r>
    <r>
      <rPr>
        <sz val="10"/>
        <rFont val="Times New Roman"/>
        <family val="1"/>
        <charset val="238"/>
      </rPr>
      <t xml:space="preserve"> (D5).</t>
    </r>
  </si>
  <si>
    <r>
      <rPr>
        <b/>
        <sz val="10"/>
        <rFont val="Times New Roman"/>
        <family val="1"/>
        <charset val="238"/>
      </rPr>
      <t>(b)</t>
    </r>
    <r>
      <rPr>
        <sz val="10"/>
        <rFont val="Times New Roman"/>
        <family val="1"/>
        <charset val="238"/>
      </rPr>
      <t xml:space="preserve"> </t>
    </r>
    <r>
      <rPr>
        <b/>
        <sz val="10"/>
        <rFont val="Times New Roman"/>
        <family val="1"/>
        <charset val="238"/>
      </rPr>
      <t xml:space="preserve">drevesa sajena v zelene površine - </t>
    </r>
    <r>
      <rPr>
        <sz val="10"/>
        <rFont val="Times New Roman"/>
        <family val="1"/>
        <charset val="238"/>
      </rPr>
      <t>sadike vsaj  5 x presajena drevesa s kompaktno koreninsko grudo, balirana / zaščitena s posebnim žičnim pletivom, ki v tleh razpade v dveh letih, z oblikovanim habitusom, višine vsaj 4m, obseg debla 10-125 cm:</t>
    </r>
  </si>
  <si>
    <t>cena na enoto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</si>
</sst>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SIT&quot;_-;\-* #,##0.00\ &quot;SIT&quot;_-;_-* &quot;-&quot;??\ &quot;SIT&quot;_-;_-@_-"/>
    <numFmt numFmtId="165" formatCode="General;[Red]\-General"/>
    <numFmt numFmtId="166" formatCode="0.0"/>
    <numFmt numFmtId="167" formatCode="#,##0.00\ _S_I_T"/>
    <numFmt numFmtId="168" formatCode="#,##0.00\ [$EUR]"/>
    <numFmt numFmtId="169" formatCode="#,##0.00\ [$€-424]"/>
    <numFmt numFmtId="170" formatCode="#,##0.00\ &quot;€&quot;"/>
    <numFmt numFmtId="171" formatCode="#,##0.0"/>
  </numFmts>
  <fonts count="26" x14ac:knownFonts="1">
    <font>
      <sz val="12"/>
      <name val="Arial"/>
      <family val="2"/>
      <charset val="238"/>
    </font>
    <font>
      <sz val="10"/>
      <name val="Arial"/>
      <family val="2"/>
      <charset val="238"/>
    </font>
    <font>
      <sz val="10"/>
      <name val="Arial CE"/>
      <charset val="238"/>
    </font>
    <font>
      <sz val="8"/>
      <name val="Arial"/>
      <family val="2"/>
      <charset val="238"/>
    </font>
    <font>
      <sz val="10"/>
      <name val="Arial"/>
      <family val="2"/>
      <charset val="238"/>
    </font>
    <font>
      <sz val="10"/>
      <color indexed="8"/>
      <name val="Arial Narrow"/>
      <family val="2"/>
      <charset val="238"/>
    </font>
    <font>
      <sz val="10"/>
      <color indexed="8"/>
      <name val="Courier New"/>
      <family val="3"/>
      <charset val="238"/>
    </font>
    <font>
      <sz val="10"/>
      <name val="Arial CE"/>
      <family val="2"/>
      <charset val="238"/>
    </font>
    <font>
      <sz val="10"/>
      <name val="Times New Roman"/>
      <family val="1"/>
      <charset val="238"/>
    </font>
    <font>
      <b/>
      <sz val="10"/>
      <name val="Times New Roman"/>
      <family val="1"/>
      <charset val="238"/>
    </font>
    <font>
      <sz val="10"/>
      <color indexed="55"/>
      <name val="Times New Roman"/>
      <family val="1"/>
      <charset val="238"/>
    </font>
    <font>
      <sz val="10"/>
      <color rgb="FFFF0000"/>
      <name val="Times New Roman"/>
      <family val="1"/>
      <charset val="238"/>
    </font>
    <font>
      <b/>
      <sz val="10"/>
      <color rgb="FFFF0000"/>
      <name val="Times New Roman"/>
      <family val="1"/>
      <charset val="238"/>
    </font>
    <font>
      <sz val="10"/>
      <color indexed="10"/>
      <name val="Times New Roman"/>
      <family val="1"/>
      <charset val="238"/>
    </font>
    <font>
      <b/>
      <sz val="10"/>
      <color indexed="10"/>
      <name val="Times New Roman"/>
      <family val="1"/>
      <charset val="238"/>
    </font>
    <font>
      <strike/>
      <sz val="10"/>
      <name val="Times New Roman"/>
      <family val="1"/>
      <charset val="238"/>
    </font>
    <font>
      <vertAlign val="superscript"/>
      <sz val="10"/>
      <name val="Times New Roman"/>
      <family val="1"/>
      <charset val="238"/>
    </font>
    <font>
      <b/>
      <i/>
      <sz val="10"/>
      <name val="Times New Roman"/>
      <family val="1"/>
      <charset val="238"/>
    </font>
    <font>
      <sz val="10"/>
      <color indexed="63"/>
      <name val="Times New Roman"/>
      <family val="1"/>
      <charset val="238"/>
    </font>
    <font>
      <sz val="10"/>
      <color indexed="57"/>
      <name val="Times New Roman"/>
      <family val="1"/>
      <charset val="238"/>
    </font>
    <font>
      <u/>
      <sz val="10"/>
      <name val="Times New Roman"/>
      <family val="1"/>
      <charset val="238"/>
    </font>
    <font>
      <sz val="10"/>
      <color indexed="8"/>
      <name val="Times New Roman"/>
      <family val="1"/>
      <charset val="238"/>
    </font>
    <font>
      <i/>
      <sz val="10"/>
      <name val="Times New Roman"/>
      <family val="1"/>
      <charset val="238"/>
    </font>
    <font>
      <i/>
      <vertAlign val="superscript"/>
      <sz val="10"/>
      <name val="Times New Roman"/>
      <family val="1"/>
      <charset val="238"/>
    </font>
    <font>
      <i/>
      <sz val="10"/>
      <color indexed="10"/>
      <name val="Times New Roman"/>
      <family val="1"/>
      <charset val="238"/>
    </font>
    <font>
      <i/>
      <sz val="10"/>
      <color indexed="63"/>
      <name val="Times New Roman"/>
      <family val="1"/>
      <charset val="238"/>
    </font>
  </fonts>
  <fills count="14">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19"/>
        <bgColor indexed="64"/>
      </patternFill>
    </fill>
    <fill>
      <patternFill patternType="solid">
        <fgColor indexed="52"/>
        <bgColor indexed="64"/>
      </patternFill>
    </fill>
    <fill>
      <patternFill patternType="solid">
        <fgColor indexed="60"/>
        <bgColor indexed="64"/>
      </patternFill>
    </fill>
    <fill>
      <patternFill patternType="solid">
        <fgColor indexed="50"/>
        <bgColor indexed="64"/>
      </patternFill>
    </fill>
    <fill>
      <patternFill patternType="solid">
        <fgColor rgb="FFFFFF00"/>
        <bgColor indexed="64"/>
      </patternFill>
    </fill>
    <fill>
      <patternFill patternType="solid">
        <fgColor rgb="FFFF0000"/>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CC99FF"/>
        <bgColor indexed="64"/>
      </patternFill>
    </fill>
  </fills>
  <borders count="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4" fontId="6" fillId="0" borderId="0"/>
    <xf numFmtId="0" fontId="2" fillId="0" borderId="0"/>
    <xf numFmtId="0" fontId="4" fillId="0" borderId="0"/>
    <xf numFmtId="0" fontId="5" fillId="0" borderId="0"/>
    <xf numFmtId="164" fontId="1" fillId="0" borderId="0" applyFont="0" applyFill="0" applyBorder="0" applyAlignment="0" applyProtection="0"/>
    <xf numFmtId="0" fontId="7" fillId="0" borderId="0"/>
  </cellStyleXfs>
  <cellXfs count="307">
    <xf numFmtId="0" fontId="0" fillId="0" borderId="0" xfId="0"/>
    <xf numFmtId="0" fontId="8" fillId="0" borderId="0" xfId="0" applyFont="1" applyAlignment="1">
      <alignment horizontal="right"/>
    </xf>
    <xf numFmtId="0" fontId="8" fillId="0" borderId="0" xfId="0" applyFont="1"/>
    <xf numFmtId="0" fontId="8" fillId="0" borderId="0" xfId="0" applyFont="1" applyAlignment="1">
      <alignment horizontal="right" vertical="top" wrapText="1"/>
    </xf>
    <xf numFmtId="0" fontId="8" fillId="0" borderId="0" xfId="0" applyFont="1" applyAlignment="1">
      <alignment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right" vertical="top" wrapText="1"/>
    </xf>
    <xf numFmtId="0" fontId="10" fillId="0" borderId="0" xfId="0" applyFont="1" applyAlignment="1">
      <alignment vertical="top" wrapText="1"/>
    </xf>
    <xf numFmtId="0" fontId="10" fillId="0" borderId="0" xfId="0" applyFont="1"/>
    <xf numFmtId="0" fontId="9" fillId="0" borderId="0" xfId="0" applyFont="1" applyAlignment="1">
      <alignment wrapText="1"/>
    </xf>
    <xf numFmtId="0" fontId="9" fillId="0" borderId="0" xfId="0" applyFont="1"/>
    <xf numFmtId="0" fontId="8" fillId="0" borderId="0" xfId="0" applyFont="1" applyAlignment="1">
      <alignment horizontal="center" vertical="top"/>
    </xf>
    <xf numFmtId="170" fontId="8" fillId="0" borderId="0" xfId="0" applyNumberFormat="1" applyFont="1" applyAlignment="1">
      <alignment horizontal="center"/>
    </xf>
    <xf numFmtId="2" fontId="9" fillId="0" borderId="0" xfId="0" applyNumberFormat="1" applyFont="1" applyAlignment="1">
      <alignment horizontal="center"/>
    </xf>
    <xf numFmtId="0" fontId="8" fillId="0" borderId="0" xfId="0" applyFont="1" applyAlignment="1">
      <alignment horizontal="center"/>
    </xf>
    <xf numFmtId="170" fontId="13" fillId="0" borderId="0" xfId="0" applyNumberFormat="1" applyFont="1" applyAlignment="1">
      <alignment horizontal="center"/>
    </xf>
    <xf numFmtId="0" fontId="13" fillId="0" borderId="0" xfId="0" applyFont="1"/>
    <xf numFmtId="170" fontId="9" fillId="0" borderId="0" xfId="0" applyNumberFormat="1" applyFont="1" applyAlignment="1">
      <alignment horizontal="center"/>
    </xf>
    <xf numFmtId="0" fontId="13" fillId="0" borderId="0" xfId="0" applyFont="1" applyAlignment="1">
      <alignment horizontal="center" vertical="top"/>
    </xf>
    <xf numFmtId="0" fontId="13" fillId="0" borderId="0" xfId="0" applyFont="1" applyAlignment="1">
      <alignment horizontal="center"/>
    </xf>
    <xf numFmtId="0" fontId="13"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xf>
    <xf numFmtId="170" fontId="14" fillId="0" borderId="0" xfId="0" applyNumberFormat="1" applyFont="1" applyAlignment="1" applyProtection="1">
      <alignment horizontal="center"/>
      <protection locked="0"/>
    </xf>
    <xf numFmtId="170" fontId="14" fillId="0" borderId="0" xfId="0" applyNumberFormat="1" applyFont="1" applyAlignment="1">
      <alignment horizontal="center"/>
    </xf>
    <xf numFmtId="0" fontId="14" fillId="0" borderId="0" xfId="0" applyFont="1"/>
    <xf numFmtId="2" fontId="9" fillId="0" borderId="0" xfId="0" applyNumberFormat="1" applyFont="1" applyAlignment="1">
      <alignment vertical="top" wrapText="1"/>
    </xf>
    <xf numFmtId="170" fontId="8" fillId="0" borderId="0" xfId="0" applyNumberFormat="1" applyFont="1" applyAlignment="1" applyProtection="1">
      <alignment horizontal="center"/>
      <protection locked="0"/>
    </xf>
    <xf numFmtId="2" fontId="8" fillId="0" borderId="0" xfId="0" applyNumberFormat="1" applyFont="1" applyAlignment="1">
      <alignment vertical="top" wrapText="1"/>
    </xf>
    <xf numFmtId="2" fontId="8" fillId="0" borderId="0" xfId="0" applyNumberFormat="1" applyFont="1" applyAlignment="1">
      <alignment horizontal="center"/>
    </xf>
    <xf numFmtId="0" fontId="15" fillId="0" borderId="0" xfId="0" applyFont="1" applyAlignment="1">
      <alignment horizontal="center"/>
    </xf>
    <xf numFmtId="0" fontId="9" fillId="8" borderId="0" xfId="0" applyFont="1" applyFill="1" applyAlignment="1">
      <alignment horizontal="center"/>
    </xf>
    <xf numFmtId="170" fontId="9" fillId="8" borderId="0" xfId="0" applyNumberFormat="1" applyFont="1" applyFill="1" applyAlignment="1">
      <alignment horizontal="center"/>
    </xf>
    <xf numFmtId="0" fontId="9" fillId="8" borderId="0" xfId="0" applyFont="1" applyFill="1"/>
    <xf numFmtId="0" fontId="14" fillId="0" borderId="0" xfId="0" applyFont="1" applyAlignment="1">
      <alignment vertical="top"/>
    </xf>
    <xf numFmtId="2" fontId="14" fillId="0" borderId="0" xfId="0" applyNumberFormat="1" applyFont="1" applyAlignment="1">
      <alignment horizontal="center"/>
    </xf>
    <xf numFmtId="49" fontId="9" fillId="0" borderId="0" xfId="0" applyNumberFormat="1" applyFont="1" applyAlignment="1">
      <alignment vertical="top"/>
    </xf>
    <xf numFmtId="0" fontId="19" fillId="0" borderId="0" xfId="0" applyFont="1"/>
    <xf numFmtId="0" fontId="8" fillId="0" borderId="0" xfId="0" applyFont="1" applyAlignment="1">
      <alignment horizontal="justify" vertical="top"/>
    </xf>
    <xf numFmtId="0" fontId="13" fillId="0" borderId="0" xfId="0" applyFont="1" applyAlignment="1">
      <alignment horizontal="justify" vertical="top"/>
    </xf>
    <xf numFmtId="170" fontId="19" fillId="0" borderId="0" xfId="0" applyNumberFormat="1" applyFont="1" applyAlignment="1">
      <alignment horizontal="center"/>
    </xf>
    <xf numFmtId="0" fontId="9" fillId="5" borderId="0" xfId="0" applyFont="1" applyFill="1" applyAlignment="1">
      <alignment horizontal="center" vertical="top"/>
    </xf>
    <xf numFmtId="170" fontId="9" fillId="5" borderId="0" xfId="0" applyNumberFormat="1" applyFont="1" applyFill="1" applyAlignment="1">
      <alignment horizontal="center"/>
    </xf>
    <xf numFmtId="0" fontId="9" fillId="5" borderId="0" xfId="0" applyFont="1" applyFill="1"/>
    <xf numFmtId="0" fontId="14" fillId="0" borderId="0" xfId="0" applyFont="1" applyAlignment="1">
      <alignment horizontal="center" vertical="top"/>
    </xf>
    <xf numFmtId="49" fontId="9" fillId="0" borderId="0" xfId="0" applyNumberFormat="1" applyFont="1" applyAlignment="1">
      <alignment horizontal="center" vertical="top"/>
    </xf>
    <xf numFmtId="2" fontId="9" fillId="0" borderId="0" xfId="0" applyNumberFormat="1" applyFont="1" applyAlignment="1">
      <alignment vertical="top"/>
    </xf>
    <xf numFmtId="170" fontId="15" fillId="0" borderId="0" xfId="0" applyNumberFormat="1" applyFont="1" applyAlignment="1">
      <alignment horizontal="center"/>
    </xf>
    <xf numFmtId="0" fontId="8" fillId="0" borderId="0" xfId="6" applyFont="1" applyAlignment="1">
      <alignment horizontal="justify" vertical="top"/>
    </xf>
    <xf numFmtId="0" fontId="21" fillId="0" borderId="0" xfId="4" applyFont="1" applyAlignment="1">
      <alignment horizontal="center" vertical="top"/>
    </xf>
    <xf numFmtId="0" fontId="21" fillId="0" borderId="0" xfId="0" applyFont="1" applyAlignment="1">
      <alignment horizontal="left" vertical="top" wrapText="1"/>
    </xf>
    <xf numFmtId="4" fontId="21" fillId="0" borderId="0" xfId="1" applyFont="1" applyAlignment="1">
      <alignment horizontal="center" vertical="top"/>
    </xf>
    <xf numFmtId="170" fontId="21" fillId="0" borderId="0" xfId="1" applyNumberFormat="1" applyFont="1" applyAlignment="1">
      <alignment horizontal="center"/>
    </xf>
    <xf numFmtId="0" fontId="8" fillId="0" borderId="0" xfId="0" applyFont="1" applyAlignment="1">
      <alignment vertical="top"/>
    </xf>
    <xf numFmtId="0" fontId="8" fillId="0" borderId="0" xfId="6" applyFont="1" applyAlignment="1">
      <alignment horizontal="right" vertical="top"/>
    </xf>
    <xf numFmtId="2" fontId="8" fillId="0" borderId="0" xfId="6" applyNumberFormat="1" applyFont="1" applyAlignment="1">
      <alignment horizontal="left"/>
    </xf>
    <xf numFmtId="2" fontId="8" fillId="0" borderId="0" xfId="6" applyNumberFormat="1" applyFont="1" applyAlignment="1">
      <alignment horizontal="center"/>
    </xf>
    <xf numFmtId="4" fontId="8" fillId="0" borderId="0" xfId="6" applyNumberFormat="1" applyFont="1" applyAlignment="1" applyProtection="1">
      <alignment horizontal="center"/>
      <protection locked="0"/>
    </xf>
    <xf numFmtId="0" fontId="8" fillId="0" borderId="0" xfId="6" applyFont="1"/>
    <xf numFmtId="0" fontId="9" fillId="10" borderId="0" xfId="0" applyFont="1" applyFill="1" applyAlignment="1">
      <alignment horizontal="center" vertical="center"/>
    </xf>
    <xf numFmtId="0" fontId="9" fillId="10" borderId="0" xfId="0" applyFont="1" applyFill="1" applyAlignment="1">
      <alignment vertical="center" wrapText="1"/>
    </xf>
    <xf numFmtId="4" fontId="9" fillId="10" borderId="0" xfId="0" applyNumberFormat="1" applyFont="1" applyFill="1" applyAlignment="1">
      <alignment vertical="center"/>
    </xf>
    <xf numFmtId="170" fontId="9" fillId="10" borderId="0" xfId="0" applyNumberFormat="1" applyFont="1" applyFill="1" applyAlignment="1">
      <alignment vertical="center"/>
    </xf>
    <xf numFmtId="0" fontId="9" fillId="10"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vertical="center"/>
    </xf>
    <xf numFmtId="2" fontId="8" fillId="0" borderId="0" xfId="0" applyNumberFormat="1" applyFont="1" applyAlignment="1">
      <alignment horizontal="center" vertical="center"/>
    </xf>
    <xf numFmtId="49" fontId="8" fillId="0" borderId="0" xfId="0" applyNumberFormat="1" applyFont="1" applyAlignment="1">
      <alignment vertical="center" wrapText="1"/>
    </xf>
    <xf numFmtId="1" fontId="8" fillId="0" borderId="0" xfId="0" applyNumberFormat="1" applyFont="1" applyAlignment="1">
      <alignment horizontal="center" vertical="center"/>
    </xf>
    <xf numFmtId="169" fontId="8" fillId="0" borderId="0" xfId="5" applyNumberFormat="1" applyFont="1" applyFill="1" applyAlignment="1">
      <alignment horizontal="center" vertical="center"/>
    </xf>
    <xf numFmtId="165" fontId="8" fillId="0" borderId="0" xfId="0" applyNumberFormat="1" applyFont="1" applyAlignment="1">
      <alignment vertical="center"/>
    </xf>
    <xf numFmtId="0" fontId="8" fillId="0" borderId="0" xfId="0" applyFont="1" applyAlignment="1">
      <alignment vertical="center" wrapText="1"/>
    </xf>
    <xf numFmtId="170" fontId="8" fillId="0" borderId="0" xfId="0" applyNumberFormat="1" applyFont="1" applyAlignment="1">
      <alignment horizontal="center" vertical="center"/>
    </xf>
    <xf numFmtId="0" fontId="13" fillId="0" borderId="0" xfId="0" applyFont="1" applyAlignment="1">
      <alignment vertical="center"/>
    </xf>
    <xf numFmtId="170" fontId="9" fillId="10" borderId="0" xfId="0" applyNumberFormat="1" applyFont="1" applyFill="1" applyAlignment="1">
      <alignment horizontal="center" vertical="center"/>
    </xf>
    <xf numFmtId="0" fontId="9" fillId="0" borderId="0" xfId="0" applyFont="1" applyAlignment="1">
      <alignment vertical="center" wrapText="1"/>
    </xf>
    <xf numFmtId="167" fontId="8" fillId="0" borderId="0" xfId="0" applyNumberFormat="1" applyFont="1" applyAlignment="1">
      <alignment horizontal="center" vertical="center"/>
    </xf>
    <xf numFmtId="0" fontId="9" fillId="7" borderId="0" xfId="0" applyFont="1" applyFill="1" applyAlignment="1">
      <alignment horizontal="center" vertical="center"/>
    </xf>
    <xf numFmtId="0" fontId="9" fillId="7" borderId="0" xfId="0" applyFont="1" applyFill="1" applyAlignment="1">
      <alignment vertical="center"/>
    </xf>
    <xf numFmtId="0" fontId="14" fillId="0" borderId="0" xfId="0" applyFont="1" applyAlignment="1">
      <alignment vertical="center" wrapText="1"/>
    </xf>
    <xf numFmtId="0" fontId="13" fillId="0" borderId="0" xfId="0" applyFont="1" applyAlignment="1">
      <alignment horizontal="center" vertical="center"/>
    </xf>
    <xf numFmtId="49" fontId="9" fillId="0" borderId="0" xfId="0" applyNumberFormat="1" applyFont="1" applyAlignment="1">
      <alignment horizontal="center" vertical="center"/>
    </xf>
    <xf numFmtId="2" fontId="9" fillId="0" borderId="0" xfId="0" applyNumberFormat="1" applyFont="1" applyAlignment="1">
      <alignment vertical="center" wrapText="1"/>
    </xf>
    <xf numFmtId="2" fontId="9" fillId="0" borderId="0" xfId="0" applyNumberFormat="1" applyFont="1" applyAlignment="1">
      <alignment horizontal="left" vertical="center"/>
    </xf>
    <xf numFmtId="2" fontId="9" fillId="0" borderId="0" xfId="0" applyNumberFormat="1" applyFont="1" applyAlignment="1">
      <alignment horizontal="center" vertical="center"/>
    </xf>
    <xf numFmtId="170" fontId="9" fillId="0" borderId="0" xfId="0" applyNumberFormat="1" applyFont="1" applyAlignment="1" applyProtection="1">
      <alignment horizontal="center" vertical="center"/>
      <protection locked="0"/>
    </xf>
    <xf numFmtId="170" fontId="9" fillId="0" borderId="0" xfId="0" applyNumberFormat="1" applyFont="1" applyAlignment="1">
      <alignment horizontal="center" vertical="center"/>
    </xf>
    <xf numFmtId="0" fontId="9" fillId="0" borderId="0" xfId="0" applyFont="1" applyAlignment="1">
      <alignment vertical="center"/>
    </xf>
    <xf numFmtId="0" fontId="13" fillId="0" borderId="0" xfId="0" applyFont="1" applyAlignment="1">
      <alignment vertical="center" wrapText="1"/>
    </xf>
    <xf numFmtId="4" fontId="8" fillId="0" borderId="0" xfId="0" applyNumberFormat="1" applyFont="1" applyAlignment="1">
      <alignment vertical="center"/>
    </xf>
    <xf numFmtId="0" fontId="11" fillId="0" borderId="0" xfId="0" applyFont="1" applyAlignment="1">
      <alignment vertical="center" wrapText="1"/>
    </xf>
    <xf numFmtId="0" fontId="8" fillId="0" borderId="0" xfId="0" applyFont="1" applyAlignment="1">
      <alignment horizontal="right" vertical="center" wrapText="1"/>
    </xf>
    <xf numFmtId="0" fontId="11" fillId="0" borderId="0" xfId="0" applyFont="1" applyAlignment="1">
      <alignment vertical="center"/>
    </xf>
    <xf numFmtId="0" fontId="8" fillId="0" borderId="0" xfId="0" applyFont="1" applyAlignment="1">
      <alignment horizontal="left" vertical="center" wrapText="1"/>
    </xf>
    <xf numFmtId="0" fontId="9" fillId="7" borderId="0" xfId="0" applyFont="1" applyFill="1" applyAlignment="1">
      <alignment horizontal="left" vertical="center" wrapText="1"/>
    </xf>
    <xf numFmtId="2" fontId="9" fillId="0" borderId="0" xfId="0" applyNumberFormat="1" applyFont="1" applyAlignment="1">
      <alignment horizontal="left" vertical="center" wrapText="1"/>
    </xf>
    <xf numFmtId="0" fontId="9" fillId="6" borderId="0" xfId="0" applyFont="1" applyFill="1" applyAlignment="1">
      <alignment horizontal="center" vertical="center"/>
    </xf>
    <xf numFmtId="0" fontId="9" fillId="6" borderId="0" xfId="0" applyFont="1" applyFill="1" applyAlignment="1">
      <alignment vertical="center"/>
    </xf>
    <xf numFmtId="0" fontId="14" fillId="0" borderId="0" xfId="0" applyFont="1" applyAlignment="1">
      <alignment horizontal="center" vertical="center"/>
    </xf>
    <xf numFmtId="166" fontId="13" fillId="0" borderId="0" xfId="0" applyNumberFormat="1" applyFont="1" applyAlignment="1">
      <alignment horizontal="center" vertical="center"/>
    </xf>
    <xf numFmtId="170" fontId="14" fillId="0" borderId="0" xfId="0" applyNumberFormat="1" applyFont="1" applyAlignment="1" applyProtection="1">
      <alignment horizontal="center" vertical="center"/>
      <protection locked="0"/>
    </xf>
    <xf numFmtId="170" fontId="14" fillId="0" borderId="0" xfId="0" applyNumberFormat="1" applyFont="1" applyAlignment="1">
      <alignment horizontal="center" vertical="center"/>
    </xf>
    <xf numFmtId="0" fontId="14" fillId="0" borderId="0" xfId="0" applyFont="1" applyAlignment="1">
      <alignment vertical="center"/>
    </xf>
    <xf numFmtId="49" fontId="14" fillId="0" borderId="0" xfId="0" applyNumberFormat="1" applyFont="1" applyAlignment="1">
      <alignment horizontal="center" vertical="center"/>
    </xf>
    <xf numFmtId="2" fontId="13" fillId="0" borderId="0" xfId="0" applyNumberFormat="1" applyFont="1" applyAlignment="1">
      <alignment vertical="center" wrapText="1"/>
    </xf>
    <xf numFmtId="166" fontId="9" fillId="0" borderId="0" xfId="0" applyNumberFormat="1" applyFont="1" applyAlignment="1">
      <alignment horizontal="center" vertical="center"/>
    </xf>
    <xf numFmtId="0" fontId="9" fillId="0" borderId="0" xfId="0" applyFont="1" applyAlignment="1">
      <alignment horizontal="center" vertical="center"/>
    </xf>
    <xf numFmtId="0" fontId="15" fillId="0" borderId="0" xfId="0" applyFont="1" applyAlignment="1">
      <alignment vertical="center"/>
    </xf>
    <xf numFmtId="4" fontId="8" fillId="0" borderId="0" xfId="0" applyNumberFormat="1" applyFont="1" applyAlignment="1">
      <alignment horizontal="center" vertical="center"/>
    </xf>
    <xf numFmtId="0" fontId="17" fillId="0" borderId="0" xfId="0" applyFont="1" applyAlignment="1">
      <alignment vertical="center" wrapText="1"/>
    </xf>
    <xf numFmtId="4" fontId="13" fillId="0" borderId="0" xfId="0" applyNumberFormat="1" applyFont="1" applyAlignment="1">
      <alignment horizontal="center" vertical="center"/>
    </xf>
    <xf numFmtId="0" fontId="9" fillId="6" borderId="0" xfId="0" applyFont="1" applyFill="1" applyAlignment="1">
      <alignment vertical="center" wrapText="1"/>
    </xf>
    <xf numFmtId="4" fontId="9" fillId="6" borderId="0" xfId="0" applyNumberFormat="1" applyFont="1" applyFill="1" applyAlignment="1">
      <alignment horizontal="center" vertical="center"/>
    </xf>
    <xf numFmtId="0" fontId="9" fillId="3" borderId="0" xfId="0" applyFont="1" applyFill="1" applyAlignment="1">
      <alignment vertical="center"/>
    </xf>
    <xf numFmtId="0" fontId="8" fillId="3" borderId="0" xfId="0" applyFont="1" applyFill="1" applyAlignment="1">
      <alignment vertical="center"/>
    </xf>
    <xf numFmtId="0" fontId="11" fillId="3" borderId="0" xfId="0" applyFont="1" applyFill="1" applyAlignment="1">
      <alignment vertical="center"/>
    </xf>
    <xf numFmtId="0" fontId="12" fillId="0" borderId="0" xfId="0" applyFont="1" applyAlignment="1">
      <alignment vertical="center"/>
    </xf>
    <xf numFmtId="166" fontId="8" fillId="0" borderId="0" xfId="0" applyNumberFormat="1"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wrapText="1"/>
    </xf>
    <xf numFmtId="0" fontId="11" fillId="0" borderId="0" xfId="0" applyFont="1" applyAlignment="1">
      <alignment horizontal="center" vertical="center"/>
    </xf>
    <xf numFmtId="4" fontId="9" fillId="0" borderId="0" xfId="0" applyNumberFormat="1"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wrapText="1"/>
    </xf>
    <xf numFmtId="0" fontId="12" fillId="3" borderId="0" xfId="0" applyFont="1" applyFill="1" applyAlignment="1">
      <alignment vertical="center"/>
    </xf>
    <xf numFmtId="170" fontId="13" fillId="0" borderId="0" xfId="0" applyNumberFormat="1" applyFont="1" applyAlignment="1">
      <alignment horizontal="center" vertical="center"/>
    </xf>
    <xf numFmtId="2" fontId="13" fillId="0" borderId="0" xfId="0" applyNumberFormat="1" applyFont="1" applyAlignment="1">
      <alignment horizontal="center" vertical="center"/>
    </xf>
    <xf numFmtId="2" fontId="13" fillId="0" borderId="0" xfId="0" applyNumberFormat="1" applyFont="1" applyAlignment="1">
      <alignment vertical="center"/>
    </xf>
    <xf numFmtId="2" fontId="11" fillId="0" borderId="0" xfId="0" applyNumberFormat="1" applyFont="1" applyAlignment="1">
      <alignment vertical="center"/>
    </xf>
    <xf numFmtId="166" fontId="13" fillId="0" borderId="0" xfId="0" applyNumberFormat="1" applyFont="1" applyAlignment="1">
      <alignment vertical="center"/>
    </xf>
    <xf numFmtId="2" fontId="14" fillId="0" borderId="0" xfId="0" applyNumberFormat="1" applyFont="1" applyAlignment="1">
      <alignment vertical="center"/>
    </xf>
    <xf numFmtId="0" fontId="22" fillId="0" borderId="0" xfId="0" applyFont="1" applyAlignment="1">
      <alignment horizontal="center" vertical="center"/>
    </xf>
    <xf numFmtId="0" fontId="22" fillId="0" borderId="0" xfId="0" applyFont="1" applyAlignment="1">
      <alignment vertical="center" wrapText="1"/>
    </xf>
    <xf numFmtId="170" fontId="22" fillId="0" borderId="0" xfId="0" applyNumberFormat="1" applyFont="1" applyAlignment="1">
      <alignment horizontal="center" vertical="center"/>
    </xf>
    <xf numFmtId="0" fontId="24" fillId="0" borderId="0" xfId="0" applyFont="1" applyAlignment="1">
      <alignment vertical="center"/>
    </xf>
    <xf numFmtId="0" fontId="22" fillId="0" borderId="0" xfId="0" applyFont="1" applyAlignment="1">
      <alignment horizontal="right" vertical="center" wrapText="1"/>
    </xf>
    <xf numFmtId="4" fontId="22" fillId="0" borderId="0" xfId="0" applyNumberFormat="1" applyFont="1" applyAlignment="1">
      <alignment horizontal="center" vertical="center"/>
    </xf>
    <xf numFmtId="0" fontId="22" fillId="0" borderId="0" xfId="0" applyFont="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wrapText="1"/>
    </xf>
    <xf numFmtId="0" fontId="9" fillId="2" borderId="0" xfId="0" applyFont="1" applyFill="1" applyAlignment="1">
      <alignment vertical="center"/>
    </xf>
    <xf numFmtId="0" fontId="12" fillId="0" borderId="0" xfId="0" applyFont="1" applyAlignment="1">
      <alignment horizontal="center" vertical="center"/>
    </xf>
    <xf numFmtId="0" fontId="8" fillId="11" borderId="0" xfId="0" applyFont="1" applyFill="1" applyAlignment="1">
      <alignment vertical="center"/>
    </xf>
    <xf numFmtId="0" fontId="8" fillId="12" borderId="0" xfId="0" applyFont="1" applyFill="1" applyAlignment="1">
      <alignment vertical="center"/>
    </xf>
    <xf numFmtId="0" fontId="11" fillId="0" borderId="0" xfId="0" applyFont="1"/>
    <xf numFmtId="0" fontId="9" fillId="3" borderId="0" xfId="0" applyFont="1" applyFill="1" applyAlignment="1">
      <alignment horizontal="center" vertical="center" wrapText="1"/>
    </xf>
    <xf numFmtId="171" fontId="9" fillId="3" borderId="0" xfId="0" applyNumberFormat="1" applyFont="1" applyFill="1" applyAlignment="1">
      <alignment horizontal="center" vertical="center" wrapText="1"/>
    </xf>
    <xf numFmtId="170" fontId="9" fillId="3" borderId="0" xfId="0" applyNumberFormat="1" applyFont="1" applyFill="1" applyAlignment="1">
      <alignment horizontal="center" vertical="center" wrapText="1"/>
    </xf>
    <xf numFmtId="0" fontId="9" fillId="3" borderId="0" xfId="0" applyFont="1" applyFill="1" applyAlignment="1">
      <alignment vertical="center" wrapText="1"/>
    </xf>
    <xf numFmtId="0" fontId="14" fillId="0" borderId="0" xfId="0" applyFont="1" applyAlignment="1">
      <alignment horizontal="center" vertical="center" wrapText="1"/>
    </xf>
    <xf numFmtId="171" fontId="13" fillId="0" borderId="0" xfId="0" applyNumberFormat="1" applyFont="1" applyAlignment="1">
      <alignment horizontal="center" vertical="center" wrapText="1"/>
    </xf>
    <xf numFmtId="170" fontId="13" fillId="0" borderId="0" xfId="0" applyNumberFormat="1" applyFont="1" applyAlignment="1">
      <alignment horizontal="center" vertical="center" wrapText="1"/>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171" fontId="9"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170" fontId="8" fillId="0" borderId="0" xfId="0" applyNumberFormat="1" applyFont="1" applyAlignment="1">
      <alignment horizontal="center" vertical="center" wrapText="1"/>
    </xf>
    <xf numFmtId="170" fontId="8" fillId="0" borderId="0" xfId="0" applyNumberFormat="1" applyFont="1" applyAlignment="1" applyProtection="1">
      <alignment horizontal="center" vertical="center" wrapText="1"/>
      <protection locked="0"/>
    </xf>
    <xf numFmtId="0" fontId="11" fillId="0" borderId="0" xfId="0" applyFont="1" applyAlignment="1">
      <alignment horizontal="center" vertical="center" wrapText="1"/>
    </xf>
    <xf numFmtId="171" fontId="11" fillId="0" borderId="0" xfId="0" applyNumberFormat="1" applyFont="1" applyAlignment="1">
      <alignment horizontal="center" vertical="center" wrapText="1"/>
    </xf>
    <xf numFmtId="170" fontId="11" fillId="0" borderId="0" xfId="0" applyNumberFormat="1" applyFont="1" applyAlignment="1">
      <alignment horizontal="center" vertical="center" wrapText="1"/>
    </xf>
    <xf numFmtId="2" fontId="8" fillId="0" borderId="0" xfId="0" applyNumberFormat="1" applyFont="1" applyAlignment="1">
      <alignment horizontal="center" vertical="center" wrapText="1"/>
    </xf>
    <xf numFmtId="0" fontId="18" fillId="0" borderId="0" xfId="0" applyFont="1" applyAlignment="1">
      <alignment vertical="center"/>
    </xf>
    <xf numFmtId="2" fontId="8" fillId="0" borderId="0" xfId="0" applyNumberFormat="1" applyFont="1" applyAlignment="1">
      <alignment vertical="center" wrapText="1"/>
    </xf>
    <xf numFmtId="0" fontId="22" fillId="0" borderId="0" xfId="0" applyFont="1" applyAlignment="1">
      <alignment horizontal="center" vertical="center" wrapText="1"/>
    </xf>
    <xf numFmtId="171" fontId="22" fillId="0" borderId="0" xfId="0" applyNumberFormat="1" applyFont="1" applyAlignment="1">
      <alignment horizontal="center" vertical="center" wrapText="1"/>
    </xf>
    <xf numFmtId="170" fontId="22" fillId="0" borderId="0" xfId="0" applyNumberFormat="1" applyFont="1" applyAlignment="1">
      <alignment horizontal="center" vertical="center" wrapText="1"/>
    </xf>
    <xf numFmtId="0" fontId="24" fillId="0" borderId="0" xfId="0" applyFont="1" applyAlignment="1">
      <alignment vertical="center" wrapText="1"/>
    </xf>
    <xf numFmtId="170" fontId="22" fillId="0" borderId="0" xfId="0" applyNumberFormat="1" applyFont="1" applyAlignment="1" applyProtection="1">
      <alignment horizontal="center" vertical="center" wrapText="1"/>
      <protection locked="0"/>
    </xf>
    <xf numFmtId="0" fontId="25"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170" fontId="9" fillId="4" borderId="0" xfId="0" applyNumberFormat="1" applyFont="1" applyFill="1" applyAlignment="1">
      <alignment horizontal="center" vertical="center"/>
    </xf>
    <xf numFmtId="170" fontId="8" fillId="0" borderId="0" xfId="0" applyNumberFormat="1" applyFont="1" applyAlignment="1" applyProtection="1">
      <alignment horizontal="center" vertical="center"/>
      <protection locked="0"/>
    </xf>
    <xf numFmtId="49" fontId="8" fillId="0" borderId="0" xfId="0" applyNumberFormat="1" applyFont="1" applyAlignment="1">
      <alignment horizontal="center" vertical="center" wrapText="1"/>
    </xf>
    <xf numFmtId="0" fontId="17" fillId="0" borderId="0" xfId="0" applyFont="1" applyAlignment="1">
      <alignment horizontal="center" vertical="center" wrapText="1"/>
    </xf>
    <xf numFmtId="0" fontId="9" fillId="4" borderId="0" xfId="0" applyFont="1" applyFill="1" applyAlignment="1">
      <alignment vertical="center" wrapText="1"/>
    </xf>
    <xf numFmtId="4" fontId="9" fillId="0" borderId="0" xfId="0" applyNumberFormat="1" applyFont="1" applyAlignment="1" applyProtection="1">
      <alignment horizontal="center" vertical="center"/>
      <protection locked="0"/>
    </xf>
    <xf numFmtId="2" fontId="8" fillId="0" borderId="0" xfId="0" applyNumberFormat="1" applyFont="1" applyAlignment="1">
      <alignment vertical="center"/>
    </xf>
    <xf numFmtId="0" fontId="9" fillId="0" borderId="3" xfId="0" applyFont="1" applyBorder="1" applyAlignment="1">
      <alignment vertical="center" wrapText="1"/>
    </xf>
    <xf numFmtId="0" fontId="9" fillId="0" borderId="1" xfId="0" applyFont="1" applyBorder="1" applyAlignment="1">
      <alignment horizontal="center" vertical="center"/>
    </xf>
    <xf numFmtId="170" fontId="9" fillId="0" borderId="2" xfId="0" applyNumberFormat="1" applyFont="1" applyBorder="1" applyAlignment="1">
      <alignment horizontal="center" vertical="center"/>
    </xf>
    <xf numFmtId="170" fontId="22" fillId="0" borderId="0" xfId="0" applyNumberFormat="1" applyFont="1" applyAlignment="1" applyProtection="1">
      <alignment horizontal="center" vertical="center"/>
      <protection locked="0"/>
    </xf>
    <xf numFmtId="165" fontId="8" fillId="9" borderId="0" xfId="0" applyNumberFormat="1" applyFont="1" applyFill="1" applyAlignment="1">
      <alignment horizontal="center" vertical="center"/>
    </xf>
    <xf numFmtId="169" fontId="9" fillId="0" borderId="0" xfId="5" applyNumberFormat="1" applyFont="1" applyFill="1" applyAlignment="1" applyProtection="1">
      <alignment horizontal="center" vertical="center"/>
    </xf>
    <xf numFmtId="165" fontId="8" fillId="0" borderId="0" xfId="0" applyNumberFormat="1" applyFont="1" applyAlignment="1">
      <alignment horizontal="center" vertical="center"/>
    </xf>
    <xf numFmtId="49" fontId="9" fillId="9" borderId="0" xfId="0" applyNumberFormat="1" applyFont="1" applyFill="1"/>
    <xf numFmtId="165" fontId="8" fillId="9" borderId="0" xfId="0" applyNumberFormat="1" applyFont="1" applyFill="1"/>
    <xf numFmtId="49" fontId="12" fillId="0" borderId="0" xfId="0" applyNumberFormat="1" applyFont="1" applyAlignment="1">
      <alignment wrapText="1"/>
    </xf>
    <xf numFmtId="165" fontId="8" fillId="0" borderId="0" xfId="0" applyNumberFormat="1" applyFont="1"/>
    <xf numFmtId="49" fontId="8" fillId="0" borderId="0" xfId="0" applyNumberFormat="1" applyFont="1" applyAlignment="1">
      <alignment wrapText="1"/>
    </xf>
    <xf numFmtId="49" fontId="9" fillId="0" borderId="0" xfId="0" applyNumberFormat="1" applyFont="1" applyAlignment="1">
      <alignment wrapText="1"/>
    </xf>
    <xf numFmtId="49" fontId="11" fillId="0" borderId="0" xfId="0" applyNumberFormat="1" applyFont="1" applyAlignment="1">
      <alignment wrapText="1"/>
    </xf>
    <xf numFmtId="165" fontId="8" fillId="0" borderId="0" xfId="0" applyNumberFormat="1" applyFont="1" applyAlignment="1">
      <alignment wrapText="1"/>
    </xf>
    <xf numFmtId="0" fontId="9" fillId="9" borderId="0" xfId="0" applyFont="1" applyFill="1"/>
    <xf numFmtId="165" fontId="9" fillId="0" borderId="0" xfId="0" applyNumberFormat="1" applyFont="1"/>
    <xf numFmtId="2" fontId="9" fillId="0" borderId="0" xfId="0" applyNumberFormat="1" applyFont="1"/>
    <xf numFmtId="1" fontId="8" fillId="0" borderId="0" xfId="0" applyNumberFormat="1" applyFont="1"/>
    <xf numFmtId="166" fontId="8" fillId="0" borderId="0" xfId="0" applyNumberFormat="1" applyFont="1"/>
    <xf numFmtId="1" fontId="11" fillId="0" borderId="0" xfId="0" applyNumberFormat="1" applyFont="1"/>
    <xf numFmtId="49" fontId="8" fillId="0" borderId="0" xfId="0" applyNumberFormat="1" applyFont="1"/>
    <xf numFmtId="49" fontId="11" fillId="0" borderId="0" xfId="0" applyNumberFormat="1" applyFont="1"/>
    <xf numFmtId="3" fontId="8" fillId="0" borderId="0" xfId="0" applyNumberFormat="1" applyFont="1"/>
    <xf numFmtId="3" fontId="8" fillId="0" borderId="0" xfId="0" applyNumberFormat="1" applyFont="1" applyAlignment="1">
      <alignment wrapText="1"/>
    </xf>
    <xf numFmtId="3" fontId="11" fillId="0" borderId="0" xfId="0" applyNumberFormat="1" applyFont="1"/>
    <xf numFmtId="170" fontId="9" fillId="9" borderId="0" xfId="0" applyNumberFormat="1" applyFont="1" applyFill="1" applyAlignment="1">
      <alignment horizontal="center" vertical="center"/>
    </xf>
    <xf numFmtId="0" fontId="22" fillId="0" borderId="0" xfId="0" applyFont="1" applyAlignment="1">
      <alignment horizontal="left" vertical="center" wrapText="1"/>
    </xf>
    <xf numFmtId="4" fontId="22" fillId="0" borderId="0" xfId="0" applyNumberFormat="1" applyFont="1" applyAlignment="1">
      <alignment vertical="center"/>
    </xf>
    <xf numFmtId="168" fontId="8" fillId="0" borderId="0" xfId="0" applyNumberFormat="1" applyFont="1" applyAlignment="1">
      <alignment vertical="center"/>
    </xf>
    <xf numFmtId="0" fontId="8" fillId="0" borderId="0" xfId="0" applyFont="1" applyAlignment="1">
      <alignment horizontal="right" vertical="center"/>
    </xf>
    <xf numFmtId="0" fontId="10" fillId="0" borderId="0" xfId="0" applyFont="1" applyAlignment="1">
      <alignment horizontal="right" vertical="center" wrapText="1"/>
    </xf>
    <xf numFmtId="0" fontId="10" fillId="0" borderId="0" xfId="0" applyFont="1" applyAlignment="1">
      <alignment vertical="center" wrapText="1"/>
    </xf>
    <xf numFmtId="168" fontId="10" fillId="0" borderId="0" xfId="0" applyNumberFormat="1" applyFont="1" applyAlignment="1">
      <alignment vertical="center"/>
    </xf>
    <xf numFmtId="0" fontId="10" fillId="0" borderId="0" xfId="0" applyFont="1" applyAlignment="1">
      <alignment vertical="center"/>
    </xf>
    <xf numFmtId="170" fontId="8" fillId="3" borderId="0" xfId="0" applyNumberFormat="1" applyFont="1" applyFill="1" applyAlignment="1">
      <alignment horizontal="center" vertical="center"/>
    </xf>
    <xf numFmtId="170" fontId="14" fillId="0" borderId="2" xfId="0" applyNumberFormat="1" applyFont="1" applyBorder="1" applyAlignment="1">
      <alignment horizontal="center" vertical="center"/>
    </xf>
    <xf numFmtId="166" fontId="8" fillId="3" borderId="0" xfId="0" applyNumberFormat="1" applyFont="1" applyFill="1" applyAlignment="1">
      <alignment horizontal="center" vertical="center"/>
    </xf>
    <xf numFmtId="166" fontId="13" fillId="0" borderId="1" xfId="0" applyNumberFormat="1" applyFont="1" applyBorder="1" applyAlignment="1">
      <alignment horizontal="center" vertical="center"/>
    </xf>
    <xf numFmtId="0" fontId="9" fillId="3" borderId="0" xfId="0" applyFont="1" applyFill="1" applyAlignment="1" applyProtection="1">
      <alignment vertical="center"/>
      <protection hidden="1"/>
    </xf>
    <xf numFmtId="0" fontId="12" fillId="0" borderId="0" xfId="0" applyFont="1" applyAlignment="1" applyProtection="1">
      <alignment vertical="center"/>
      <protection hidden="1"/>
    </xf>
    <xf numFmtId="0" fontId="9" fillId="0" borderId="0" xfId="0" applyFont="1" applyAlignment="1" applyProtection="1">
      <alignment vertical="center"/>
      <protection hidden="1"/>
    </xf>
    <xf numFmtId="2" fontId="9" fillId="0" borderId="0" xfId="0" applyNumberFormat="1" applyFont="1" applyAlignment="1" applyProtection="1">
      <alignment horizontal="center" vertical="center"/>
      <protection hidden="1"/>
    </xf>
    <xf numFmtId="0" fontId="8" fillId="0" borderId="0" xfId="0" applyFont="1" applyAlignment="1" applyProtection="1">
      <alignment vertical="center"/>
      <protection hidden="1"/>
    </xf>
    <xf numFmtId="2" fontId="8" fillId="0" borderId="0" xfId="0" applyNumberFormat="1" applyFont="1" applyAlignment="1" applyProtection="1">
      <alignment horizontal="left" vertical="center"/>
      <protection hidden="1"/>
    </xf>
    <xf numFmtId="2" fontId="9" fillId="0" borderId="0" xfId="0" applyNumberFormat="1" applyFont="1" applyAlignment="1" applyProtection="1">
      <alignment horizontal="left" vertical="center"/>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49" fontId="11" fillId="0" borderId="0" xfId="0" applyNumberFormat="1" applyFont="1" applyAlignment="1" applyProtection="1">
      <alignment vertical="center" wrapText="1"/>
      <protection hidden="1"/>
    </xf>
    <xf numFmtId="3" fontId="11" fillId="0" borderId="0" xfId="0" applyNumberFormat="1" applyFont="1" applyAlignment="1" applyProtection="1">
      <alignment horizontal="center" vertical="center"/>
      <protection hidden="1"/>
    </xf>
    <xf numFmtId="0" fontId="14"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13" fillId="0" borderId="0" xfId="0" applyFont="1" applyAlignment="1" applyProtection="1">
      <alignment vertical="center" wrapText="1"/>
      <protection hidden="1"/>
    </xf>
    <xf numFmtId="0" fontId="14" fillId="0" borderId="0" xfId="0" applyFont="1" applyAlignment="1" applyProtection="1">
      <alignment vertical="center" wrapText="1"/>
      <protection hidden="1"/>
    </xf>
    <xf numFmtId="2" fontId="13" fillId="0" borderId="0" xfId="0" applyNumberFormat="1" applyFont="1" applyAlignment="1" applyProtection="1">
      <alignment vertical="center"/>
      <protection hidden="1"/>
    </xf>
    <xf numFmtId="2" fontId="13" fillId="0" borderId="0" xfId="0" applyNumberFormat="1" applyFont="1" applyAlignment="1" applyProtection="1">
      <alignment horizontal="center" vertical="center"/>
      <protection hidden="1"/>
    </xf>
    <xf numFmtId="0" fontId="14" fillId="0" borderId="3" xfId="0" applyFont="1" applyBorder="1" applyAlignment="1" applyProtection="1">
      <alignment vertical="center"/>
      <protection hidden="1"/>
    </xf>
    <xf numFmtId="0" fontId="14" fillId="0" borderId="1" xfId="0" applyFont="1" applyBorder="1" applyAlignment="1" applyProtection="1">
      <alignment vertical="center"/>
      <protection hidden="1"/>
    </xf>
    <xf numFmtId="4" fontId="8" fillId="3" borderId="0" xfId="0" applyNumberFormat="1" applyFont="1" applyFill="1" applyAlignment="1">
      <alignment horizontal="center" vertical="center"/>
    </xf>
    <xf numFmtId="4" fontId="14" fillId="0" borderId="0" xfId="0" applyNumberFormat="1" applyFont="1" applyAlignment="1">
      <alignment vertical="center"/>
    </xf>
    <xf numFmtId="4" fontId="13" fillId="0" borderId="1" xfId="0" applyNumberFormat="1" applyFont="1" applyBorder="1" applyAlignment="1">
      <alignment horizontal="center" vertical="center"/>
    </xf>
    <xf numFmtId="166" fontId="8" fillId="0" borderId="0" xfId="0" applyNumberFormat="1" applyFont="1" applyAlignment="1" applyProtection="1">
      <alignment horizontal="center" vertical="center"/>
      <protection hidden="1"/>
    </xf>
    <xf numFmtId="4" fontId="8" fillId="0" borderId="0" xfId="0" applyNumberFormat="1" applyFont="1" applyAlignment="1" applyProtection="1">
      <alignment horizontal="center" vertical="center"/>
      <protection hidden="1"/>
    </xf>
    <xf numFmtId="170" fontId="8" fillId="0" borderId="0" xfId="0" applyNumberFormat="1" applyFont="1" applyAlignment="1" applyProtection="1">
      <alignment horizontal="center" vertical="center"/>
      <protection hidden="1"/>
    </xf>
    <xf numFmtId="166" fontId="14" fillId="0" borderId="0" xfId="0" applyNumberFormat="1" applyFont="1" applyAlignment="1" applyProtection="1">
      <alignment horizontal="center" vertical="center"/>
      <protection hidden="1"/>
    </xf>
    <xf numFmtId="170" fontId="13" fillId="0" borderId="0" xfId="0" applyNumberFormat="1" applyFont="1" applyAlignment="1" applyProtection="1">
      <alignment vertical="center"/>
      <protection hidden="1"/>
    </xf>
    <xf numFmtId="166" fontId="11" fillId="0" borderId="0" xfId="0" applyNumberFormat="1" applyFont="1" applyAlignment="1" applyProtection="1">
      <alignment horizontal="center" vertical="center"/>
      <protection hidden="1"/>
    </xf>
    <xf numFmtId="170" fontId="11" fillId="0" borderId="0" xfId="0" applyNumberFormat="1" applyFont="1" applyAlignment="1" applyProtection="1">
      <alignment horizontal="center" vertical="center"/>
      <protection hidden="1"/>
    </xf>
    <xf numFmtId="165" fontId="8" fillId="0" borderId="0" xfId="0" applyNumberFormat="1" applyFont="1" applyAlignment="1" applyProtection="1">
      <alignment vertical="center"/>
      <protection hidden="1"/>
    </xf>
    <xf numFmtId="170" fontId="9" fillId="0" borderId="0" xfId="0" applyNumberFormat="1" applyFont="1" applyAlignment="1" applyProtection="1">
      <alignment horizontal="center" vertical="center"/>
      <protection hidden="1"/>
    </xf>
    <xf numFmtId="166" fontId="13" fillId="0" borderId="0" xfId="0" applyNumberFormat="1" applyFont="1" applyAlignment="1" applyProtection="1">
      <alignment horizontal="center" vertical="center"/>
      <protection hidden="1"/>
    </xf>
    <xf numFmtId="170" fontId="13" fillId="0" borderId="0" xfId="0" applyNumberFormat="1" applyFont="1" applyAlignment="1" applyProtection="1">
      <alignment horizontal="center" vertical="center"/>
      <protection hidden="1"/>
    </xf>
    <xf numFmtId="166" fontId="9" fillId="0" borderId="0" xfId="0" applyNumberFormat="1" applyFont="1" applyAlignment="1" applyProtection="1">
      <alignment horizontal="center" vertical="center"/>
      <protection hidden="1"/>
    </xf>
    <xf numFmtId="166" fontId="8" fillId="3" borderId="0" xfId="0" applyNumberFormat="1" applyFont="1" applyFill="1" applyAlignment="1" applyProtection="1">
      <alignment horizontal="center" vertical="center"/>
      <protection hidden="1"/>
    </xf>
    <xf numFmtId="170" fontId="9" fillId="3" borderId="0" xfId="0" applyNumberFormat="1" applyFont="1" applyFill="1" applyAlignment="1" applyProtection="1">
      <alignment horizontal="center" vertical="center"/>
      <protection hidden="1"/>
    </xf>
    <xf numFmtId="4" fontId="8" fillId="0" borderId="0" xfId="0" applyNumberFormat="1" applyFont="1" applyAlignment="1" applyProtection="1">
      <alignment horizontal="center" vertical="center"/>
      <protection locked="0"/>
    </xf>
    <xf numFmtId="4" fontId="13" fillId="0" borderId="0" xfId="0" applyNumberFormat="1" applyFont="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169" fontId="11" fillId="0" borderId="0" xfId="5" applyNumberFormat="1" applyFont="1" applyFill="1" applyAlignment="1" applyProtection="1">
      <alignment horizontal="center" vertical="center"/>
      <protection locked="0"/>
    </xf>
    <xf numFmtId="4" fontId="9" fillId="3" borderId="0" xfId="0" applyNumberFormat="1" applyFont="1" applyFill="1" applyAlignment="1" applyProtection="1">
      <alignment horizontal="center" vertical="center"/>
      <protection locked="0"/>
    </xf>
    <xf numFmtId="0" fontId="12" fillId="2" borderId="0" xfId="0" applyFont="1" applyFill="1" applyAlignment="1">
      <alignment horizontal="center" vertical="center"/>
    </xf>
    <xf numFmtId="170" fontId="9" fillId="13" borderId="0" xfId="0" applyNumberFormat="1" applyFont="1" applyFill="1" applyAlignment="1">
      <alignment horizontal="center" vertical="center"/>
    </xf>
    <xf numFmtId="0" fontId="9"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2" fontId="9" fillId="0" borderId="0" xfId="0" applyNumberFormat="1"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6" borderId="0" xfId="0" applyFont="1" applyFill="1" applyAlignment="1" applyProtection="1">
      <alignment horizontal="center" vertical="center" wrapText="1"/>
      <protection locked="0"/>
    </xf>
    <xf numFmtId="170" fontId="13" fillId="0" borderId="0" xfId="0" applyNumberFormat="1" applyFont="1" applyAlignment="1" applyProtection="1">
      <alignment horizontal="center" vertical="center"/>
      <protection locked="0"/>
    </xf>
    <xf numFmtId="170" fontId="9" fillId="6" borderId="0" xfId="0" applyNumberFormat="1" applyFont="1" applyFill="1" applyAlignment="1" applyProtection="1">
      <alignment horizontal="center" vertical="center"/>
      <protection locked="0"/>
    </xf>
    <xf numFmtId="0" fontId="8" fillId="6" borderId="0" xfId="0" applyFont="1" applyFill="1" applyAlignment="1">
      <alignment horizontal="center" vertical="center" wrapText="1"/>
    </xf>
    <xf numFmtId="166" fontId="8" fillId="6" borderId="0" xfId="0" applyNumberFormat="1" applyFont="1" applyFill="1" applyAlignment="1">
      <alignment horizontal="center" vertical="center" wrapText="1"/>
    </xf>
    <xf numFmtId="166" fontId="22" fillId="0" borderId="0" xfId="0" applyNumberFormat="1" applyFont="1" applyAlignment="1">
      <alignment horizontal="center" vertical="center"/>
    </xf>
    <xf numFmtId="166" fontId="8" fillId="6" borderId="0" xfId="0" applyNumberFormat="1" applyFont="1" applyFill="1" applyAlignment="1">
      <alignment horizontal="center" vertical="center"/>
    </xf>
    <xf numFmtId="170" fontId="9" fillId="6" borderId="0" xfId="0" applyNumberFormat="1" applyFont="1" applyFill="1" applyAlignment="1">
      <alignment horizontal="center" vertical="center"/>
    </xf>
    <xf numFmtId="170" fontId="9" fillId="3" borderId="0" xfId="0" applyNumberFormat="1" applyFont="1" applyFill="1" applyAlignment="1" applyProtection="1">
      <alignment horizontal="center" vertical="center" wrapText="1"/>
      <protection locked="0"/>
    </xf>
    <xf numFmtId="170" fontId="13" fillId="0" borderId="0" xfId="0" applyNumberFormat="1" applyFont="1" applyAlignment="1" applyProtection="1">
      <alignment horizontal="center" vertical="center" wrapText="1"/>
      <protection locked="0"/>
    </xf>
    <xf numFmtId="170" fontId="11" fillId="0" borderId="0" xfId="0" applyNumberFormat="1" applyFont="1" applyAlignment="1" applyProtection="1">
      <alignment horizontal="center" vertical="center" wrapText="1"/>
      <protection locked="0"/>
    </xf>
    <xf numFmtId="170" fontId="9" fillId="4" borderId="0" xfId="0" applyNumberFormat="1" applyFont="1" applyFill="1" applyAlignment="1" applyProtection="1">
      <alignment horizontal="center" vertical="center"/>
      <protection locked="0"/>
    </xf>
    <xf numFmtId="170" fontId="8" fillId="0" borderId="1" xfId="0" applyNumberFormat="1" applyFont="1" applyBorder="1" applyAlignment="1" applyProtection="1">
      <alignment horizontal="center" vertical="center"/>
      <protection locked="0"/>
    </xf>
    <xf numFmtId="169" fontId="8" fillId="9" borderId="0" xfId="5" applyNumberFormat="1" applyFont="1" applyFill="1" applyAlignment="1" applyProtection="1">
      <protection locked="0"/>
    </xf>
    <xf numFmtId="169" fontId="8" fillId="0" borderId="0" xfId="5" applyNumberFormat="1" applyFont="1" applyFill="1" applyAlignment="1" applyProtection="1">
      <protection locked="0"/>
    </xf>
    <xf numFmtId="169" fontId="9" fillId="0" borderId="0" xfId="5" applyNumberFormat="1" applyFont="1" applyFill="1" applyAlignment="1" applyProtection="1">
      <protection locked="0"/>
    </xf>
    <xf numFmtId="169" fontId="11" fillId="0" borderId="0" xfId="5" applyNumberFormat="1" applyFont="1" applyFill="1" applyAlignment="1" applyProtection="1">
      <protection locked="0"/>
    </xf>
    <xf numFmtId="169" fontId="8" fillId="0" borderId="0" xfId="5" applyNumberFormat="1" applyFont="1" applyFill="1" applyBorder="1" applyAlignment="1" applyProtection="1">
      <protection locked="0"/>
    </xf>
    <xf numFmtId="169" fontId="8" fillId="0" borderId="0" xfId="5" applyNumberFormat="1" applyFont="1" applyFill="1" applyAlignment="1" applyProtection="1">
      <alignment wrapText="1"/>
      <protection locked="0"/>
    </xf>
    <xf numFmtId="169" fontId="9" fillId="9" borderId="0" xfId="0" applyNumberFormat="1" applyFont="1" applyFill="1" applyProtection="1">
      <protection locked="0"/>
    </xf>
    <xf numFmtId="170" fontId="15" fillId="0" borderId="0" xfId="0" applyNumberFormat="1" applyFont="1" applyAlignment="1" applyProtection="1">
      <alignment horizontal="center"/>
      <protection locked="0"/>
    </xf>
    <xf numFmtId="170" fontId="13" fillId="0" borderId="0" xfId="0" applyNumberFormat="1" applyFont="1" applyAlignment="1" applyProtection="1">
      <alignment horizontal="center"/>
      <protection locked="0"/>
    </xf>
    <xf numFmtId="4" fontId="9" fillId="7" borderId="0" xfId="0" applyNumberFormat="1" applyFont="1" applyFill="1" applyAlignment="1" applyProtection="1">
      <alignment vertical="center"/>
      <protection locked="0"/>
    </xf>
    <xf numFmtId="170" fontId="9" fillId="7" borderId="0" xfId="0" applyNumberFormat="1" applyFont="1" applyFill="1" applyAlignment="1" applyProtection="1">
      <alignment horizontal="center" vertical="center"/>
      <protection locked="0"/>
    </xf>
    <xf numFmtId="4" fontId="8" fillId="0" borderId="0" xfId="0" applyNumberFormat="1" applyFont="1" applyAlignment="1" applyProtection="1">
      <alignment vertical="center"/>
      <protection locked="0"/>
    </xf>
    <xf numFmtId="170" fontId="8" fillId="0" borderId="0" xfId="0" applyNumberFormat="1" applyFont="1" applyAlignment="1" applyProtection="1">
      <alignment vertical="center"/>
      <protection locked="0"/>
    </xf>
    <xf numFmtId="4" fontId="22" fillId="0" borderId="0" xfId="0" applyNumberFormat="1" applyFont="1" applyAlignment="1" applyProtection="1">
      <alignment vertical="center"/>
      <protection locked="0"/>
    </xf>
    <xf numFmtId="170" fontId="22"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169" fontId="8" fillId="0" borderId="0" xfId="5" applyNumberFormat="1" applyFont="1" applyFill="1" applyAlignment="1" applyProtection="1">
      <alignment horizontal="center" vertical="center"/>
      <protection locked="0"/>
    </xf>
    <xf numFmtId="0" fontId="9" fillId="8" borderId="0" xfId="0" applyFont="1" applyFill="1" applyAlignment="1">
      <alignment wrapText="1"/>
    </xf>
    <xf numFmtId="0" fontId="9" fillId="8" borderId="0" xfId="0" applyFont="1" applyFill="1"/>
    <xf numFmtId="0" fontId="9" fillId="5" borderId="0" xfId="0" applyFont="1" applyFill="1" applyAlignment="1">
      <alignment wrapText="1"/>
    </xf>
    <xf numFmtId="0" fontId="9" fillId="0" borderId="0" xfId="0" applyFont="1"/>
    <xf numFmtId="0" fontId="8" fillId="0" borderId="0" xfId="0" applyFont="1" applyAlignment="1">
      <alignment horizontal="center" vertical="center"/>
    </xf>
  </cellXfs>
  <cellStyles count="7">
    <cellStyle name="cena" xfId="1" xr:uid="{00000000-0005-0000-0000-000000000000}"/>
    <cellStyle name="Navadno" xfId="0" builtinId="0"/>
    <cellStyle name="Navadno 2 3" xfId="2" xr:uid="{00000000-0005-0000-0000-000002000000}"/>
    <cellStyle name="Normal 2" xfId="3" xr:uid="{00000000-0005-0000-0000-000003000000}"/>
    <cellStyle name="popis" xfId="4" xr:uid="{00000000-0005-0000-0000-000005000000}"/>
    <cellStyle name="Slog 1" xfId="6" xr:uid="{00000000-0005-0000-0000-000006000000}"/>
    <cellStyle name="Valuta" xfId="5" builtinId="4"/>
  </cellStyles>
  <dxfs count="0"/>
  <tableStyles count="0" defaultTableStyle="TableStyleMedium2" defaultPivotStyle="PivotStyleLight16"/>
  <colors>
    <mruColors>
      <color rgb="FFCC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view="pageBreakPreview" zoomScaleNormal="100" zoomScaleSheetLayoutView="100" workbookViewId="0">
      <selection activeCell="B11" sqref="B11"/>
    </sheetView>
  </sheetViews>
  <sheetFormatPr defaultColWidth="8.88671875" defaultRowHeight="12.75" x14ac:dyDescent="0.2"/>
  <cols>
    <col min="1" max="1" width="34.44140625" style="2" customWidth="1"/>
    <col min="2" max="2" width="36.21875" style="2" customWidth="1"/>
    <col min="3" max="16384" width="8.88671875" style="2"/>
  </cols>
  <sheetData>
    <row r="1" spans="1:2" ht="15" customHeight="1" x14ac:dyDescent="0.2"/>
    <row r="2" spans="1:2" ht="45.75" customHeight="1" x14ac:dyDescent="0.2">
      <c r="A2" s="3"/>
      <c r="B2" s="4" t="s">
        <v>337</v>
      </c>
    </row>
    <row r="3" spans="1:2" x14ac:dyDescent="0.2">
      <c r="A3" s="1"/>
    </row>
    <row r="4" spans="1:2" ht="31.5" customHeight="1" x14ac:dyDescent="0.2">
      <c r="B4" s="4"/>
    </row>
    <row r="5" spans="1:2" x14ac:dyDescent="0.2">
      <c r="A5" s="3"/>
      <c r="B5" s="5"/>
    </row>
    <row r="6" spans="1:2" x14ac:dyDescent="0.2">
      <c r="A6" s="6">
        <v>1</v>
      </c>
      <c r="B6" s="6" t="s">
        <v>72</v>
      </c>
    </row>
    <row r="7" spans="1:2" x14ac:dyDescent="0.2">
      <c r="A7" s="1"/>
      <c r="B7" s="6"/>
    </row>
    <row r="8" spans="1:2" s="9" customFormat="1" x14ac:dyDescent="0.2">
      <c r="A8" s="7"/>
      <c r="B8" s="8"/>
    </row>
    <row r="9" spans="1:2" x14ac:dyDescent="0.2">
      <c r="A9" s="5">
        <v>1</v>
      </c>
      <c r="B9" s="5" t="s">
        <v>72</v>
      </c>
    </row>
    <row r="10" spans="1:2" x14ac:dyDescent="0.2">
      <c r="A10" s="3">
        <v>2</v>
      </c>
      <c r="B10" s="5" t="s">
        <v>73</v>
      </c>
    </row>
    <row r="11" spans="1:2" x14ac:dyDescent="0.2">
      <c r="A11" s="3">
        <v>3</v>
      </c>
      <c r="B11" s="4" t="s">
        <v>130</v>
      </c>
    </row>
    <row r="12" spans="1:2" x14ac:dyDescent="0.2">
      <c r="A12" s="3">
        <v>4</v>
      </c>
      <c r="B12" s="2" t="s">
        <v>131</v>
      </c>
    </row>
    <row r="13" spans="1:2" x14ac:dyDescent="0.2">
      <c r="A13" s="3">
        <v>5</v>
      </c>
      <c r="B13" s="2" t="s">
        <v>132</v>
      </c>
    </row>
    <row r="14" spans="1:2" x14ac:dyDescent="0.2">
      <c r="A14" s="3">
        <v>6</v>
      </c>
      <c r="B14" s="2" t="s">
        <v>81</v>
      </c>
    </row>
    <row r="15" spans="1:2" x14ac:dyDescent="0.2">
      <c r="A15" s="3">
        <v>7</v>
      </c>
      <c r="B15" s="2" t="s">
        <v>126</v>
      </c>
    </row>
    <row r="16" spans="1:2" x14ac:dyDescent="0.2">
      <c r="A16" s="3">
        <v>8</v>
      </c>
      <c r="B16" s="2" t="s">
        <v>125</v>
      </c>
    </row>
    <row r="17" spans="1:2" x14ac:dyDescent="0.2">
      <c r="A17" s="2">
        <v>9</v>
      </c>
      <c r="B17" s="2" t="s">
        <v>133</v>
      </c>
    </row>
    <row r="18" spans="1:2" x14ac:dyDescent="0.2">
      <c r="A18" s="2">
        <v>10</v>
      </c>
      <c r="B18" s="2" t="s">
        <v>55</v>
      </c>
    </row>
    <row r="19" spans="1:2" x14ac:dyDescent="0.2">
      <c r="A19" s="2">
        <v>11</v>
      </c>
      <c r="B19" s="2" t="s">
        <v>134</v>
      </c>
    </row>
    <row r="20" spans="1:2" x14ac:dyDescent="0.2">
      <c r="A20" s="2">
        <v>12</v>
      </c>
      <c r="B20" s="2" t="s">
        <v>83</v>
      </c>
    </row>
    <row r="22" spans="1:2" x14ac:dyDescent="0.2">
      <c r="B22" s="6" t="s">
        <v>80</v>
      </c>
    </row>
    <row r="24" spans="1:2" x14ac:dyDescent="0.2">
      <c r="B24" s="10"/>
    </row>
  </sheetData>
  <phoneticPr fontId="3" type="noConversion"/>
  <pageMargins left="0.65" right="0.75" top="0.36" bottom="1" header="0.17" footer="0"/>
  <pageSetup paperSize="9" orientation="portrait" r:id="rId1"/>
  <headerFooter alignWithMargins="0">
    <oddFooter>&amp;LPARKIRNO OBMOČJE KOMENDA / POPISI / 1 vsebina / stran &amp;P od&amp;N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9"/>
  <sheetViews>
    <sheetView view="pageBreakPreview" zoomScaleNormal="100" zoomScaleSheetLayoutView="100" workbookViewId="0">
      <selection activeCell="E7" sqref="E7"/>
    </sheetView>
  </sheetViews>
  <sheetFormatPr defaultColWidth="8.88671875" defaultRowHeight="12.75" x14ac:dyDescent="0.2"/>
  <cols>
    <col min="1" max="1" width="4.77734375" style="12" customWidth="1"/>
    <col min="2" max="2" width="30.77734375" style="5" customWidth="1"/>
    <col min="3" max="4" width="6.77734375" style="15" customWidth="1"/>
    <col min="5" max="5" width="9.77734375" style="13" customWidth="1"/>
    <col min="6" max="6" width="13.77734375" style="13" customWidth="1"/>
    <col min="7" max="8" width="8.88671875" style="2"/>
    <col min="9" max="9" width="53.77734375" style="2" customWidth="1"/>
    <col min="10" max="10" width="38.5546875" style="2" customWidth="1"/>
    <col min="11" max="16384" width="8.88671875" style="2"/>
  </cols>
  <sheetData>
    <row r="1" spans="1:10" s="44" customFormat="1" x14ac:dyDescent="0.2">
      <c r="A1" s="42">
        <v>11</v>
      </c>
      <c r="B1" s="304" t="s">
        <v>71</v>
      </c>
      <c r="C1" s="305"/>
      <c r="D1" s="305"/>
      <c r="E1" s="305"/>
      <c r="F1" s="43"/>
    </row>
    <row r="2" spans="1:10" s="26" customFormat="1" ht="25.5" x14ac:dyDescent="0.2">
      <c r="A2" s="45"/>
      <c r="B2" s="22" t="s">
        <v>220</v>
      </c>
      <c r="C2" s="23"/>
      <c r="D2" s="36"/>
      <c r="E2" s="24"/>
      <c r="F2" s="25"/>
    </row>
    <row r="3" spans="1:10" s="11" customFormat="1" x14ac:dyDescent="0.2">
      <c r="A3" s="46"/>
      <c r="B3" s="27"/>
      <c r="C3" s="14" t="s">
        <v>74</v>
      </c>
      <c r="D3" s="14" t="s">
        <v>75</v>
      </c>
      <c r="E3" s="287" t="s">
        <v>372</v>
      </c>
      <c r="F3" s="185" t="s">
        <v>339</v>
      </c>
    </row>
    <row r="4" spans="1:10" x14ac:dyDescent="0.2">
      <c r="A4" s="46"/>
      <c r="B4" s="29"/>
      <c r="C4" s="30"/>
      <c r="D4" s="30"/>
      <c r="E4" s="28"/>
    </row>
    <row r="5" spans="1:10" x14ac:dyDescent="0.2">
      <c r="A5" s="46" t="s">
        <v>155</v>
      </c>
      <c r="B5" s="47" t="s">
        <v>134</v>
      </c>
      <c r="C5" s="30"/>
      <c r="D5" s="30"/>
      <c r="E5" s="28"/>
      <c r="F5" s="18">
        <f>+F7+F9</f>
        <v>0</v>
      </c>
    </row>
    <row r="6" spans="1:10" x14ac:dyDescent="0.2">
      <c r="B6" s="6"/>
      <c r="E6" s="28"/>
    </row>
    <row r="7" spans="1:10" ht="140.25" x14ac:dyDescent="0.2">
      <c r="A7" s="12" t="s">
        <v>104</v>
      </c>
      <c r="B7" s="5" t="s">
        <v>365</v>
      </c>
      <c r="C7" s="15" t="s">
        <v>78</v>
      </c>
      <c r="D7" s="15">
        <v>57</v>
      </c>
      <c r="E7" s="28">
        <v>0</v>
      </c>
      <c r="F7" s="13">
        <f>+E7*D7</f>
        <v>0</v>
      </c>
    </row>
    <row r="8" spans="1:10" x14ac:dyDescent="0.2">
      <c r="B8" s="21"/>
      <c r="E8" s="28"/>
    </row>
    <row r="9" spans="1:10" ht="165.75" x14ac:dyDescent="0.2">
      <c r="A9" s="12" t="s">
        <v>105</v>
      </c>
      <c r="B9" s="5" t="s">
        <v>336</v>
      </c>
      <c r="C9" s="31"/>
      <c r="D9" s="31"/>
      <c r="E9" s="292">
        <v>1</v>
      </c>
      <c r="F9" s="48">
        <f>+F10+F11</f>
        <v>0</v>
      </c>
      <c r="I9" s="5"/>
      <c r="J9" s="49"/>
    </row>
    <row r="10" spans="1:10" ht="76.5" x14ac:dyDescent="0.2">
      <c r="B10" s="3" t="s">
        <v>334</v>
      </c>
      <c r="C10" s="15" t="s">
        <v>85</v>
      </c>
      <c r="D10" s="15">
        <v>1</v>
      </c>
      <c r="E10" s="28">
        <v>0</v>
      </c>
      <c r="F10" s="13">
        <f>+E10*D10</f>
        <v>0</v>
      </c>
    </row>
    <row r="11" spans="1:10" ht="25.5" x14ac:dyDescent="0.2">
      <c r="B11" s="3" t="s">
        <v>270</v>
      </c>
      <c r="C11" s="15" t="s">
        <v>85</v>
      </c>
      <c r="D11" s="15">
        <v>1</v>
      </c>
      <c r="E11" s="28">
        <v>0</v>
      </c>
      <c r="F11" s="13">
        <f>+E11*D11</f>
        <v>0</v>
      </c>
    </row>
    <row r="12" spans="1:10" x14ac:dyDescent="0.2">
      <c r="B12" s="22"/>
      <c r="E12" s="28"/>
    </row>
    <row r="13" spans="1:10" x14ac:dyDescent="0.2">
      <c r="B13" s="21"/>
      <c r="C13" s="20"/>
      <c r="D13" s="20"/>
      <c r="E13" s="293"/>
    </row>
    <row r="14" spans="1:10" x14ac:dyDescent="0.2">
      <c r="A14" s="46" t="s">
        <v>22</v>
      </c>
      <c r="B14" s="47" t="s">
        <v>44</v>
      </c>
      <c r="C14" s="30"/>
      <c r="D14" s="30"/>
      <c r="E14" s="28"/>
      <c r="F14" s="18">
        <f>+F16+F18</f>
        <v>0</v>
      </c>
    </row>
    <row r="15" spans="1:10" x14ac:dyDescent="0.2">
      <c r="A15" s="46"/>
      <c r="B15" s="27"/>
      <c r="C15" s="30"/>
      <c r="D15" s="30"/>
      <c r="E15" s="28"/>
    </row>
    <row r="16" spans="1:10" ht="204" x14ac:dyDescent="0.2">
      <c r="A16" s="12" t="s">
        <v>104</v>
      </c>
      <c r="B16" s="5" t="s">
        <v>315</v>
      </c>
      <c r="C16" s="15" t="s">
        <v>79</v>
      </c>
      <c r="D16" s="15">
        <v>1</v>
      </c>
      <c r="E16" s="28">
        <v>0</v>
      </c>
      <c r="F16" s="13">
        <f>+E16*D16</f>
        <v>0</v>
      </c>
      <c r="I16" s="5"/>
    </row>
    <row r="17" spans="1:6" x14ac:dyDescent="0.2">
      <c r="B17" s="39"/>
      <c r="E17" s="28"/>
    </row>
    <row r="18" spans="1:6" ht="127.5" x14ac:dyDescent="0.2">
      <c r="A18" s="12" t="s">
        <v>105</v>
      </c>
      <c r="B18" s="5" t="s">
        <v>316</v>
      </c>
      <c r="C18" s="15" t="s">
        <v>87</v>
      </c>
      <c r="D18" s="15">
        <v>1</v>
      </c>
      <c r="E18" s="28">
        <v>0</v>
      </c>
      <c r="F18" s="13">
        <f>+E18*D18</f>
        <v>0</v>
      </c>
    </row>
    <row r="19" spans="1:6" x14ac:dyDescent="0.2">
      <c r="B19" s="39"/>
      <c r="E19" s="28"/>
    </row>
    <row r="20" spans="1:6" x14ac:dyDescent="0.2">
      <c r="A20" s="46" t="s">
        <v>23</v>
      </c>
      <c r="B20" s="27" t="s">
        <v>43</v>
      </c>
      <c r="C20" s="30"/>
      <c r="D20" s="30"/>
      <c r="E20" s="28"/>
      <c r="F20" s="18">
        <f>+F22+F24+F28+F26</f>
        <v>0</v>
      </c>
    </row>
    <row r="21" spans="1:6" x14ac:dyDescent="0.2">
      <c r="B21" s="40"/>
      <c r="C21" s="20"/>
      <c r="D21" s="20"/>
      <c r="E21" s="293"/>
      <c r="F21" s="16"/>
    </row>
    <row r="22" spans="1:6" ht="63.75" x14ac:dyDescent="0.2">
      <c r="A22" s="12" t="s">
        <v>105</v>
      </c>
      <c r="B22" s="5" t="s">
        <v>367</v>
      </c>
      <c r="C22" s="15" t="s">
        <v>79</v>
      </c>
      <c r="D22" s="15">
        <v>2</v>
      </c>
      <c r="E22" s="28">
        <v>0</v>
      </c>
      <c r="F22" s="13">
        <f>+E22*D22</f>
        <v>0</v>
      </c>
    </row>
    <row r="23" spans="1:6" x14ac:dyDescent="0.2">
      <c r="B23" s="39"/>
      <c r="E23" s="28"/>
    </row>
    <row r="24" spans="1:6" ht="63.75" x14ac:dyDescent="0.2">
      <c r="A24" s="12" t="s">
        <v>106</v>
      </c>
      <c r="B24" s="5" t="s">
        <v>368</v>
      </c>
      <c r="C24" s="15" t="s">
        <v>79</v>
      </c>
      <c r="D24" s="15">
        <v>2</v>
      </c>
      <c r="E24" s="28">
        <v>0</v>
      </c>
      <c r="F24" s="13">
        <f>+E24*D24</f>
        <v>0</v>
      </c>
    </row>
    <row r="25" spans="1:6" x14ac:dyDescent="0.2">
      <c r="B25" s="39"/>
      <c r="E25" s="28"/>
    </row>
    <row r="26" spans="1:6" ht="51" x14ac:dyDescent="0.2">
      <c r="A26" s="12" t="s">
        <v>107</v>
      </c>
      <c r="B26" s="5" t="s">
        <v>369</v>
      </c>
      <c r="C26" s="15" t="s">
        <v>79</v>
      </c>
      <c r="D26" s="15">
        <v>7</v>
      </c>
      <c r="E26" s="28">
        <v>0</v>
      </c>
      <c r="F26" s="13">
        <f>+E26*D26</f>
        <v>0</v>
      </c>
    </row>
    <row r="27" spans="1:6" x14ac:dyDescent="0.2">
      <c r="B27" s="39"/>
      <c r="E27" s="28"/>
    </row>
    <row r="28" spans="1:6" ht="51" x14ac:dyDescent="0.2">
      <c r="A28" s="12" t="s">
        <v>109</v>
      </c>
      <c r="B28" s="39" t="s">
        <v>347</v>
      </c>
      <c r="C28" s="15" t="s">
        <v>79</v>
      </c>
      <c r="D28" s="15">
        <v>10</v>
      </c>
      <c r="E28" s="28">
        <v>0</v>
      </c>
      <c r="F28" s="13">
        <f>+E28*D28</f>
        <v>0</v>
      </c>
    </row>
    <row r="29" spans="1:6" x14ac:dyDescent="0.2">
      <c r="B29" s="39"/>
      <c r="E29" s="28"/>
    </row>
    <row r="30" spans="1:6" x14ac:dyDescent="0.2">
      <c r="A30" s="46" t="s">
        <v>271</v>
      </c>
      <c r="B30" s="47" t="s">
        <v>24</v>
      </c>
      <c r="C30" s="30"/>
      <c r="D30" s="30"/>
      <c r="E30" s="28"/>
      <c r="F30" s="13">
        <f>+F32+F34</f>
        <v>0</v>
      </c>
    </row>
    <row r="31" spans="1:6" x14ac:dyDescent="0.2">
      <c r="A31" s="46"/>
      <c r="B31" s="47"/>
      <c r="C31" s="30"/>
      <c r="D31" s="30"/>
      <c r="E31" s="28"/>
    </row>
    <row r="32" spans="1:6" ht="102" x14ac:dyDescent="0.2">
      <c r="A32" s="12" t="s">
        <v>104</v>
      </c>
      <c r="B32" s="5" t="s">
        <v>335</v>
      </c>
      <c r="C32" s="15" t="s">
        <v>79</v>
      </c>
      <c r="D32" s="15">
        <v>12</v>
      </c>
      <c r="E32" s="28">
        <v>0</v>
      </c>
      <c r="F32" s="13">
        <f>+E32*D32</f>
        <v>0</v>
      </c>
    </row>
    <row r="33" spans="1:6" x14ac:dyDescent="0.2">
      <c r="B33" s="39"/>
      <c r="E33" s="28"/>
    </row>
    <row r="34" spans="1:6" ht="140.25" x14ac:dyDescent="0.2">
      <c r="A34" s="12" t="s">
        <v>105</v>
      </c>
      <c r="B34" s="5" t="s">
        <v>348</v>
      </c>
      <c r="C34" s="15" t="s">
        <v>79</v>
      </c>
      <c r="D34" s="15">
        <v>11</v>
      </c>
      <c r="E34" s="28">
        <v>0</v>
      </c>
      <c r="F34" s="13">
        <f>+E34*D34</f>
        <v>0</v>
      </c>
    </row>
    <row r="35" spans="1:6" x14ac:dyDescent="0.2">
      <c r="B35" s="40"/>
      <c r="C35" s="20"/>
      <c r="D35" s="20"/>
      <c r="E35" s="16"/>
      <c r="F35" s="16"/>
    </row>
    <row r="36" spans="1:6" s="44" customFormat="1" x14ac:dyDescent="0.2">
      <c r="A36" s="42">
        <v>11</v>
      </c>
      <c r="B36" s="304" t="s">
        <v>49</v>
      </c>
      <c r="C36" s="305"/>
      <c r="D36" s="305"/>
      <c r="E36" s="305"/>
      <c r="F36" s="43">
        <f>+F5+F14+F20+F30</f>
        <v>0</v>
      </c>
    </row>
    <row r="37" spans="1:6" x14ac:dyDescent="0.2">
      <c r="A37" s="50"/>
      <c r="B37" s="51"/>
      <c r="C37" s="50"/>
      <c r="D37" s="52"/>
      <c r="E37" s="53"/>
    </row>
    <row r="38" spans="1:6" x14ac:dyDescent="0.2">
      <c r="A38" s="50"/>
      <c r="B38" s="54"/>
      <c r="C38" s="50"/>
      <c r="D38" s="52"/>
      <c r="E38" s="53"/>
    </row>
    <row r="39" spans="1:6" s="59" customFormat="1" x14ac:dyDescent="0.2">
      <c r="A39" s="55"/>
      <c r="B39" s="49"/>
      <c r="C39" s="56"/>
      <c r="D39" s="57"/>
      <c r="E39" s="58"/>
    </row>
  </sheetData>
  <sheetProtection algorithmName="SHA-512" hashValue="e2yM5A2gMhIQZBhiY9llt61Z/hAfOh8HM4jaMrQxgAidKB+w0/HsO5m7HtoSh9MFxnamYcm9CSJyz25PAiqt+Q==" saltValue="KrpQz7FMw/BGzRTnIwZO0Q==" spinCount="100000" sheet="1" objects="1" scenarios="1"/>
  <mergeCells count="2">
    <mergeCell ref="B1:E1"/>
    <mergeCell ref="B36:E36"/>
  </mergeCells>
  <phoneticPr fontId="3" type="noConversion"/>
  <pageMargins left="0.64" right="0.75" top="1" bottom="1" header="0" footer="0"/>
  <pageSetup paperSize="9" orientation="portrait" r:id="rId1"/>
  <headerFooter alignWithMargins="0">
    <oddFooter>&amp;LPARKIRNO OBM OČJE KOMENDA / POPIS / 11 urbana oprema / stran &amp;P od &amp;N</oddFooter>
  </headerFooter>
  <rowBreaks count="3" manualBreakCount="3">
    <brk id="9" max="5" man="1"/>
    <brk id="17" max="5" man="1"/>
    <brk id="2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84"/>
  <sheetViews>
    <sheetView view="pageBreakPreview" zoomScale="75" zoomScaleNormal="100" zoomScaleSheetLayoutView="75" workbookViewId="0">
      <selection activeCell="E2" sqref="E2:F2"/>
    </sheetView>
  </sheetViews>
  <sheetFormatPr defaultColWidth="8.88671875" defaultRowHeight="12.75" x14ac:dyDescent="0.2"/>
  <cols>
    <col min="1" max="1" width="4.6640625" style="65" customWidth="1"/>
    <col min="2" max="2" width="35.6640625" style="94" customWidth="1"/>
    <col min="3" max="3" width="8.88671875" style="65"/>
    <col min="4" max="4" width="9" style="296" bestFit="1" customWidth="1"/>
    <col min="5" max="5" width="10.21875" style="297" bestFit="1" customWidth="1"/>
    <col min="6" max="6" width="15.109375" style="174" customWidth="1"/>
    <col min="7" max="16384" width="8.88671875" style="66"/>
  </cols>
  <sheetData>
    <row r="1" spans="1:6" s="79" customFormat="1" x14ac:dyDescent="0.2">
      <c r="A1" s="78">
        <v>12</v>
      </c>
      <c r="B1" s="95" t="s">
        <v>88</v>
      </c>
      <c r="C1" s="78"/>
      <c r="D1" s="294"/>
      <c r="E1" s="294"/>
      <c r="F1" s="295"/>
    </row>
    <row r="2" spans="1:6" s="88" customFormat="1" x14ac:dyDescent="0.2">
      <c r="A2" s="82"/>
      <c r="B2" s="96"/>
      <c r="C2" s="84" t="s">
        <v>74</v>
      </c>
      <c r="D2" s="270" t="s">
        <v>75</v>
      </c>
      <c r="E2" s="287" t="s">
        <v>372</v>
      </c>
      <c r="F2" s="185" t="s">
        <v>339</v>
      </c>
    </row>
    <row r="3" spans="1:6" s="88" customFormat="1" x14ac:dyDescent="0.2">
      <c r="A3" s="82"/>
      <c r="B3" s="96"/>
      <c r="C3" s="84"/>
      <c r="D3" s="270"/>
      <c r="E3" s="86"/>
      <c r="F3" s="86"/>
    </row>
    <row r="4" spans="1:6" ht="38.25" x14ac:dyDescent="0.2">
      <c r="A4" s="65" t="s">
        <v>104</v>
      </c>
      <c r="B4" s="94" t="s">
        <v>356</v>
      </c>
      <c r="C4" s="65" t="s">
        <v>85</v>
      </c>
      <c r="D4" s="296">
        <v>1</v>
      </c>
      <c r="F4" s="174">
        <f>+E4*D4</f>
        <v>0</v>
      </c>
    </row>
    <row r="6" spans="1:6" ht="25.5" x14ac:dyDescent="0.2">
      <c r="A6" s="65" t="s">
        <v>105</v>
      </c>
      <c r="B6" s="94" t="s">
        <v>25</v>
      </c>
      <c r="C6" s="65" t="s">
        <v>85</v>
      </c>
      <c r="D6" s="296">
        <v>1</v>
      </c>
      <c r="F6" s="174">
        <f t="shared" ref="F6:F68" si="0">+E6*D6</f>
        <v>0</v>
      </c>
    </row>
    <row r="8" spans="1:6" ht="89.25" x14ac:dyDescent="0.2">
      <c r="A8" s="65" t="s">
        <v>106</v>
      </c>
      <c r="B8" s="94" t="s">
        <v>349</v>
      </c>
      <c r="C8" s="65" t="s">
        <v>76</v>
      </c>
      <c r="D8" s="296">
        <v>0</v>
      </c>
      <c r="F8" s="174">
        <f t="shared" si="0"/>
        <v>0</v>
      </c>
    </row>
    <row r="10" spans="1:6" ht="76.5" x14ac:dyDescent="0.2">
      <c r="A10" s="306" t="s">
        <v>107</v>
      </c>
      <c r="B10" s="94" t="s">
        <v>26</v>
      </c>
    </row>
    <row r="11" spans="1:6" ht="76.5" x14ac:dyDescent="0.2">
      <c r="A11" s="306"/>
      <c r="B11" s="94" t="s">
        <v>370</v>
      </c>
      <c r="C11" s="65" t="s">
        <v>79</v>
      </c>
      <c r="D11" s="296">
        <v>1</v>
      </c>
      <c r="F11" s="174">
        <f t="shared" si="0"/>
        <v>0</v>
      </c>
    </row>
    <row r="12" spans="1:6" ht="63.75" x14ac:dyDescent="0.2">
      <c r="A12" s="306"/>
      <c r="B12" s="94" t="s">
        <v>371</v>
      </c>
    </row>
    <row r="13" spans="1:6" s="138" customFormat="1" x14ac:dyDescent="0.2">
      <c r="A13" s="306"/>
      <c r="B13" s="207" t="s">
        <v>364</v>
      </c>
      <c r="C13" s="132" t="s">
        <v>79</v>
      </c>
      <c r="D13" s="298">
        <v>1</v>
      </c>
      <c r="E13" s="299"/>
      <c r="F13" s="183">
        <f t="shared" si="0"/>
        <v>0</v>
      </c>
    </row>
    <row r="14" spans="1:6" s="138" customFormat="1" ht="25.5" x14ac:dyDescent="0.2">
      <c r="A14" s="306"/>
      <c r="B14" s="207" t="s">
        <v>272</v>
      </c>
      <c r="C14" s="132" t="s">
        <v>79</v>
      </c>
      <c r="D14" s="298">
        <v>4</v>
      </c>
      <c r="E14" s="299"/>
      <c r="F14" s="183">
        <f t="shared" si="0"/>
        <v>0</v>
      </c>
    </row>
    <row r="15" spans="1:6" s="138" customFormat="1" x14ac:dyDescent="0.2">
      <c r="A15" s="306"/>
      <c r="B15" s="207" t="s">
        <v>258</v>
      </c>
      <c r="C15" s="132" t="s">
        <v>79</v>
      </c>
      <c r="D15" s="298">
        <v>1</v>
      </c>
      <c r="E15" s="299"/>
      <c r="F15" s="183">
        <f t="shared" si="0"/>
        <v>0</v>
      </c>
    </row>
    <row r="16" spans="1:6" s="138" customFormat="1" x14ac:dyDescent="0.2">
      <c r="A16" s="306"/>
      <c r="B16" s="207" t="s">
        <v>259</v>
      </c>
      <c r="C16" s="132" t="s">
        <v>79</v>
      </c>
      <c r="D16" s="298">
        <v>1</v>
      </c>
      <c r="E16" s="299"/>
      <c r="F16" s="183">
        <f t="shared" si="0"/>
        <v>0</v>
      </c>
    </row>
    <row r="17" spans="1:9" ht="51" x14ac:dyDescent="0.2">
      <c r="A17" s="306"/>
      <c r="B17" s="94" t="s">
        <v>350</v>
      </c>
      <c r="C17" s="66"/>
      <c r="D17" s="300"/>
      <c r="E17" s="174"/>
    </row>
    <row r="18" spans="1:9" s="138" customFormat="1" x14ac:dyDescent="0.2">
      <c r="A18" s="306"/>
      <c r="B18" s="207" t="s">
        <v>231</v>
      </c>
      <c r="C18" s="132" t="s">
        <v>79</v>
      </c>
      <c r="D18" s="298">
        <v>9</v>
      </c>
      <c r="E18" s="299"/>
      <c r="F18" s="183">
        <f t="shared" si="0"/>
        <v>0</v>
      </c>
    </row>
    <row r="19" spans="1:9" s="138" customFormat="1" ht="25.5" x14ac:dyDescent="0.2">
      <c r="A19" s="306"/>
      <c r="B19" s="207" t="s">
        <v>232</v>
      </c>
      <c r="C19" s="132" t="s">
        <v>79</v>
      </c>
      <c r="D19" s="298">
        <v>8</v>
      </c>
      <c r="E19" s="299"/>
      <c r="F19" s="183">
        <f t="shared" si="0"/>
        <v>0</v>
      </c>
    </row>
    <row r="20" spans="1:9" s="138" customFormat="1" x14ac:dyDescent="0.2">
      <c r="A20" s="306"/>
      <c r="B20" s="207" t="s">
        <v>291</v>
      </c>
      <c r="C20" s="132" t="s">
        <v>79</v>
      </c>
      <c r="D20" s="298">
        <v>7</v>
      </c>
      <c r="E20" s="299"/>
      <c r="F20" s="183">
        <f t="shared" si="0"/>
        <v>0</v>
      </c>
    </row>
    <row r="21" spans="1:9" s="138" customFormat="1" ht="25.5" x14ac:dyDescent="0.2">
      <c r="A21" s="306"/>
      <c r="B21" s="207" t="s">
        <v>246</v>
      </c>
      <c r="C21" s="132" t="s">
        <v>79</v>
      </c>
      <c r="D21" s="298">
        <v>9</v>
      </c>
      <c r="E21" s="299"/>
      <c r="F21" s="183">
        <f t="shared" si="0"/>
        <v>0</v>
      </c>
    </row>
    <row r="22" spans="1:9" s="138" customFormat="1" x14ac:dyDescent="0.2">
      <c r="A22" s="306"/>
      <c r="B22" s="207" t="s">
        <v>247</v>
      </c>
      <c r="C22" s="132" t="s">
        <v>79</v>
      </c>
      <c r="D22" s="298">
        <v>4</v>
      </c>
      <c r="E22" s="299"/>
      <c r="F22" s="183">
        <f t="shared" si="0"/>
        <v>0</v>
      </c>
    </row>
    <row r="23" spans="1:9" s="138" customFormat="1" x14ac:dyDescent="0.2">
      <c r="A23" s="306"/>
      <c r="B23" s="207" t="s">
        <v>248</v>
      </c>
      <c r="C23" s="132" t="s">
        <v>79</v>
      </c>
      <c r="D23" s="298">
        <v>7</v>
      </c>
      <c r="E23" s="299"/>
      <c r="F23" s="183">
        <f t="shared" si="0"/>
        <v>0</v>
      </c>
    </row>
    <row r="24" spans="1:9" s="138" customFormat="1" x14ac:dyDescent="0.2">
      <c r="A24" s="306"/>
      <c r="B24" s="207" t="s">
        <v>249</v>
      </c>
      <c r="C24" s="132" t="s">
        <v>79</v>
      </c>
      <c r="D24" s="298">
        <v>8</v>
      </c>
      <c r="E24" s="299"/>
      <c r="F24" s="183">
        <f t="shared" si="0"/>
        <v>0</v>
      </c>
    </row>
    <row r="25" spans="1:9" ht="63.75" x14ac:dyDescent="0.2">
      <c r="A25" s="306"/>
      <c r="B25" s="94" t="s">
        <v>351</v>
      </c>
      <c r="C25" s="66"/>
      <c r="E25" s="174"/>
    </row>
    <row r="26" spans="1:9" s="138" customFormat="1" ht="25.5" x14ac:dyDescent="0.2">
      <c r="A26" s="306"/>
      <c r="B26" s="207" t="s">
        <v>239</v>
      </c>
      <c r="C26" s="132" t="s">
        <v>79</v>
      </c>
      <c r="D26" s="298">
        <v>100</v>
      </c>
      <c r="E26" s="299"/>
      <c r="F26" s="183">
        <f t="shared" si="0"/>
        <v>0</v>
      </c>
      <c r="I26" s="208"/>
    </row>
    <row r="27" spans="1:9" s="138" customFormat="1" ht="25.5" x14ac:dyDescent="0.2">
      <c r="A27" s="306"/>
      <c r="B27" s="207" t="s">
        <v>240</v>
      </c>
      <c r="C27" s="132" t="s">
        <v>79</v>
      </c>
      <c r="D27" s="298">
        <v>10</v>
      </c>
      <c r="E27" s="299"/>
      <c r="F27" s="183">
        <f t="shared" si="0"/>
        <v>0</v>
      </c>
      <c r="I27" s="208"/>
    </row>
    <row r="28" spans="1:9" s="138" customFormat="1" ht="25.5" x14ac:dyDescent="0.2">
      <c r="A28" s="306"/>
      <c r="B28" s="207" t="s">
        <v>241</v>
      </c>
      <c r="C28" s="132" t="s">
        <v>79</v>
      </c>
      <c r="D28" s="298">
        <v>135</v>
      </c>
      <c r="E28" s="299"/>
      <c r="F28" s="183">
        <f t="shared" si="0"/>
        <v>0</v>
      </c>
      <c r="I28" s="208"/>
    </row>
    <row r="29" spans="1:9" s="138" customFormat="1" ht="25.5" x14ac:dyDescent="0.2">
      <c r="A29" s="306"/>
      <c r="B29" s="207" t="s">
        <v>242</v>
      </c>
      <c r="C29" s="132" t="s">
        <v>79</v>
      </c>
      <c r="D29" s="298">
        <v>30</v>
      </c>
      <c r="E29" s="299"/>
      <c r="F29" s="183">
        <f t="shared" si="0"/>
        <v>0</v>
      </c>
      <c r="I29" s="208"/>
    </row>
    <row r="30" spans="1:9" s="138" customFormat="1" ht="25.5" x14ac:dyDescent="0.2">
      <c r="A30" s="306"/>
      <c r="B30" s="207" t="s">
        <v>243</v>
      </c>
      <c r="C30" s="132" t="s">
        <v>79</v>
      </c>
      <c r="D30" s="298">
        <v>55</v>
      </c>
      <c r="E30" s="299"/>
      <c r="F30" s="183">
        <f t="shared" si="0"/>
        <v>0</v>
      </c>
      <c r="I30" s="208"/>
    </row>
    <row r="31" spans="1:9" s="138" customFormat="1" ht="25.5" x14ac:dyDescent="0.2">
      <c r="A31" s="306"/>
      <c r="B31" s="207" t="s">
        <v>244</v>
      </c>
      <c r="C31" s="132" t="s">
        <v>79</v>
      </c>
      <c r="D31" s="298">
        <v>60</v>
      </c>
      <c r="E31" s="299"/>
      <c r="F31" s="183">
        <f t="shared" si="0"/>
        <v>0</v>
      </c>
      <c r="I31" s="208"/>
    </row>
    <row r="32" spans="1:9" s="138" customFormat="1" ht="25.5" x14ac:dyDescent="0.2">
      <c r="A32" s="306"/>
      <c r="B32" s="207" t="s">
        <v>245</v>
      </c>
      <c r="C32" s="132" t="s">
        <v>79</v>
      </c>
      <c r="D32" s="298">
        <v>35</v>
      </c>
      <c r="E32" s="299"/>
      <c r="F32" s="183">
        <f t="shared" si="0"/>
        <v>0</v>
      </c>
      <c r="I32" s="208"/>
    </row>
    <row r="33" spans="1:9" ht="25.5" x14ac:dyDescent="0.2">
      <c r="A33" s="306"/>
      <c r="B33" s="94" t="s">
        <v>352</v>
      </c>
      <c r="I33" s="90"/>
    </row>
    <row r="34" spans="1:9" s="138" customFormat="1" x14ac:dyDescent="0.2">
      <c r="A34" s="306"/>
      <c r="B34" s="207" t="s">
        <v>251</v>
      </c>
      <c r="C34" s="132" t="s">
        <v>79</v>
      </c>
      <c r="D34" s="298">
        <v>5</v>
      </c>
      <c r="E34" s="299"/>
      <c r="F34" s="183">
        <f t="shared" si="0"/>
        <v>0</v>
      </c>
    </row>
    <row r="35" spans="1:9" s="138" customFormat="1" ht="25.5" x14ac:dyDescent="0.2">
      <c r="A35" s="306"/>
      <c r="B35" s="207" t="s">
        <v>250</v>
      </c>
      <c r="C35" s="132" t="s">
        <v>79</v>
      </c>
      <c r="D35" s="298">
        <v>150</v>
      </c>
      <c r="E35" s="299"/>
      <c r="F35" s="183">
        <f t="shared" si="0"/>
        <v>0</v>
      </c>
    </row>
    <row r="36" spans="1:9" s="138" customFormat="1" ht="25.5" x14ac:dyDescent="0.2">
      <c r="A36" s="306"/>
      <c r="B36" s="207" t="s">
        <v>252</v>
      </c>
      <c r="C36" s="132" t="s">
        <v>79</v>
      </c>
      <c r="D36" s="298">
        <v>100</v>
      </c>
      <c r="E36" s="299"/>
      <c r="F36" s="183">
        <f t="shared" si="0"/>
        <v>0</v>
      </c>
    </row>
    <row r="37" spans="1:9" s="138" customFormat="1" ht="25.5" x14ac:dyDescent="0.2">
      <c r="A37" s="306"/>
      <c r="B37" s="207" t="s">
        <v>293</v>
      </c>
      <c r="C37" s="132" t="s">
        <v>79</v>
      </c>
      <c r="D37" s="298">
        <v>195</v>
      </c>
      <c r="E37" s="299"/>
      <c r="F37" s="183">
        <f t="shared" si="0"/>
        <v>0</v>
      </c>
    </row>
    <row r="38" spans="1:9" ht="38.25" x14ac:dyDescent="0.2">
      <c r="A38" s="306"/>
      <c r="B38" s="94" t="s">
        <v>353</v>
      </c>
    </row>
    <row r="39" spans="1:9" s="138" customFormat="1" ht="25.5" x14ac:dyDescent="0.2">
      <c r="A39" s="306"/>
      <c r="B39" s="207" t="s">
        <v>27</v>
      </c>
      <c r="C39" s="132" t="s">
        <v>79</v>
      </c>
      <c r="D39" s="298">
        <v>17</v>
      </c>
      <c r="E39" s="299"/>
      <c r="F39" s="183">
        <f t="shared" si="0"/>
        <v>0</v>
      </c>
    </row>
    <row r="40" spans="1:9" s="138" customFormat="1" ht="25.5" x14ac:dyDescent="0.2">
      <c r="A40" s="306"/>
      <c r="B40" s="207" t="s">
        <v>233</v>
      </c>
      <c r="C40" s="132" t="s">
        <v>79</v>
      </c>
      <c r="D40" s="298">
        <v>6</v>
      </c>
      <c r="E40" s="299"/>
      <c r="F40" s="183">
        <f t="shared" si="0"/>
        <v>0</v>
      </c>
    </row>
    <row r="41" spans="1:9" s="138" customFormat="1" ht="25.5" x14ac:dyDescent="0.2">
      <c r="A41" s="306"/>
      <c r="B41" s="207" t="s">
        <v>234</v>
      </c>
      <c r="C41" s="132" t="s">
        <v>79</v>
      </c>
      <c r="D41" s="298">
        <v>2</v>
      </c>
      <c r="E41" s="299"/>
      <c r="F41" s="183">
        <f t="shared" si="0"/>
        <v>0</v>
      </c>
    </row>
    <row r="42" spans="1:9" ht="38.25" x14ac:dyDescent="0.2">
      <c r="A42" s="306"/>
      <c r="B42" s="94" t="s">
        <v>354</v>
      </c>
      <c r="C42" s="65" t="s">
        <v>79</v>
      </c>
      <c r="D42" s="296">
        <v>80</v>
      </c>
      <c r="F42" s="174">
        <f t="shared" si="0"/>
        <v>0</v>
      </c>
    </row>
    <row r="44" spans="1:9" ht="51" x14ac:dyDescent="0.2">
      <c r="A44" s="65" t="s">
        <v>109</v>
      </c>
      <c r="B44" s="94" t="s">
        <v>318</v>
      </c>
      <c r="F44" s="174">
        <f t="shared" si="0"/>
        <v>0</v>
      </c>
    </row>
    <row r="45" spans="1:9" ht="112.9" customHeight="1" x14ac:dyDescent="0.2">
      <c r="B45" s="94" t="s">
        <v>319</v>
      </c>
      <c r="C45" s="65" t="s">
        <v>108</v>
      </c>
      <c r="D45" s="296">
        <v>8</v>
      </c>
      <c r="F45" s="174">
        <f t="shared" si="0"/>
        <v>0</v>
      </c>
    </row>
    <row r="46" spans="1:9" ht="38.25" x14ac:dyDescent="0.2">
      <c r="B46" s="94" t="s">
        <v>292</v>
      </c>
      <c r="C46" s="65" t="s">
        <v>108</v>
      </c>
      <c r="D46" s="296">
        <v>3</v>
      </c>
      <c r="F46" s="174">
        <f t="shared" si="0"/>
        <v>0</v>
      </c>
    </row>
    <row r="47" spans="1:9" ht="25.5" x14ac:dyDescent="0.2">
      <c r="B47" s="94" t="s">
        <v>320</v>
      </c>
      <c r="C47" s="65" t="s">
        <v>108</v>
      </c>
      <c r="D47" s="296">
        <v>1</v>
      </c>
      <c r="F47" s="174">
        <f t="shared" si="0"/>
        <v>0</v>
      </c>
    </row>
    <row r="49" spans="1:6" ht="89.25" x14ac:dyDescent="0.2">
      <c r="A49" s="306" t="s">
        <v>110</v>
      </c>
      <c r="B49" s="94" t="s">
        <v>323</v>
      </c>
    </row>
    <row r="50" spans="1:6" s="138" customFormat="1" x14ac:dyDescent="0.2">
      <c r="A50" s="306"/>
      <c r="B50" s="207" t="s">
        <v>31</v>
      </c>
      <c r="C50" s="132" t="s">
        <v>79</v>
      </c>
      <c r="D50" s="298">
        <v>1</v>
      </c>
      <c r="E50" s="299"/>
      <c r="F50" s="183">
        <f t="shared" si="0"/>
        <v>0</v>
      </c>
    </row>
    <row r="51" spans="1:6" s="138" customFormat="1" ht="118.5" customHeight="1" x14ac:dyDescent="0.2">
      <c r="A51" s="306"/>
      <c r="B51" s="207" t="s">
        <v>277</v>
      </c>
      <c r="C51" s="132" t="s">
        <v>79</v>
      </c>
      <c r="D51" s="298">
        <f>D50*3</f>
        <v>3</v>
      </c>
      <c r="E51" s="299"/>
      <c r="F51" s="183">
        <f t="shared" si="0"/>
        <v>0</v>
      </c>
    </row>
    <row r="52" spans="1:6" x14ac:dyDescent="0.2">
      <c r="A52" s="306"/>
    </row>
    <row r="54" spans="1:6" ht="63.75" x14ac:dyDescent="0.2">
      <c r="A54" s="306" t="s">
        <v>135</v>
      </c>
      <c r="B54" s="94" t="s">
        <v>322</v>
      </c>
    </row>
    <row r="55" spans="1:6" s="138" customFormat="1" x14ac:dyDescent="0.2">
      <c r="A55" s="306"/>
      <c r="B55" s="207" t="s">
        <v>31</v>
      </c>
      <c r="C55" s="132" t="s">
        <v>79</v>
      </c>
      <c r="D55" s="298">
        <v>7</v>
      </c>
      <c r="E55" s="299"/>
      <c r="F55" s="183">
        <f t="shared" si="0"/>
        <v>0</v>
      </c>
    </row>
    <row r="56" spans="1:6" s="138" customFormat="1" ht="157.9" customHeight="1" x14ac:dyDescent="0.2">
      <c r="A56" s="306"/>
      <c r="B56" s="207" t="s">
        <v>277</v>
      </c>
      <c r="C56" s="132" t="s">
        <v>79</v>
      </c>
      <c r="D56" s="298">
        <f>D55*3</f>
        <v>21</v>
      </c>
      <c r="E56" s="299"/>
      <c r="F56" s="183">
        <f t="shared" si="0"/>
        <v>0</v>
      </c>
    </row>
    <row r="58" spans="1:6" ht="25.5" x14ac:dyDescent="0.2">
      <c r="A58" s="306" t="s">
        <v>136</v>
      </c>
      <c r="B58" s="94" t="s">
        <v>29</v>
      </c>
    </row>
    <row r="59" spans="1:6" s="138" customFormat="1" ht="25.5" x14ac:dyDescent="0.2">
      <c r="A59" s="306"/>
      <c r="B59" s="207" t="s">
        <v>297</v>
      </c>
      <c r="C59" s="132" t="s">
        <v>79</v>
      </c>
      <c r="D59" s="298">
        <v>52</v>
      </c>
      <c r="E59" s="299"/>
      <c r="F59" s="183">
        <f t="shared" si="0"/>
        <v>0</v>
      </c>
    </row>
    <row r="60" spans="1:6" s="138" customFormat="1" ht="25.5" x14ac:dyDescent="0.2">
      <c r="A60" s="306"/>
      <c r="B60" s="207" t="s">
        <v>260</v>
      </c>
      <c r="C60" s="132" t="s">
        <v>79</v>
      </c>
      <c r="D60" s="298">
        <v>305</v>
      </c>
      <c r="E60" s="299"/>
      <c r="F60" s="183">
        <f t="shared" si="0"/>
        <v>0</v>
      </c>
    </row>
    <row r="62" spans="1:6" ht="51" x14ac:dyDescent="0.2">
      <c r="A62" s="65" t="s">
        <v>137</v>
      </c>
      <c r="B62" s="94" t="s">
        <v>261</v>
      </c>
      <c r="C62" s="65" t="s">
        <v>79</v>
      </c>
      <c r="D62" s="296">
        <v>50</v>
      </c>
      <c r="F62" s="174">
        <f t="shared" si="0"/>
        <v>0</v>
      </c>
    </row>
    <row r="64" spans="1:6" ht="51" x14ac:dyDescent="0.2">
      <c r="A64" s="65" t="s">
        <v>138</v>
      </c>
      <c r="B64" s="94" t="s">
        <v>262</v>
      </c>
    </row>
    <row r="65" spans="1:6" s="138" customFormat="1" x14ac:dyDescent="0.2">
      <c r="A65" s="132"/>
      <c r="B65" s="207" t="s">
        <v>263</v>
      </c>
      <c r="C65" s="132" t="s">
        <v>79</v>
      </c>
      <c r="D65" s="298">
        <v>70</v>
      </c>
      <c r="E65" s="299"/>
      <c r="F65" s="183">
        <f t="shared" si="0"/>
        <v>0</v>
      </c>
    </row>
    <row r="66" spans="1:6" s="138" customFormat="1" x14ac:dyDescent="0.2">
      <c r="A66" s="132"/>
      <c r="B66" s="207" t="s">
        <v>264</v>
      </c>
      <c r="C66" s="132" t="s">
        <v>79</v>
      </c>
      <c r="D66" s="298">
        <v>80</v>
      </c>
      <c r="E66" s="299"/>
      <c r="F66" s="183">
        <f t="shared" si="0"/>
        <v>0</v>
      </c>
    </row>
    <row r="68" spans="1:6" ht="25.5" x14ac:dyDescent="0.2">
      <c r="A68" s="65" t="s">
        <v>147</v>
      </c>
      <c r="B68" s="94" t="s">
        <v>296</v>
      </c>
      <c r="C68" s="65" t="s">
        <v>79</v>
      </c>
      <c r="D68" s="296">
        <v>255</v>
      </c>
      <c r="F68" s="174">
        <f t="shared" si="0"/>
        <v>0</v>
      </c>
    </row>
    <row r="70" spans="1:6" x14ac:dyDescent="0.2">
      <c r="A70" s="65" t="s">
        <v>148</v>
      </c>
      <c r="B70" s="94" t="s">
        <v>294</v>
      </c>
      <c r="C70" s="65" t="s">
        <v>79</v>
      </c>
      <c r="D70" s="296">
        <v>195</v>
      </c>
      <c r="F70" s="174">
        <f t="shared" ref="F70:F82" si="1">+E70*D70</f>
        <v>0</v>
      </c>
    </row>
    <row r="72" spans="1:6" ht="66.599999999999994" customHeight="1" x14ac:dyDescent="0.2">
      <c r="A72" s="306" t="s">
        <v>151</v>
      </c>
      <c r="B72" s="94" t="s">
        <v>30</v>
      </c>
    </row>
    <row r="73" spans="1:6" x14ac:dyDescent="0.2">
      <c r="A73" s="306"/>
      <c r="B73" s="94" t="s">
        <v>31</v>
      </c>
      <c r="C73" s="65" t="s">
        <v>79</v>
      </c>
      <c r="D73" s="296">
        <v>25</v>
      </c>
      <c r="F73" s="174">
        <f t="shared" si="1"/>
        <v>0</v>
      </c>
    </row>
    <row r="74" spans="1:6" x14ac:dyDescent="0.2">
      <c r="A74" s="306"/>
      <c r="B74" s="94" t="s">
        <v>28</v>
      </c>
      <c r="C74" s="65" t="s">
        <v>79</v>
      </c>
      <c r="D74" s="296">
        <f>D73</f>
        <v>25</v>
      </c>
      <c r="F74" s="174">
        <f t="shared" si="1"/>
        <v>0</v>
      </c>
    </row>
    <row r="76" spans="1:6" ht="51" x14ac:dyDescent="0.2">
      <c r="A76" s="65" t="s">
        <v>10</v>
      </c>
      <c r="B76" s="94" t="s">
        <v>295</v>
      </c>
      <c r="C76" s="65" t="s">
        <v>76</v>
      </c>
      <c r="D76" s="296">
        <v>12</v>
      </c>
      <c r="F76" s="174">
        <f t="shared" si="1"/>
        <v>0</v>
      </c>
    </row>
    <row r="78" spans="1:6" ht="38.25" x14ac:dyDescent="0.2">
      <c r="A78" s="65" t="s">
        <v>11</v>
      </c>
      <c r="B78" s="94" t="s">
        <v>317</v>
      </c>
      <c r="C78" s="65" t="s">
        <v>76</v>
      </c>
      <c r="D78" s="296">
        <v>1</v>
      </c>
      <c r="F78" s="174">
        <f t="shared" si="1"/>
        <v>0</v>
      </c>
    </row>
    <row r="80" spans="1:6" ht="118.5" customHeight="1" x14ac:dyDescent="0.2">
      <c r="A80" s="65" t="s">
        <v>12</v>
      </c>
      <c r="B80" s="94" t="s">
        <v>321</v>
      </c>
      <c r="C80" s="65" t="s">
        <v>77</v>
      </c>
      <c r="D80" s="296">
        <v>35</v>
      </c>
      <c r="F80" s="174">
        <f t="shared" si="1"/>
        <v>0</v>
      </c>
    </row>
    <row r="82" spans="1:6" ht="100.5" customHeight="1" x14ac:dyDescent="0.2">
      <c r="A82" s="65" t="s">
        <v>13</v>
      </c>
      <c r="B82" s="94" t="s">
        <v>355</v>
      </c>
      <c r="C82" s="65" t="s">
        <v>85</v>
      </c>
      <c r="D82" s="296">
        <v>1</v>
      </c>
      <c r="E82" s="297">
        <v>0</v>
      </c>
      <c r="F82" s="174">
        <f t="shared" si="1"/>
        <v>0</v>
      </c>
    </row>
    <row r="84" spans="1:6" s="79" customFormat="1" x14ac:dyDescent="0.2">
      <c r="A84" s="78"/>
      <c r="B84" s="95" t="s">
        <v>89</v>
      </c>
      <c r="C84" s="78"/>
      <c r="D84" s="294"/>
      <c r="E84" s="294"/>
      <c r="F84" s="295">
        <f>SUM(F4:F82)</f>
        <v>0</v>
      </c>
    </row>
  </sheetData>
  <sheetProtection algorithmName="SHA-512" hashValue="9ZX5tKEJwypQC17iLw8Shl9vrSplT2mioffRtg63Fj5TZZHIm45IumnIwSB3lqQv03a+RDaO2bEMP0N181UYrQ==" saltValue="KlZErNTpXBXX5aAy+DCBsA==" spinCount="100000" sheet="1" objects="1" scenarios="1"/>
  <mergeCells count="5">
    <mergeCell ref="A10:A42"/>
    <mergeCell ref="A49:A52"/>
    <mergeCell ref="A54:A56"/>
    <mergeCell ref="A58:A60"/>
    <mergeCell ref="A72:A74"/>
  </mergeCells>
  <phoneticPr fontId="3" type="noConversion"/>
  <pageMargins left="0.23" right="0.21" top="1" bottom="1" header="0.28999999999999998" footer="0"/>
  <pageSetup paperSize="9" scale="93" orientation="portrait" r:id="rId1"/>
  <headerFooter alignWithMargins="0"/>
  <rowBreaks count="5" manualBreakCount="5">
    <brk id="9" max="5" man="1"/>
    <brk id="24" max="5" man="1"/>
    <brk id="41" max="5" man="1"/>
    <brk id="53" max="5" man="1"/>
    <brk id="7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
  <sheetViews>
    <sheetView view="pageBreakPreview" zoomScale="93" zoomScaleNormal="100" zoomScaleSheetLayoutView="93" workbookViewId="0">
      <selection activeCell="E3" sqref="E3"/>
    </sheetView>
  </sheetViews>
  <sheetFormatPr defaultColWidth="8.88671875" defaultRowHeight="12.75" x14ac:dyDescent="0.2"/>
  <cols>
    <col min="1" max="1" width="6" style="65" customWidth="1"/>
    <col min="2" max="2" width="29.6640625" style="66" customWidth="1"/>
    <col min="3" max="5" width="8.88671875" style="66"/>
    <col min="6" max="6" width="10.88671875" style="66" customWidth="1"/>
    <col min="7" max="16384" width="8.88671875" style="66"/>
  </cols>
  <sheetData>
    <row r="1" spans="1:6" s="64" customFormat="1" x14ac:dyDescent="0.2">
      <c r="A1" s="60">
        <v>13</v>
      </c>
      <c r="B1" s="61" t="s">
        <v>216</v>
      </c>
      <c r="C1" s="60"/>
      <c r="D1" s="62"/>
      <c r="E1" s="62"/>
      <c r="F1" s="63"/>
    </row>
    <row r="2" spans="1:6" x14ac:dyDescent="0.2">
      <c r="C2" s="67" t="str">
        <f>+'10 prometna oprema'!C3</f>
        <v>enota</v>
      </c>
      <c r="D2" s="67" t="str">
        <f>+'10 prometna oprema'!D3</f>
        <v>količina</v>
      </c>
      <c r="E2" s="67" t="str">
        <f>+'10 prometna oprema'!E3</f>
        <v>cena na enoto</v>
      </c>
      <c r="F2" s="67" t="str">
        <f>+'10 prometna oprema'!F3</f>
        <v>vrednost</v>
      </c>
    </row>
    <row r="3" spans="1:6" ht="76.5" x14ac:dyDescent="0.2">
      <c r="A3" s="65" t="s">
        <v>104</v>
      </c>
      <c r="B3" s="68" t="s">
        <v>324</v>
      </c>
      <c r="C3" s="65" t="s">
        <v>85</v>
      </c>
      <c r="D3" s="69">
        <v>1</v>
      </c>
      <c r="E3" s="301">
        <v>0</v>
      </c>
      <c r="F3" s="70">
        <f>+E3*D3</f>
        <v>0</v>
      </c>
    </row>
    <row r="4" spans="1:6" x14ac:dyDescent="0.2">
      <c r="B4" s="68"/>
      <c r="C4" s="65"/>
      <c r="D4" s="69"/>
      <c r="E4" s="301"/>
      <c r="F4" s="70"/>
    </row>
    <row r="5" spans="1:6" s="71" customFormat="1" ht="51" x14ac:dyDescent="0.2">
      <c r="A5" s="65" t="s">
        <v>105</v>
      </c>
      <c r="B5" s="68" t="s">
        <v>325</v>
      </c>
      <c r="C5" s="65" t="s">
        <v>85</v>
      </c>
      <c r="D5" s="69">
        <v>1</v>
      </c>
      <c r="E5" s="301">
        <v>0</v>
      </c>
      <c r="F5" s="70">
        <f>+E5*D5</f>
        <v>0</v>
      </c>
    </row>
    <row r="6" spans="1:6" x14ac:dyDescent="0.2">
      <c r="C6" s="65"/>
      <c r="D6" s="69"/>
      <c r="E6" s="300"/>
      <c r="F6" s="70"/>
    </row>
    <row r="7" spans="1:6" s="74" customFormat="1" ht="25.5" x14ac:dyDescent="0.2">
      <c r="A7" s="65" t="s">
        <v>106</v>
      </c>
      <c r="B7" s="72" t="s">
        <v>66</v>
      </c>
      <c r="C7" s="65" t="s">
        <v>85</v>
      </c>
      <c r="D7" s="69">
        <v>1</v>
      </c>
      <c r="E7" s="174">
        <v>0</v>
      </c>
      <c r="F7" s="70">
        <f>+E7*D7</f>
        <v>0</v>
      </c>
    </row>
    <row r="8" spans="1:6" x14ac:dyDescent="0.2">
      <c r="E8" s="174"/>
      <c r="F8" s="70"/>
    </row>
    <row r="9" spans="1:6" x14ac:dyDescent="0.2">
      <c r="A9" s="65">
        <v>4</v>
      </c>
      <c r="B9" s="68" t="s">
        <v>223</v>
      </c>
      <c r="C9" s="65" t="s">
        <v>85</v>
      </c>
      <c r="D9" s="69">
        <v>1</v>
      </c>
      <c r="E9" s="174">
        <v>0</v>
      </c>
      <c r="F9" s="70">
        <f>+E9*D9</f>
        <v>0</v>
      </c>
    </row>
    <row r="10" spans="1:6" x14ac:dyDescent="0.2">
      <c r="E10" s="300"/>
    </row>
    <row r="12" spans="1:6" s="64" customFormat="1" x14ac:dyDescent="0.2">
      <c r="A12" s="60"/>
      <c r="B12" s="61" t="s">
        <v>217</v>
      </c>
      <c r="C12" s="60"/>
      <c r="D12" s="62"/>
      <c r="E12" s="62"/>
      <c r="F12" s="75">
        <f>SUM(F3:F10)</f>
        <v>0</v>
      </c>
    </row>
    <row r="15" spans="1:6" s="74" customFormat="1" x14ac:dyDescent="0.2">
      <c r="A15" s="65"/>
      <c r="B15" s="76"/>
      <c r="C15" s="65"/>
      <c r="D15" s="65"/>
      <c r="E15" s="77"/>
      <c r="F15" s="73"/>
    </row>
  </sheetData>
  <sheetProtection algorithmName="SHA-512" hashValue="BQ0SK78r7ByVsWtcnLs8qrTvPH5/aYW0nW546DK/aZxnf5/XruxHBOLz/gsQMlQuIyybO+l75+NpvqpvD/HHoQ==" saltValue="2UQbqsueYEzXKwoWXXiPnA==" spinCount="100000" sheet="1" objects="1" scenarios="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view="pageBreakPreview" zoomScaleNormal="100" zoomScaleSheetLayoutView="100" workbookViewId="0">
      <selection activeCell="C32" sqref="C32"/>
    </sheetView>
  </sheetViews>
  <sheetFormatPr defaultColWidth="8.88671875" defaultRowHeight="12.75" x14ac:dyDescent="0.2"/>
  <cols>
    <col min="1" max="1" width="11.6640625" style="66" customWidth="1"/>
    <col min="2" max="2" width="27.6640625" style="66" customWidth="1"/>
    <col min="3" max="3" width="28.21875" style="209" customWidth="1"/>
    <col min="4" max="16384" width="8.88671875" style="66"/>
  </cols>
  <sheetData>
    <row r="1" spans="1:3" ht="15" customHeight="1" x14ac:dyDescent="0.2"/>
    <row r="2" spans="1:3" ht="52.5" customHeight="1" x14ac:dyDescent="0.2">
      <c r="A2" s="92"/>
      <c r="B2" s="72"/>
      <c r="C2" s="72" t="str">
        <f>+'01 vsebina'!B2</f>
        <v>Parkirišče pri Gradu Komenda</v>
      </c>
    </row>
    <row r="3" spans="1:3" x14ac:dyDescent="0.2">
      <c r="A3" s="210"/>
    </row>
    <row r="4" spans="1:3" ht="31.5" customHeight="1" x14ac:dyDescent="0.2">
      <c r="B4" s="72"/>
    </row>
    <row r="5" spans="1:3" x14ac:dyDescent="0.2">
      <c r="A5" s="92"/>
      <c r="B5" s="72"/>
    </row>
    <row r="6" spans="1:3" x14ac:dyDescent="0.2">
      <c r="A6" s="76">
        <v>2</v>
      </c>
      <c r="B6" s="76" t="s">
        <v>73</v>
      </c>
    </row>
    <row r="7" spans="1:3" x14ac:dyDescent="0.2">
      <c r="A7" s="210"/>
      <c r="B7" s="76"/>
    </row>
    <row r="8" spans="1:3" s="214" customFormat="1" x14ac:dyDescent="0.2">
      <c r="A8" s="211"/>
      <c r="B8" s="212"/>
      <c r="C8" s="213"/>
    </row>
    <row r="9" spans="1:3" x14ac:dyDescent="0.2">
      <c r="A9" s="72"/>
      <c r="B9" s="72"/>
    </row>
    <row r="10" spans="1:3" x14ac:dyDescent="0.2">
      <c r="A10" s="92"/>
      <c r="B10" s="72"/>
    </row>
    <row r="11" spans="1:3" x14ac:dyDescent="0.2">
      <c r="A11" s="92">
        <v>3</v>
      </c>
      <c r="B11" s="72" t="s">
        <v>130</v>
      </c>
      <c r="C11" s="209">
        <f>'03 preddela, priprava'!F50</f>
        <v>0</v>
      </c>
    </row>
    <row r="12" spans="1:3" x14ac:dyDescent="0.2">
      <c r="A12" s="92">
        <v>4</v>
      </c>
      <c r="B12" s="72" t="s">
        <v>131</v>
      </c>
      <c r="C12" s="209">
        <f>'04 zemejska dela'!F46</f>
        <v>0</v>
      </c>
    </row>
    <row r="13" spans="1:3" x14ac:dyDescent="0.2">
      <c r="A13" s="92">
        <v>5</v>
      </c>
      <c r="B13" s="66" t="s">
        <v>267</v>
      </c>
      <c r="C13" s="209">
        <f>'05 oporni zidovi in temlji'!F44</f>
        <v>0</v>
      </c>
    </row>
    <row r="14" spans="1:3" x14ac:dyDescent="0.2">
      <c r="A14" s="92">
        <v>6</v>
      </c>
      <c r="B14" s="66" t="s">
        <v>81</v>
      </c>
      <c r="C14" s="209">
        <f>'06 utrjene povrsine'!F44</f>
        <v>0</v>
      </c>
    </row>
    <row r="15" spans="1:3" x14ac:dyDescent="0.2">
      <c r="A15" s="92">
        <v>7</v>
      </c>
      <c r="B15" s="66" t="s">
        <v>126</v>
      </c>
      <c r="C15" s="209">
        <f>'07 kanalizacija'!F40</f>
        <v>0</v>
      </c>
    </row>
    <row r="16" spans="1:3" x14ac:dyDescent="0.2">
      <c r="A16" s="66">
        <v>9</v>
      </c>
      <c r="B16" s="66" t="s">
        <v>133</v>
      </c>
      <c r="C16" s="209">
        <f>'09 elektrika'!F119</f>
        <v>0</v>
      </c>
    </row>
    <row r="17" spans="1:3" x14ac:dyDescent="0.2">
      <c r="A17" s="66">
        <v>10</v>
      </c>
      <c r="B17" s="66" t="s">
        <v>55</v>
      </c>
      <c r="C17" s="209">
        <f>'10 prometna oprema'!F19</f>
        <v>0</v>
      </c>
    </row>
    <row r="18" spans="1:3" x14ac:dyDescent="0.2">
      <c r="A18" s="66">
        <v>11</v>
      </c>
      <c r="B18" s="66" t="s">
        <v>134</v>
      </c>
      <c r="C18" s="209">
        <f>'11 urbana oprema'!F36</f>
        <v>0</v>
      </c>
    </row>
    <row r="19" spans="1:3" x14ac:dyDescent="0.2">
      <c r="A19" s="66">
        <v>12</v>
      </c>
      <c r="B19" s="66" t="s">
        <v>83</v>
      </c>
      <c r="C19" s="209">
        <f>'12 vrtnarska dela'!F84</f>
        <v>0</v>
      </c>
    </row>
    <row r="20" spans="1:3" x14ac:dyDescent="0.2">
      <c r="A20" s="66">
        <v>13</v>
      </c>
      <c r="B20" s="66" t="s">
        <v>60</v>
      </c>
      <c r="C20" s="209">
        <f>'13 zaključna dela'!F12</f>
        <v>0</v>
      </c>
    </row>
    <row r="21" spans="1:3" ht="25.5" x14ac:dyDescent="0.2">
      <c r="B21" s="72" t="s">
        <v>338</v>
      </c>
      <c r="C21" s="209">
        <f>SUM(C11:C20)*5/100</f>
        <v>0</v>
      </c>
    </row>
    <row r="22" spans="1:3" x14ac:dyDescent="0.2">
      <c r="B22" s="88" t="s">
        <v>84</v>
      </c>
      <c r="C22" s="209">
        <f>SUM(C11:C21)</f>
        <v>0</v>
      </c>
    </row>
    <row r="23" spans="1:3" x14ac:dyDescent="0.2">
      <c r="B23" s="66" t="s">
        <v>86</v>
      </c>
      <c r="C23" s="209">
        <f>C22*1.22</f>
        <v>0</v>
      </c>
    </row>
    <row r="28" spans="1:3" x14ac:dyDescent="0.2">
      <c r="B28" s="76"/>
    </row>
    <row r="29" spans="1:3" x14ac:dyDescent="0.2">
      <c r="B29" s="91"/>
    </row>
    <row r="30" spans="1:3" x14ac:dyDescent="0.2">
      <c r="B30" s="76"/>
    </row>
  </sheetData>
  <phoneticPr fontId="3" type="noConversion"/>
  <pageMargins left="0.75" right="0.75" top="1" bottom="1" header="0" footer="0"/>
  <pageSetup paperSize="9" orientation="portrait" r:id="rId1"/>
  <headerFooter alignWithMargins="0">
    <oddFooter>&amp;LPARKIRNO OBMOČJE KOMENDA / POPISI / 2 rekapitulacija / stran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7"/>
  <sheetViews>
    <sheetView view="pageBreakPreview" topLeftCell="A7" zoomScaleNormal="100" zoomScaleSheetLayoutView="100" workbookViewId="0">
      <pane xSplit="1" topLeftCell="B1" activePane="topRight" state="frozen"/>
      <selection pane="topRight" activeCell="B7" sqref="B7"/>
    </sheetView>
  </sheetViews>
  <sheetFormatPr defaultColWidth="8.88671875" defaultRowHeight="12.75" x14ac:dyDescent="0.2"/>
  <cols>
    <col min="1" max="1" width="4.77734375" style="81" customWidth="1"/>
    <col min="2" max="2" width="30.77734375" style="234" customWidth="1"/>
    <col min="3" max="3" width="6.77734375" style="234" customWidth="1"/>
    <col min="4" max="4" width="6.77734375" style="100" customWidth="1"/>
    <col min="5" max="5" width="8.33203125" style="111" customWidth="1"/>
    <col min="6" max="6" width="13.77734375" style="126" customWidth="1"/>
    <col min="7" max="7" width="12.21875" style="74" customWidth="1"/>
    <col min="8" max="9" width="8.88671875" style="93"/>
    <col min="10" max="16384" width="8.88671875" style="74"/>
  </cols>
  <sheetData>
    <row r="1" spans="1:9" s="115" customFormat="1" x14ac:dyDescent="0.2">
      <c r="A1" s="107">
        <v>3</v>
      </c>
      <c r="B1" s="219" t="s">
        <v>122</v>
      </c>
      <c r="C1" s="219"/>
      <c r="D1" s="217"/>
      <c r="E1" s="244"/>
      <c r="F1" s="215"/>
      <c r="H1" s="116"/>
      <c r="I1" s="116"/>
    </row>
    <row r="2" spans="1:9" s="66" customFormat="1" x14ac:dyDescent="0.2">
      <c r="A2" s="65"/>
      <c r="B2" s="220" t="s">
        <v>330</v>
      </c>
      <c r="C2" s="221"/>
      <c r="D2" s="118"/>
      <c r="E2" s="109"/>
      <c r="F2" s="73"/>
      <c r="H2" s="93"/>
      <c r="I2" s="93"/>
    </row>
    <row r="3" spans="1:9" s="88" customFormat="1" x14ac:dyDescent="0.2">
      <c r="A3" s="107"/>
      <c r="B3" s="221"/>
      <c r="C3" s="222" t="s">
        <v>74</v>
      </c>
      <c r="D3" s="106" t="s">
        <v>75</v>
      </c>
      <c r="E3" s="287" t="s">
        <v>372</v>
      </c>
      <c r="F3" s="185" t="s">
        <v>339</v>
      </c>
      <c r="H3" s="117"/>
      <c r="I3" s="117"/>
    </row>
    <row r="4" spans="1:9" s="66" customFormat="1" x14ac:dyDescent="0.2">
      <c r="A4" s="65"/>
      <c r="B4" s="223"/>
      <c r="C4" s="224"/>
      <c r="D4" s="118"/>
      <c r="E4" s="67"/>
      <c r="F4" s="73"/>
      <c r="H4" s="93"/>
      <c r="I4" s="93"/>
    </row>
    <row r="5" spans="1:9" s="88" customFormat="1" x14ac:dyDescent="0.2">
      <c r="A5" s="107" t="s">
        <v>139</v>
      </c>
      <c r="B5" s="221" t="s">
        <v>68</v>
      </c>
      <c r="C5" s="225"/>
      <c r="D5" s="118"/>
      <c r="E5" s="85"/>
      <c r="F5" s="87"/>
      <c r="H5" s="117"/>
      <c r="I5" s="117"/>
    </row>
    <row r="6" spans="1:9" s="66" customFormat="1" x14ac:dyDescent="0.2">
      <c r="A6" s="65"/>
      <c r="B6" s="223"/>
      <c r="C6" s="224"/>
      <c r="D6" s="118"/>
      <c r="E6" s="67"/>
      <c r="F6" s="73"/>
      <c r="H6" s="93"/>
      <c r="I6" s="93"/>
    </row>
    <row r="7" spans="1:9" s="66" customFormat="1" ht="63.75" x14ac:dyDescent="0.2">
      <c r="A7" s="65" t="s">
        <v>104</v>
      </c>
      <c r="B7" s="226" t="s">
        <v>302</v>
      </c>
      <c r="C7" s="227" t="s">
        <v>79</v>
      </c>
      <c r="D7" s="247">
        <v>1</v>
      </c>
      <c r="E7" s="261">
        <v>0</v>
      </c>
      <c r="F7" s="249">
        <f>+E7*D7</f>
        <v>0</v>
      </c>
      <c r="H7" s="93"/>
      <c r="I7" s="93"/>
    </row>
    <row r="8" spans="1:9" s="66" customFormat="1" x14ac:dyDescent="0.2">
      <c r="A8" s="65"/>
      <c r="B8" s="223"/>
      <c r="C8" s="227"/>
      <c r="D8" s="247"/>
      <c r="E8" s="261"/>
      <c r="F8" s="249"/>
      <c r="H8" s="93"/>
      <c r="I8" s="93"/>
    </row>
    <row r="9" spans="1:9" s="66" customFormat="1" ht="68.45" customHeight="1" x14ac:dyDescent="0.2">
      <c r="A9" s="65" t="s">
        <v>105</v>
      </c>
      <c r="B9" s="226" t="s">
        <v>191</v>
      </c>
      <c r="C9" s="227" t="s">
        <v>85</v>
      </c>
      <c r="D9" s="247">
        <v>1</v>
      </c>
      <c r="E9" s="261">
        <v>0</v>
      </c>
      <c r="F9" s="249">
        <f>+E9*D9</f>
        <v>0</v>
      </c>
      <c r="H9" s="93"/>
      <c r="I9" s="93"/>
    </row>
    <row r="10" spans="1:9" x14ac:dyDescent="0.2">
      <c r="A10" s="119"/>
      <c r="B10" s="226"/>
      <c r="C10" s="228"/>
      <c r="D10" s="250"/>
      <c r="E10" s="261"/>
      <c r="F10" s="251"/>
    </row>
    <row r="11" spans="1:9" s="66" customFormat="1" ht="38.25" x14ac:dyDescent="0.2">
      <c r="A11" s="65" t="s">
        <v>106</v>
      </c>
      <c r="B11" s="226" t="s">
        <v>144</v>
      </c>
      <c r="C11" s="227" t="s">
        <v>143</v>
      </c>
      <c r="D11" s="247">
        <v>6</v>
      </c>
      <c r="E11" s="261">
        <v>0</v>
      </c>
      <c r="F11" s="249">
        <f>+E11*D11</f>
        <v>0</v>
      </c>
      <c r="H11" s="93"/>
      <c r="I11" s="93"/>
    </row>
    <row r="12" spans="1:9" s="66" customFormat="1" x14ac:dyDescent="0.2">
      <c r="A12" s="65"/>
      <c r="B12" s="223"/>
      <c r="C12" s="227"/>
      <c r="D12" s="247"/>
      <c r="E12" s="261"/>
      <c r="F12" s="249"/>
      <c r="H12" s="93"/>
      <c r="I12" s="93"/>
    </row>
    <row r="13" spans="1:9" s="66" customFormat="1" ht="63.75" x14ac:dyDescent="0.2">
      <c r="A13" s="65" t="s">
        <v>107</v>
      </c>
      <c r="B13" s="226" t="s">
        <v>328</v>
      </c>
      <c r="C13" s="227" t="s">
        <v>143</v>
      </c>
      <c r="D13" s="247">
        <v>6</v>
      </c>
      <c r="E13" s="261">
        <v>0</v>
      </c>
      <c r="F13" s="249">
        <f>+E13*D13</f>
        <v>0</v>
      </c>
      <c r="H13" s="93"/>
      <c r="I13" s="93"/>
    </row>
    <row r="14" spans="1:9" s="66" customFormat="1" x14ac:dyDescent="0.2">
      <c r="A14" s="119"/>
      <c r="B14" s="223"/>
      <c r="C14" s="227"/>
      <c r="D14" s="247"/>
      <c r="E14" s="261"/>
      <c r="F14" s="249"/>
      <c r="H14" s="93"/>
      <c r="I14" s="93"/>
    </row>
    <row r="15" spans="1:9" s="66" customFormat="1" ht="51" x14ac:dyDescent="0.2">
      <c r="A15" s="65" t="s">
        <v>109</v>
      </c>
      <c r="B15" s="226" t="s">
        <v>182</v>
      </c>
      <c r="C15" s="227" t="s">
        <v>143</v>
      </c>
      <c r="D15" s="247">
        <v>1</v>
      </c>
      <c r="E15" s="261">
        <v>0</v>
      </c>
      <c r="F15" s="249">
        <f>+E15*D15</f>
        <v>0</v>
      </c>
      <c r="H15" s="93"/>
      <c r="I15" s="93"/>
    </row>
    <row r="16" spans="1:9" s="66" customFormat="1" x14ac:dyDescent="0.2">
      <c r="A16" s="65"/>
      <c r="B16" s="229"/>
      <c r="C16" s="230"/>
      <c r="D16" s="252"/>
      <c r="E16" s="263"/>
      <c r="F16" s="253"/>
      <c r="H16" s="93"/>
      <c r="I16" s="93"/>
    </row>
    <row r="17" spans="1:14" ht="63.75" customHeight="1" x14ac:dyDescent="0.2">
      <c r="A17" s="65" t="s">
        <v>110</v>
      </c>
      <c r="B17" s="226" t="s">
        <v>82</v>
      </c>
      <c r="C17" s="227" t="s">
        <v>85</v>
      </c>
      <c r="D17" s="247">
        <v>1</v>
      </c>
      <c r="E17" s="261">
        <v>0</v>
      </c>
      <c r="F17" s="249">
        <f>+E17*D17</f>
        <v>0</v>
      </c>
    </row>
    <row r="18" spans="1:14" s="66" customFormat="1" x14ac:dyDescent="0.2">
      <c r="A18" s="65"/>
      <c r="B18" s="223"/>
      <c r="C18" s="227"/>
      <c r="D18" s="247"/>
      <c r="E18" s="261"/>
      <c r="F18" s="249"/>
      <c r="H18" s="93"/>
      <c r="I18" s="93"/>
    </row>
    <row r="19" spans="1:14" s="66" customFormat="1" ht="63.75" x14ac:dyDescent="0.2">
      <c r="A19" s="65" t="s">
        <v>135</v>
      </c>
      <c r="B19" s="226" t="s">
        <v>186</v>
      </c>
      <c r="C19" s="227" t="s">
        <v>59</v>
      </c>
      <c r="D19" s="247">
        <v>1</v>
      </c>
      <c r="E19" s="261">
        <v>0</v>
      </c>
      <c r="F19" s="249">
        <f>+E19*D19</f>
        <v>0</v>
      </c>
    </row>
    <row r="20" spans="1:14" x14ac:dyDescent="0.2">
      <c r="A20" s="65"/>
      <c r="B20" s="229"/>
      <c r="C20" s="230"/>
      <c r="D20" s="252"/>
      <c r="E20" s="263"/>
      <c r="F20" s="253"/>
    </row>
    <row r="21" spans="1:14" ht="38.25" x14ac:dyDescent="0.2">
      <c r="A21" s="65" t="s">
        <v>136</v>
      </c>
      <c r="B21" s="226" t="s">
        <v>183</v>
      </c>
      <c r="C21" s="227" t="s">
        <v>78</v>
      </c>
      <c r="D21" s="247">
        <v>56.2</v>
      </c>
      <c r="E21" s="261">
        <v>0</v>
      </c>
      <c r="F21" s="249">
        <f>+E21*D21</f>
        <v>0</v>
      </c>
    </row>
    <row r="22" spans="1:14" x14ac:dyDescent="0.2">
      <c r="A22" s="65"/>
      <c r="B22" s="223"/>
      <c r="C22" s="227"/>
      <c r="D22" s="247"/>
      <c r="E22" s="261"/>
      <c r="F22" s="249"/>
    </row>
    <row r="23" spans="1:14" ht="63.75" x14ac:dyDescent="0.2">
      <c r="A23" s="65" t="s">
        <v>137</v>
      </c>
      <c r="B23" s="226" t="s">
        <v>184</v>
      </c>
      <c r="C23" s="227" t="s">
        <v>79</v>
      </c>
      <c r="D23" s="247">
        <v>10</v>
      </c>
      <c r="E23" s="261">
        <v>0</v>
      </c>
      <c r="F23" s="249">
        <f>+E23*D23</f>
        <v>0</v>
      </c>
      <c r="G23" s="93"/>
    </row>
    <row r="24" spans="1:14" x14ac:dyDescent="0.2">
      <c r="A24" s="65"/>
      <c r="B24" s="226"/>
      <c r="C24" s="227"/>
      <c r="D24" s="247"/>
      <c r="E24" s="261"/>
      <c r="F24" s="249"/>
    </row>
    <row r="25" spans="1:14" ht="76.5" x14ac:dyDescent="0.2">
      <c r="A25" s="65" t="s">
        <v>138</v>
      </c>
      <c r="B25" s="226" t="s">
        <v>298</v>
      </c>
      <c r="C25" s="227" t="s">
        <v>78</v>
      </c>
      <c r="D25" s="247">
        <v>75</v>
      </c>
      <c r="E25" s="261">
        <v>0</v>
      </c>
      <c r="F25" s="249">
        <f>+E25*D25</f>
        <v>0</v>
      </c>
      <c r="J25" s="66"/>
      <c r="K25" s="66"/>
      <c r="L25" s="66"/>
      <c r="M25" s="66"/>
    </row>
    <row r="26" spans="1:14" x14ac:dyDescent="0.2">
      <c r="A26" s="65"/>
      <c r="B26" s="223"/>
      <c r="C26" s="227"/>
      <c r="D26" s="247"/>
      <c r="E26" s="261"/>
      <c r="F26" s="249"/>
    </row>
    <row r="27" spans="1:14" ht="89.25" x14ac:dyDescent="0.2">
      <c r="A27" s="65" t="s">
        <v>147</v>
      </c>
      <c r="B27" s="226" t="s">
        <v>265</v>
      </c>
      <c r="C27" s="227" t="s">
        <v>76</v>
      </c>
      <c r="D27" s="247">
        <v>7.5</v>
      </c>
      <c r="E27" s="261">
        <v>0</v>
      </c>
      <c r="F27" s="249">
        <f>+E27*D27</f>
        <v>0</v>
      </c>
      <c r="J27" s="66"/>
      <c r="K27" s="66"/>
      <c r="L27" s="66"/>
      <c r="M27" s="66"/>
      <c r="N27" s="66"/>
    </row>
    <row r="28" spans="1:14" s="71" customFormat="1" x14ac:dyDescent="0.2">
      <c r="A28" s="121"/>
      <c r="B28" s="231"/>
      <c r="C28" s="232"/>
      <c r="D28" s="232"/>
      <c r="E28" s="264"/>
      <c r="F28" s="254"/>
    </row>
    <row r="29" spans="1:14" s="66" customFormat="1" x14ac:dyDescent="0.2">
      <c r="A29" s="107" t="s">
        <v>140</v>
      </c>
      <c r="B29" s="221" t="s">
        <v>67</v>
      </c>
      <c r="C29" s="221"/>
      <c r="D29" s="247"/>
      <c r="E29" s="261"/>
      <c r="F29" s="255"/>
      <c r="H29" s="93"/>
      <c r="I29" s="93"/>
    </row>
    <row r="30" spans="1:14" x14ac:dyDescent="0.2">
      <c r="B30" s="233"/>
      <c r="C30" s="233"/>
      <c r="D30" s="256"/>
      <c r="E30" s="262"/>
      <c r="F30" s="257"/>
    </row>
    <row r="31" spans="1:14" s="66" customFormat="1" ht="63.75" x14ac:dyDescent="0.2">
      <c r="A31" s="123" t="s">
        <v>104</v>
      </c>
      <c r="B31" s="226" t="s">
        <v>166</v>
      </c>
      <c r="C31" s="227" t="s">
        <v>79</v>
      </c>
      <c r="D31" s="247">
        <v>13</v>
      </c>
      <c r="E31" s="261">
        <v>0</v>
      </c>
      <c r="F31" s="249">
        <f>+E31*D31</f>
        <v>0</v>
      </c>
    </row>
    <row r="32" spans="1:14" s="66" customFormat="1" x14ac:dyDescent="0.2">
      <c r="A32" s="123"/>
      <c r="B32" s="226"/>
      <c r="C32" s="227"/>
      <c r="D32" s="247"/>
      <c r="E32" s="261"/>
      <c r="F32" s="249"/>
    </row>
    <row r="33" spans="1:7" s="88" customFormat="1" x14ac:dyDescent="0.2">
      <c r="A33" s="107" t="s">
        <v>187</v>
      </c>
      <c r="B33" s="221" t="s">
        <v>188</v>
      </c>
      <c r="C33" s="236"/>
      <c r="D33" s="258"/>
      <c r="E33" s="178"/>
      <c r="F33" s="249">
        <f>SUM(F35:F48)</f>
        <v>0</v>
      </c>
    </row>
    <row r="34" spans="1:7" s="88" customFormat="1" x14ac:dyDescent="0.2">
      <c r="A34" s="107"/>
      <c r="B34" s="221"/>
      <c r="C34" s="236"/>
      <c r="D34" s="258"/>
      <c r="E34" s="178"/>
      <c r="F34" s="249"/>
    </row>
    <row r="35" spans="1:7" s="66" customFormat="1" ht="76.5" x14ac:dyDescent="0.2">
      <c r="A35" s="65" t="s">
        <v>104</v>
      </c>
      <c r="B35" s="226" t="s">
        <v>299</v>
      </c>
      <c r="C35" s="227" t="s">
        <v>85</v>
      </c>
      <c r="D35" s="247">
        <v>1</v>
      </c>
      <c r="E35" s="261">
        <v>0</v>
      </c>
      <c r="F35" s="249">
        <f>+E35*D35</f>
        <v>0</v>
      </c>
      <c r="G35" s="93"/>
    </row>
    <row r="36" spans="1:7" s="66" customFormat="1" x14ac:dyDescent="0.2">
      <c r="A36" s="123"/>
      <c r="B36" s="226"/>
      <c r="C36" s="227"/>
      <c r="D36" s="247"/>
      <c r="E36" s="261"/>
      <c r="F36" s="249"/>
      <c r="G36" s="93"/>
    </row>
    <row r="37" spans="1:7" s="88" customFormat="1" ht="38.25" x14ac:dyDescent="0.2">
      <c r="A37" s="65" t="s">
        <v>105</v>
      </c>
      <c r="B37" s="226" t="s">
        <v>189</v>
      </c>
      <c r="C37" s="227" t="s">
        <v>85</v>
      </c>
      <c r="D37" s="247">
        <v>1</v>
      </c>
      <c r="E37" s="261">
        <v>0</v>
      </c>
      <c r="F37" s="249">
        <f>+E37*D37</f>
        <v>0</v>
      </c>
      <c r="G37" s="93"/>
    </row>
    <row r="38" spans="1:7" s="66" customFormat="1" x14ac:dyDescent="0.2">
      <c r="A38" s="123"/>
      <c r="B38" s="226"/>
      <c r="C38" s="227"/>
      <c r="D38" s="247"/>
      <c r="E38" s="261"/>
      <c r="F38" s="249"/>
      <c r="G38" s="93"/>
    </row>
    <row r="39" spans="1:7" s="88" customFormat="1" ht="25.5" x14ac:dyDescent="0.2">
      <c r="A39" s="65" t="s">
        <v>106</v>
      </c>
      <c r="B39" s="226" t="s">
        <v>190</v>
      </c>
      <c r="C39" s="227" t="s">
        <v>85</v>
      </c>
      <c r="D39" s="247">
        <v>1</v>
      </c>
      <c r="E39" s="261">
        <v>0</v>
      </c>
      <c r="F39" s="249">
        <f>+E39*D39</f>
        <v>0</v>
      </c>
      <c r="G39" s="93"/>
    </row>
    <row r="40" spans="1:7" s="66" customFormat="1" x14ac:dyDescent="0.2">
      <c r="A40" s="123"/>
      <c r="B40" s="226"/>
      <c r="C40" s="227"/>
      <c r="D40" s="247"/>
      <c r="E40" s="261"/>
      <c r="F40" s="249"/>
    </row>
    <row r="41" spans="1:7" s="66" customFormat="1" ht="89.45" customHeight="1" x14ac:dyDescent="0.2">
      <c r="A41" s="65" t="s">
        <v>107</v>
      </c>
      <c r="B41" s="226" t="s">
        <v>192</v>
      </c>
      <c r="C41" s="227" t="s">
        <v>77</v>
      </c>
      <c r="D41" s="247">
        <v>7</v>
      </c>
      <c r="E41" s="261">
        <v>0</v>
      </c>
      <c r="F41" s="249">
        <f>+E41*D41</f>
        <v>0</v>
      </c>
    </row>
    <row r="42" spans="1:7" s="66" customFormat="1" x14ac:dyDescent="0.2">
      <c r="A42" s="123"/>
      <c r="B42" s="226"/>
      <c r="C42" s="227"/>
      <c r="D42" s="247"/>
      <c r="E42" s="261"/>
      <c r="F42" s="249"/>
    </row>
    <row r="43" spans="1:7" s="66" customFormat="1" ht="25.5" x14ac:dyDescent="0.2">
      <c r="A43" s="123" t="s">
        <v>109</v>
      </c>
      <c r="B43" s="226" t="s">
        <v>225</v>
      </c>
      <c r="C43" s="227"/>
      <c r="D43" s="247"/>
      <c r="E43" s="261"/>
      <c r="F43" s="249"/>
    </row>
    <row r="44" spans="1:7" s="89" customFormat="1" ht="51" x14ac:dyDescent="0.2">
      <c r="A44" s="124"/>
      <c r="B44" s="237" t="s">
        <v>300</v>
      </c>
      <c r="C44" s="227" t="s">
        <v>85</v>
      </c>
      <c r="D44" s="247">
        <v>1</v>
      </c>
      <c r="E44" s="261">
        <v>0</v>
      </c>
      <c r="F44" s="249">
        <f t="shared" ref="F44:F48" si="0">+E44*D44</f>
        <v>0</v>
      </c>
    </row>
    <row r="45" spans="1:7" s="89" customFormat="1" ht="63.75" x14ac:dyDescent="0.2">
      <c r="A45" s="124"/>
      <c r="B45" s="237" t="s">
        <v>226</v>
      </c>
      <c r="C45" s="227" t="s">
        <v>59</v>
      </c>
      <c r="D45" s="248">
        <v>0</v>
      </c>
      <c r="E45" s="261">
        <v>0</v>
      </c>
      <c r="F45" s="249">
        <f t="shared" si="0"/>
        <v>0</v>
      </c>
    </row>
    <row r="46" spans="1:7" s="66" customFormat="1" ht="102" x14ac:dyDescent="0.2">
      <c r="A46" s="123"/>
      <c r="B46" s="237" t="s">
        <v>227</v>
      </c>
      <c r="C46" s="227" t="s">
        <v>59</v>
      </c>
      <c r="D46" s="248">
        <v>0</v>
      </c>
      <c r="E46" s="261"/>
      <c r="F46" s="249">
        <f t="shared" si="0"/>
        <v>0</v>
      </c>
    </row>
    <row r="47" spans="1:7" s="66" customFormat="1" x14ac:dyDescent="0.2">
      <c r="A47" s="123"/>
      <c r="B47" s="226"/>
      <c r="C47" s="227"/>
      <c r="D47" s="247"/>
      <c r="E47" s="261"/>
      <c r="F47" s="249"/>
    </row>
    <row r="48" spans="1:7" s="66" customFormat="1" ht="89.25" x14ac:dyDescent="0.2">
      <c r="A48" s="123" t="s">
        <v>110</v>
      </c>
      <c r="B48" s="226" t="s">
        <v>301</v>
      </c>
      <c r="C48" s="227" t="s">
        <v>59</v>
      </c>
      <c r="D48" s="248">
        <v>0</v>
      </c>
      <c r="E48" s="261"/>
      <c r="F48" s="249">
        <f t="shared" si="0"/>
        <v>0</v>
      </c>
    </row>
    <row r="49" spans="1:9" s="66" customFormat="1" x14ac:dyDescent="0.2">
      <c r="A49" s="123"/>
      <c r="B49" s="226"/>
      <c r="C49" s="227"/>
      <c r="D49" s="247"/>
      <c r="E49" s="261"/>
      <c r="F49" s="249"/>
    </row>
    <row r="50" spans="1:9" s="114" customFormat="1" x14ac:dyDescent="0.2">
      <c r="A50" s="65"/>
      <c r="B50" s="219" t="s">
        <v>114</v>
      </c>
      <c r="C50" s="219"/>
      <c r="D50" s="259"/>
      <c r="E50" s="265"/>
      <c r="F50" s="260">
        <f>SUM(F7:F48)</f>
        <v>0</v>
      </c>
      <c r="H50" s="125"/>
      <c r="I50" s="125"/>
    </row>
    <row r="51" spans="1:9" x14ac:dyDescent="0.2">
      <c r="C51" s="235"/>
    </row>
    <row r="52" spans="1:9" x14ac:dyDescent="0.2">
      <c r="A52" s="119"/>
      <c r="B52" s="238"/>
      <c r="C52" s="238"/>
    </row>
    <row r="53" spans="1:9" x14ac:dyDescent="0.2">
      <c r="B53" s="238"/>
      <c r="C53" s="235"/>
    </row>
    <row r="54" spans="1:9" x14ac:dyDescent="0.2">
      <c r="C54" s="235"/>
    </row>
    <row r="55" spans="1:9" x14ac:dyDescent="0.2">
      <c r="B55" s="238"/>
      <c r="C55" s="235"/>
    </row>
    <row r="56" spans="1:9" x14ac:dyDescent="0.2">
      <c r="B56" s="238"/>
      <c r="C56" s="235"/>
    </row>
    <row r="57" spans="1:9" x14ac:dyDescent="0.2">
      <c r="B57" s="238"/>
      <c r="C57" s="235"/>
    </row>
    <row r="58" spans="1:9" x14ac:dyDescent="0.2">
      <c r="B58" s="238"/>
      <c r="C58" s="238"/>
    </row>
    <row r="59" spans="1:9" x14ac:dyDescent="0.2">
      <c r="A59" s="119"/>
      <c r="B59" s="238"/>
      <c r="C59" s="238"/>
    </row>
    <row r="60" spans="1:9" x14ac:dyDescent="0.2">
      <c r="B60" s="238"/>
      <c r="C60" s="235"/>
    </row>
    <row r="61" spans="1:9" x14ac:dyDescent="0.2">
      <c r="C61" s="235"/>
      <c r="E61" s="74"/>
    </row>
    <row r="62" spans="1:9" x14ac:dyDescent="0.2">
      <c r="B62" s="238"/>
      <c r="C62" s="235"/>
      <c r="E62" s="74"/>
    </row>
    <row r="63" spans="1:9" x14ac:dyDescent="0.2">
      <c r="A63" s="74"/>
      <c r="B63" s="238"/>
      <c r="C63" s="235"/>
    </row>
    <row r="65" spans="1:3" x14ac:dyDescent="0.2">
      <c r="A65" s="119"/>
      <c r="B65" s="238"/>
    </row>
    <row r="66" spans="1:3" x14ac:dyDescent="0.2">
      <c r="A66" s="74"/>
      <c r="C66" s="235"/>
    </row>
    <row r="67" spans="1:3" x14ac:dyDescent="0.2">
      <c r="A67" s="74"/>
      <c r="C67" s="235"/>
    </row>
    <row r="68" spans="1:3" x14ac:dyDescent="0.2">
      <c r="A68" s="119"/>
      <c r="B68" s="238"/>
      <c r="C68" s="235"/>
    </row>
    <row r="69" spans="1:3" x14ac:dyDescent="0.2">
      <c r="C69" s="235"/>
    </row>
    <row r="70" spans="1:3" x14ac:dyDescent="0.2">
      <c r="B70" s="238"/>
      <c r="C70" s="235"/>
    </row>
    <row r="71" spans="1:3" x14ac:dyDescent="0.2">
      <c r="C71" s="235"/>
    </row>
    <row r="72" spans="1:3" x14ac:dyDescent="0.2">
      <c r="B72" s="238"/>
      <c r="C72" s="228"/>
    </row>
    <row r="73" spans="1:3" x14ac:dyDescent="0.2">
      <c r="B73" s="239"/>
      <c r="C73" s="228"/>
    </row>
    <row r="74" spans="1:3" x14ac:dyDescent="0.2">
      <c r="A74" s="74"/>
      <c r="B74" s="239"/>
      <c r="C74" s="228"/>
    </row>
    <row r="75" spans="1:3" x14ac:dyDescent="0.2">
      <c r="A75" s="120"/>
      <c r="B75" s="239"/>
      <c r="C75" s="235"/>
    </row>
    <row r="76" spans="1:3" x14ac:dyDescent="0.2">
      <c r="C76" s="235"/>
    </row>
    <row r="77" spans="1:3" x14ac:dyDescent="0.2">
      <c r="B77" s="238"/>
      <c r="C77" s="235"/>
    </row>
    <row r="78" spans="1:3" x14ac:dyDescent="0.2">
      <c r="C78" s="235"/>
    </row>
    <row r="79" spans="1:3" x14ac:dyDescent="0.2">
      <c r="B79" s="238"/>
      <c r="C79" s="235"/>
    </row>
    <row r="80" spans="1:3" x14ac:dyDescent="0.2">
      <c r="C80" s="235"/>
    </row>
    <row r="81" spans="1:9" x14ac:dyDescent="0.2">
      <c r="B81" s="238"/>
      <c r="C81" s="228"/>
    </row>
    <row r="82" spans="1:9" x14ac:dyDescent="0.2">
      <c r="C82" s="235"/>
    </row>
    <row r="83" spans="1:9" s="128" customFormat="1" x14ac:dyDescent="0.2">
      <c r="A83" s="127"/>
      <c r="B83" s="238"/>
      <c r="C83" s="228"/>
      <c r="D83" s="100"/>
      <c r="E83" s="245"/>
      <c r="F83" s="126"/>
      <c r="H83" s="129"/>
      <c r="I83" s="129"/>
    </row>
    <row r="84" spans="1:9" s="128" customFormat="1" x14ac:dyDescent="0.2">
      <c r="B84" s="240"/>
      <c r="C84" s="241"/>
      <c r="D84" s="130"/>
      <c r="E84" s="131"/>
      <c r="F84" s="126"/>
      <c r="H84" s="129"/>
      <c r="I84" s="129"/>
    </row>
    <row r="86" spans="1:9" ht="13.5" thickBot="1" x14ac:dyDescent="0.25">
      <c r="A86" s="74"/>
      <c r="B86" s="239"/>
      <c r="C86" s="239"/>
    </row>
    <row r="87" spans="1:9" ht="13.5" thickBot="1" x14ac:dyDescent="0.25">
      <c r="B87" s="242"/>
      <c r="C87" s="243"/>
      <c r="D87" s="218"/>
      <c r="E87" s="246"/>
      <c r="F87" s="216"/>
    </row>
  </sheetData>
  <sheetProtection algorithmName="SHA-512" hashValue="UOD/4t2ei5ArXK0YQC6mn4+Ym/SNHPEhoiFL3ZzhDt2sF7tfrGpDYwj76M/x7hqyvI/bePXuFugiVlpaGWF8Jg==" saltValue="ptsnqH2lh/jmttQTFSxAVg==" spinCount="100000" sheet="1" objects="1" scenarios="1"/>
  <phoneticPr fontId="3" type="noConversion"/>
  <pageMargins left="0.75" right="0.41" top="1" bottom="1" header="0" footer="0"/>
  <pageSetup paperSize="9" scale="93" orientation="portrait" r:id="rId1"/>
  <headerFooter alignWithMargins="0">
    <oddFooter>&amp;LPARKIRNO OBMOČJE KOMENDA / POPISI / 3 preddela / stran &amp;P od &amp;N</oddFooter>
  </headerFooter>
  <rowBreaks count="3" manualBreakCount="3">
    <brk id="18" max="6" man="1"/>
    <brk id="28" max="6" man="1"/>
    <brk id="4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
  <sheetViews>
    <sheetView view="pageBreakPreview" zoomScale="66" zoomScaleNormal="100" zoomScaleSheetLayoutView="66" workbookViewId="0">
      <selection activeCell="F11" sqref="F11"/>
    </sheetView>
  </sheetViews>
  <sheetFormatPr defaultColWidth="8.88671875" defaultRowHeight="12.75" x14ac:dyDescent="0.2"/>
  <cols>
    <col min="1" max="1" width="4.77734375" style="81" customWidth="1"/>
    <col min="2" max="2" width="40.88671875" style="89" customWidth="1"/>
    <col min="3" max="3" width="6.77734375" style="81" customWidth="1"/>
    <col min="4" max="4" width="6.77734375" style="100" customWidth="1"/>
    <col min="5" max="5" width="9.77734375" style="273" customWidth="1"/>
    <col min="6" max="6" width="13.77734375" style="126" customWidth="1"/>
    <col min="7" max="16384" width="8.88671875" style="74"/>
  </cols>
  <sheetData>
    <row r="1" spans="1:14" s="98" customFormat="1" x14ac:dyDescent="0.2">
      <c r="A1" s="97">
        <v>4</v>
      </c>
      <c r="B1" s="98" t="s">
        <v>69</v>
      </c>
      <c r="C1" s="275"/>
      <c r="D1" s="276"/>
      <c r="E1" s="272"/>
      <c r="F1" s="275"/>
    </row>
    <row r="2" spans="1:14" s="103" customFormat="1" x14ac:dyDescent="0.2">
      <c r="A2" s="99"/>
      <c r="B2" s="80" t="s">
        <v>185</v>
      </c>
      <c r="C2" s="99"/>
      <c r="D2" s="100"/>
      <c r="E2" s="101"/>
      <c r="F2" s="102"/>
    </row>
    <row r="3" spans="1:14" x14ac:dyDescent="0.2">
      <c r="A3" s="104"/>
      <c r="B3" s="105"/>
      <c r="C3" s="85" t="s">
        <v>74</v>
      </c>
      <c r="D3" s="106" t="s">
        <v>75</v>
      </c>
      <c r="E3" s="287" t="s">
        <v>372</v>
      </c>
      <c r="F3" s="185" t="s">
        <v>339</v>
      </c>
    </row>
    <row r="4" spans="1:14" x14ac:dyDescent="0.2">
      <c r="B4" s="80"/>
      <c r="C4" s="111"/>
      <c r="F4" s="102"/>
    </row>
    <row r="5" spans="1:14" s="88" customFormat="1" x14ac:dyDescent="0.2">
      <c r="A5" s="107" t="s">
        <v>141</v>
      </c>
      <c r="B5" s="76" t="s">
        <v>70</v>
      </c>
      <c r="C5" s="122"/>
      <c r="D5" s="118"/>
      <c r="E5" s="86"/>
      <c r="F5" s="87"/>
    </row>
    <row r="6" spans="1:14" x14ac:dyDescent="0.2">
      <c r="A6" s="65"/>
      <c r="B6" s="72"/>
      <c r="C6" s="109"/>
      <c r="D6" s="118"/>
      <c r="E6" s="174"/>
      <c r="F6" s="73"/>
    </row>
    <row r="7" spans="1:14" ht="51" x14ac:dyDescent="0.2">
      <c r="A7" s="65" t="s">
        <v>104</v>
      </c>
      <c r="B7" s="72" t="s">
        <v>115</v>
      </c>
      <c r="C7" s="65" t="s">
        <v>76</v>
      </c>
      <c r="D7" s="118">
        <v>55</v>
      </c>
      <c r="E7" s="174">
        <v>0</v>
      </c>
      <c r="F7" s="73">
        <f>+E7*D7</f>
        <v>0</v>
      </c>
      <c r="H7" s="108"/>
      <c r="I7" s="66"/>
      <c r="J7" s="66"/>
      <c r="K7" s="66"/>
      <c r="L7" s="66"/>
      <c r="M7" s="66"/>
      <c r="N7" s="66"/>
    </row>
    <row r="8" spans="1:14" x14ac:dyDescent="0.2">
      <c r="A8" s="65"/>
      <c r="B8" s="72"/>
      <c r="C8" s="109"/>
      <c r="D8" s="118"/>
      <c r="E8" s="174"/>
      <c r="F8" s="73"/>
    </row>
    <row r="9" spans="1:14" s="66" customFormat="1" ht="89.25" x14ac:dyDescent="0.2">
      <c r="A9" s="65" t="s">
        <v>105</v>
      </c>
      <c r="B9" s="72" t="s">
        <v>235</v>
      </c>
      <c r="C9" s="65" t="s">
        <v>76</v>
      </c>
      <c r="D9" s="118">
        <v>90</v>
      </c>
      <c r="E9" s="174">
        <v>0</v>
      </c>
      <c r="F9" s="73">
        <f t="shared" ref="F9:F44" si="0">+E9*D9</f>
        <v>0</v>
      </c>
    </row>
    <row r="10" spans="1:14" s="66" customFormat="1" x14ac:dyDescent="0.2">
      <c r="A10" s="65"/>
      <c r="B10" s="72"/>
      <c r="C10" s="65"/>
      <c r="D10" s="118"/>
      <c r="E10" s="174"/>
      <c r="F10" s="73"/>
    </row>
    <row r="11" spans="1:14" ht="154.9" customHeight="1" x14ac:dyDescent="0.2">
      <c r="A11" s="65" t="s">
        <v>106</v>
      </c>
      <c r="B11" s="72" t="s">
        <v>305</v>
      </c>
      <c r="C11" s="65" t="s">
        <v>76</v>
      </c>
      <c r="D11" s="118">
        <v>1100</v>
      </c>
      <c r="E11" s="174">
        <v>0</v>
      </c>
      <c r="F11" s="73">
        <f t="shared" si="0"/>
        <v>0</v>
      </c>
    </row>
    <row r="12" spans="1:14" x14ac:dyDescent="0.2">
      <c r="A12" s="65"/>
      <c r="B12" s="72"/>
      <c r="C12" s="109"/>
      <c r="D12" s="118"/>
      <c r="E12" s="174"/>
      <c r="F12" s="73"/>
    </row>
    <row r="13" spans="1:14" ht="118.15" customHeight="1" x14ac:dyDescent="0.2">
      <c r="A13" s="65" t="s">
        <v>107</v>
      </c>
      <c r="B13" s="72" t="s">
        <v>340</v>
      </c>
      <c r="C13" s="65"/>
      <c r="D13" s="118"/>
      <c r="E13" s="174"/>
      <c r="F13" s="73"/>
    </row>
    <row r="14" spans="1:14" s="135" customFormat="1" ht="25.5" x14ac:dyDescent="0.2">
      <c r="A14" s="132"/>
      <c r="B14" s="133" t="s">
        <v>236</v>
      </c>
      <c r="C14" s="132" t="s">
        <v>357</v>
      </c>
      <c r="D14" s="277">
        <v>15.5</v>
      </c>
      <c r="E14" s="183">
        <v>0</v>
      </c>
      <c r="F14" s="134">
        <f t="shared" si="0"/>
        <v>0</v>
      </c>
    </row>
    <row r="15" spans="1:14" s="135" customFormat="1" ht="63.75" x14ac:dyDescent="0.2">
      <c r="A15" s="132"/>
      <c r="B15" s="133" t="s">
        <v>303</v>
      </c>
      <c r="C15" s="132" t="s">
        <v>357</v>
      </c>
      <c r="D15" s="277">
        <v>9</v>
      </c>
      <c r="E15" s="183">
        <v>0</v>
      </c>
      <c r="F15" s="134">
        <f t="shared" si="0"/>
        <v>0</v>
      </c>
    </row>
    <row r="16" spans="1:14" s="135" customFormat="1" ht="25.5" x14ac:dyDescent="0.2">
      <c r="A16" s="132"/>
      <c r="B16" s="133" t="s">
        <v>237</v>
      </c>
      <c r="C16" s="132" t="s">
        <v>357</v>
      </c>
      <c r="D16" s="277">
        <v>54</v>
      </c>
      <c r="E16" s="183">
        <v>0</v>
      </c>
      <c r="F16" s="134">
        <f t="shared" si="0"/>
        <v>0</v>
      </c>
    </row>
    <row r="17" spans="1:7" x14ac:dyDescent="0.2">
      <c r="A17" s="65"/>
      <c r="B17" s="72"/>
      <c r="C17" s="109"/>
      <c r="D17" s="118"/>
      <c r="E17" s="174"/>
      <c r="F17" s="73"/>
    </row>
    <row r="18" spans="1:7" ht="63.75" x14ac:dyDescent="0.2">
      <c r="A18" s="65" t="s">
        <v>109</v>
      </c>
      <c r="B18" s="72" t="s">
        <v>116</v>
      </c>
      <c r="C18" s="65" t="s">
        <v>341</v>
      </c>
      <c r="D18" s="118">
        <v>85</v>
      </c>
      <c r="E18" s="174">
        <v>0</v>
      </c>
      <c r="F18" s="73">
        <f t="shared" si="0"/>
        <v>0</v>
      </c>
    </row>
    <row r="19" spans="1:7" x14ac:dyDescent="0.2">
      <c r="A19" s="65"/>
      <c r="B19" s="72"/>
      <c r="C19" s="109"/>
      <c r="D19" s="118"/>
      <c r="E19" s="174"/>
      <c r="F19" s="73"/>
    </row>
    <row r="20" spans="1:7" s="66" customFormat="1" ht="102" x14ac:dyDescent="0.2">
      <c r="A20" s="65" t="s">
        <v>110</v>
      </c>
      <c r="B20" s="72" t="s">
        <v>304</v>
      </c>
      <c r="C20" s="65" t="s">
        <v>77</v>
      </c>
      <c r="D20" s="118">
        <v>850</v>
      </c>
      <c r="E20" s="174">
        <v>0</v>
      </c>
      <c r="F20" s="73">
        <f t="shared" si="0"/>
        <v>0</v>
      </c>
    </row>
    <row r="21" spans="1:7" ht="13.5" x14ac:dyDescent="0.2">
      <c r="B21" s="110"/>
      <c r="C21" s="99"/>
      <c r="E21" s="174"/>
      <c r="F21" s="73"/>
      <c r="G21" s="111"/>
    </row>
    <row r="22" spans="1:7" s="66" customFormat="1" ht="51" x14ac:dyDescent="0.2">
      <c r="A22" s="65" t="s">
        <v>135</v>
      </c>
      <c r="B22" s="72" t="s">
        <v>366</v>
      </c>
      <c r="C22" s="65" t="s">
        <v>77</v>
      </c>
      <c r="D22" s="118">
        <v>200</v>
      </c>
      <c r="E22" s="174">
        <v>0</v>
      </c>
      <c r="F22" s="73">
        <f t="shared" si="0"/>
        <v>0</v>
      </c>
      <c r="G22" s="74"/>
    </row>
    <row r="23" spans="1:7" ht="13.5" x14ac:dyDescent="0.2">
      <c r="B23" s="110"/>
      <c r="C23" s="99"/>
      <c r="E23" s="174"/>
      <c r="F23" s="73"/>
      <c r="G23" s="111"/>
    </row>
    <row r="24" spans="1:7" s="66" customFormat="1" ht="51" x14ac:dyDescent="0.2">
      <c r="A24" s="65" t="s">
        <v>136</v>
      </c>
      <c r="B24" s="72" t="s">
        <v>342</v>
      </c>
      <c r="C24" s="65"/>
      <c r="D24" s="118"/>
      <c r="E24" s="174"/>
      <c r="F24" s="73"/>
    </row>
    <row r="25" spans="1:7" s="138" customFormat="1" ht="38.25" x14ac:dyDescent="0.2">
      <c r="A25" s="132"/>
      <c r="B25" s="136" t="s">
        <v>228</v>
      </c>
      <c r="C25" s="132" t="s">
        <v>76</v>
      </c>
      <c r="D25" s="277">
        <v>21</v>
      </c>
      <c r="E25" s="183">
        <v>0</v>
      </c>
      <c r="F25" s="134">
        <f t="shared" si="0"/>
        <v>0</v>
      </c>
      <c r="G25" s="137"/>
    </row>
    <row r="26" spans="1:7" s="138" customFormat="1" ht="38.25" x14ac:dyDescent="0.2">
      <c r="A26" s="132"/>
      <c r="B26" s="136" t="s">
        <v>229</v>
      </c>
      <c r="C26" s="132" t="s">
        <v>76</v>
      </c>
      <c r="D26" s="277">
        <v>11</v>
      </c>
      <c r="E26" s="183">
        <v>0</v>
      </c>
      <c r="F26" s="134">
        <f t="shared" si="0"/>
        <v>0</v>
      </c>
      <c r="G26" s="137"/>
    </row>
    <row r="27" spans="1:7" s="138" customFormat="1" ht="39.75" x14ac:dyDescent="0.2">
      <c r="A27" s="132"/>
      <c r="B27" s="136" t="s">
        <v>358</v>
      </c>
      <c r="C27" s="132" t="s">
        <v>77</v>
      </c>
      <c r="D27" s="277">
        <v>70</v>
      </c>
      <c r="E27" s="183">
        <v>0</v>
      </c>
      <c r="F27" s="134">
        <f t="shared" si="0"/>
        <v>0</v>
      </c>
      <c r="G27" s="137"/>
    </row>
    <row r="28" spans="1:7" s="66" customFormat="1" ht="13.5" x14ac:dyDescent="0.2">
      <c r="A28" s="65"/>
      <c r="B28" s="110"/>
      <c r="C28" s="65"/>
      <c r="D28" s="118"/>
      <c r="E28" s="174"/>
      <c r="F28" s="73"/>
      <c r="G28" s="109"/>
    </row>
    <row r="29" spans="1:7" s="66" customFormat="1" x14ac:dyDescent="0.2">
      <c r="A29" s="107" t="s">
        <v>142</v>
      </c>
      <c r="B29" s="76" t="s">
        <v>123</v>
      </c>
      <c r="C29" s="107"/>
      <c r="D29" s="118"/>
      <c r="E29" s="174"/>
      <c r="F29" s="87"/>
      <c r="G29" s="109"/>
    </row>
    <row r="30" spans="1:7" ht="76.5" x14ac:dyDescent="0.2">
      <c r="A30" s="65" t="s">
        <v>104</v>
      </c>
      <c r="B30" s="72" t="s">
        <v>167</v>
      </c>
      <c r="C30" s="65" t="s">
        <v>76</v>
      </c>
      <c r="D30" s="118">
        <v>18.8</v>
      </c>
      <c r="E30" s="174">
        <v>0</v>
      </c>
      <c r="F30" s="73">
        <f t="shared" si="0"/>
        <v>0</v>
      </c>
      <c r="G30" s="111"/>
    </row>
    <row r="31" spans="1:7" ht="13.5" x14ac:dyDescent="0.2">
      <c r="A31" s="65"/>
      <c r="B31" s="110"/>
      <c r="C31" s="107"/>
      <c r="D31" s="118"/>
      <c r="E31" s="174"/>
      <c r="F31" s="73"/>
      <c r="G31" s="111"/>
    </row>
    <row r="32" spans="1:7" ht="99.75" customHeight="1" x14ac:dyDescent="0.2">
      <c r="A32" s="65" t="s">
        <v>105</v>
      </c>
      <c r="B32" s="72" t="s">
        <v>168</v>
      </c>
      <c r="C32" s="65" t="s">
        <v>76</v>
      </c>
      <c r="D32" s="118">
        <v>15.5</v>
      </c>
      <c r="E32" s="174">
        <v>0</v>
      </c>
      <c r="F32" s="73">
        <f t="shared" si="0"/>
        <v>0</v>
      </c>
      <c r="G32" s="111"/>
    </row>
    <row r="33" spans="1:7" ht="13.5" x14ac:dyDescent="0.2">
      <c r="A33" s="65"/>
      <c r="B33" s="110"/>
      <c r="C33" s="107"/>
      <c r="D33" s="118"/>
      <c r="E33" s="174"/>
      <c r="F33" s="73"/>
      <c r="G33" s="111"/>
    </row>
    <row r="34" spans="1:7" ht="65.25" customHeight="1" x14ac:dyDescent="0.2">
      <c r="A34" s="65" t="s">
        <v>106</v>
      </c>
      <c r="B34" s="72" t="s">
        <v>169</v>
      </c>
      <c r="C34" s="65" t="s">
        <v>76</v>
      </c>
      <c r="D34" s="118">
        <v>34.5</v>
      </c>
      <c r="E34" s="174">
        <v>0</v>
      </c>
      <c r="F34" s="73">
        <f t="shared" si="0"/>
        <v>0</v>
      </c>
      <c r="G34" s="109"/>
    </row>
    <row r="35" spans="1:7" ht="13.5" x14ac:dyDescent="0.2">
      <c r="A35" s="65"/>
      <c r="B35" s="110"/>
      <c r="C35" s="107"/>
      <c r="D35" s="118"/>
      <c r="E35" s="174"/>
      <c r="F35" s="73"/>
      <c r="G35" s="111"/>
    </row>
    <row r="36" spans="1:7" ht="83.25" customHeight="1" x14ac:dyDescent="0.2">
      <c r="A36" s="65" t="s">
        <v>107</v>
      </c>
      <c r="B36" s="72" t="s">
        <v>171</v>
      </c>
      <c r="C36" s="65" t="s">
        <v>76</v>
      </c>
      <c r="D36" s="118">
        <v>76.06</v>
      </c>
      <c r="E36" s="174">
        <v>0</v>
      </c>
      <c r="F36" s="73">
        <f t="shared" si="0"/>
        <v>0</v>
      </c>
      <c r="G36" s="111"/>
    </row>
    <row r="37" spans="1:7" ht="13.5" x14ac:dyDescent="0.2">
      <c r="A37" s="65"/>
      <c r="B37" s="110"/>
      <c r="C37" s="107"/>
      <c r="D37" s="118"/>
      <c r="E37" s="174"/>
      <c r="F37" s="73"/>
      <c r="G37" s="111"/>
    </row>
    <row r="38" spans="1:7" ht="38.25" x14ac:dyDescent="0.2">
      <c r="A38" s="65" t="s">
        <v>109</v>
      </c>
      <c r="B38" s="72" t="s">
        <v>170</v>
      </c>
      <c r="C38" s="65" t="s">
        <v>77</v>
      </c>
      <c r="D38" s="118">
        <v>35.65</v>
      </c>
      <c r="E38" s="174">
        <v>0</v>
      </c>
      <c r="F38" s="73">
        <f t="shared" si="0"/>
        <v>0</v>
      </c>
      <c r="G38" s="109"/>
    </row>
    <row r="39" spans="1:7" ht="13.5" x14ac:dyDescent="0.2">
      <c r="A39" s="65"/>
      <c r="B39" s="110"/>
      <c r="C39" s="107"/>
      <c r="D39" s="118"/>
      <c r="E39" s="174"/>
      <c r="F39" s="73"/>
      <c r="G39" s="111"/>
    </row>
    <row r="40" spans="1:7" ht="63.75" x14ac:dyDescent="0.2">
      <c r="A40" s="65" t="s">
        <v>110</v>
      </c>
      <c r="B40" s="72" t="s">
        <v>172</v>
      </c>
      <c r="C40" s="65" t="s">
        <v>76</v>
      </c>
      <c r="D40" s="118">
        <v>53.77</v>
      </c>
      <c r="E40" s="174">
        <v>0</v>
      </c>
      <c r="F40" s="73">
        <f t="shared" si="0"/>
        <v>0</v>
      </c>
      <c r="G40" s="109"/>
    </row>
    <row r="41" spans="1:7" x14ac:dyDescent="0.2">
      <c r="A41" s="65"/>
      <c r="B41" s="72"/>
      <c r="C41" s="65"/>
      <c r="D41" s="118"/>
      <c r="E41" s="174"/>
      <c r="F41" s="73"/>
      <c r="G41" s="109"/>
    </row>
    <row r="42" spans="1:7" ht="63.75" x14ac:dyDescent="0.2">
      <c r="A42" s="65" t="s">
        <v>135</v>
      </c>
      <c r="B42" s="72" t="s">
        <v>173</v>
      </c>
      <c r="C42" s="65" t="s">
        <v>76</v>
      </c>
      <c r="D42" s="118">
        <v>58.61</v>
      </c>
      <c r="E42" s="174">
        <v>0</v>
      </c>
      <c r="F42" s="73">
        <f t="shared" si="0"/>
        <v>0</v>
      </c>
      <c r="G42" s="109"/>
    </row>
    <row r="43" spans="1:7" x14ac:dyDescent="0.2">
      <c r="A43" s="65"/>
      <c r="B43" s="72"/>
      <c r="C43" s="65"/>
      <c r="D43" s="118"/>
      <c r="E43" s="174"/>
      <c r="F43" s="73"/>
      <c r="G43" s="109"/>
    </row>
    <row r="44" spans="1:7" ht="66.75" customHeight="1" x14ac:dyDescent="0.2">
      <c r="A44" s="65" t="s">
        <v>136</v>
      </c>
      <c r="B44" s="72" t="s">
        <v>174</v>
      </c>
      <c r="C44" s="65" t="s">
        <v>76</v>
      </c>
      <c r="D44" s="118">
        <v>32.479999999999997</v>
      </c>
      <c r="E44" s="174">
        <v>0</v>
      </c>
      <c r="F44" s="73">
        <f t="shared" si="0"/>
        <v>0</v>
      </c>
      <c r="G44" s="109"/>
    </row>
    <row r="45" spans="1:7" x14ac:dyDescent="0.2">
      <c r="A45" s="99"/>
      <c r="E45" s="174"/>
      <c r="F45" s="73"/>
      <c r="G45" s="109"/>
    </row>
    <row r="46" spans="1:7" s="98" customFormat="1" x14ac:dyDescent="0.2">
      <c r="A46" s="112"/>
      <c r="B46" s="112" t="s">
        <v>124</v>
      </c>
      <c r="C46" s="97"/>
      <c r="D46" s="278"/>
      <c r="E46" s="274"/>
      <c r="F46" s="279">
        <f>SUM(F7:F44)</f>
        <v>0</v>
      </c>
      <c r="G46" s="113"/>
    </row>
    <row r="47" spans="1:7" x14ac:dyDescent="0.2">
      <c r="C47" s="111"/>
    </row>
  </sheetData>
  <sheetProtection algorithmName="SHA-512" hashValue="EXhPlgB3FZCi3Wci7usFYwR3cTKakMhTPp9+0nwPrygcPJ8eAfYQdFAV/vc8qQ8RfzwngyRE+s7lg4SoXFmZJQ==" saltValue="UzIuZyRQS3NS/joC1saIJA==" spinCount="100000" sheet="1" objects="1" scenarios="1"/>
  <phoneticPr fontId="3" type="noConversion"/>
  <pageMargins left="0.75" right="0.56000000000000005" top="1" bottom="1" header="0" footer="0"/>
  <pageSetup paperSize="9" scale="89" orientation="portrait" r:id="rId1"/>
  <headerFooter alignWithMargins="0">
    <oddFooter>&amp;LPARKIRNO OBMOČJE KOMENDA / POPISI / 4 zemeljska dela / stran &amp;P od &amp;N</oddFooter>
  </headerFooter>
  <rowBreaks count="3" manualBreakCount="3">
    <brk id="12" max="5" man="1"/>
    <brk id="20" max="5" man="1"/>
    <brk id="2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5"/>
  <sheetViews>
    <sheetView view="pageBreakPreview" zoomScale="69" zoomScaleNormal="100" zoomScaleSheetLayoutView="69" workbookViewId="0">
      <selection activeCell="E5" sqref="E5:F5"/>
    </sheetView>
  </sheetViews>
  <sheetFormatPr defaultColWidth="8.88671875" defaultRowHeight="12.75" x14ac:dyDescent="0.2"/>
  <cols>
    <col min="1" max="1" width="4.77734375" style="65" customWidth="1"/>
    <col min="2" max="2" width="30.77734375" style="72" customWidth="1"/>
    <col min="3" max="3" width="6.77734375" style="65" customWidth="1"/>
    <col min="4" max="4" width="6.77734375" style="121" customWidth="1"/>
    <col min="5" max="5" width="9.77734375" style="174" customWidth="1"/>
    <col min="6" max="6" width="13.77734375" style="73" customWidth="1"/>
    <col min="7" max="7" width="8.88671875" style="93"/>
    <col min="8" max="8" width="62.88671875" style="66" customWidth="1"/>
    <col min="9" max="9" width="8.88671875" style="143"/>
    <col min="10" max="10" width="8.88671875" style="66"/>
    <col min="11" max="11" width="8.88671875" style="144"/>
    <col min="12" max="16384" width="8.88671875" style="66"/>
  </cols>
  <sheetData>
    <row r="1" spans="1:11" s="141" customFormat="1" x14ac:dyDescent="0.2">
      <c r="A1" s="139">
        <v>5</v>
      </c>
      <c r="B1" s="140" t="s">
        <v>267</v>
      </c>
      <c r="C1" s="139"/>
      <c r="D1" s="266"/>
      <c r="E1" s="268"/>
      <c r="F1" s="139"/>
      <c r="G1" s="139"/>
      <c r="H1" s="139"/>
    </row>
    <row r="2" spans="1:11" ht="25.5" x14ac:dyDescent="0.2">
      <c r="B2" s="80" t="s">
        <v>266</v>
      </c>
      <c r="E2" s="269"/>
      <c r="I2" s="66"/>
      <c r="K2" s="66"/>
    </row>
    <row r="3" spans="1:11" x14ac:dyDescent="0.2">
      <c r="B3" s="80" t="s">
        <v>257</v>
      </c>
      <c r="E3" s="269"/>
      <c r="I3" s="66"/>
      <c r="K3" s="66"/>
    </row>
    <row r="4" spans="1:11" x14ac:dyDescent="0.2">
      <c r="B4" s="80" t="s">
        <v>329</v>
      </c>
      <c r="E4" s="269"/>
      <c r="I4" s="66"/>
      <c r="K4" s="66"/>
    </row>
    <row r="5" spans="1:11" s="88" customFormat="1" x14ac:dyDescent="0.2">
      <c r="A5" s="82"/>
      <c r="B5" s="83"/>
      <c r="C5" s="85" t="s">
        <v>74</v>
      </c>
      <c r="D5" s="85" t="s">
        <v>75</v>
      </c>
      <c r="E5" s="287" t="s">
        <v>372</v>
      </c>
      <c r="F5" s="185" t="s">
        <v>339</v>
      </c>
      <c r="G5" s="117"/>
    </row>
    <row r="6" spans="1:11" x14ac:dyDescent="0.2">
      <c r="I6" s="66"/>
      <c r="K6" s="66"/>
    </row>
    <row r="7" spans="1:11" x14ac:dyDescent="0.2">
      <c r="A7" s="107" t="s">
        <v>51</v>
      </c>
      <c r="B7" s="76" t="s">
        <v>112</v>
      </c>
      <c r="C7" s="107"/>
      <c r="D7" s="142"/>
      <c r="E7" s="271"/>
      <c r="F7" s="107"/>
      <c r="G7" s="142"/>
      <c r="I7" s="66"/>
      <c r="K7" s="66"/>
    </row>
    <row r="8" spans="1:11" x14ac:dyDescent="0.2">
      <c r="F8" s="87">
        <f>+F9+F11</f>
        <v>0</v>
      </c>
      <c r="I8" s="66"/>
      <c r="K8" s="66"/>
    </row>
    <row r="9" spans="1:11" ht="51" x14ac:dyDescent="0.2">
      <c r="A9" s="65" t="s">
        <v>104</v>
      </c>
      <c r="B9" s="72" t="s">
        <v>278</v>
      </c>
      <c r="C9" s="65" t="s">
        <v>77</v>
      </c>
      <c r="D9" s="65">
        <v>50</v>
      </c>
      <c r="F9" s="73">
        <f>+E9*D9</f>
        <v>0</v>
      </c>
      <c r="I9" s="66"/>
      <c r="K9" s="65"/>
    </row>
    <row r="10" spans="1:11" x14ac:dyDescent="0.2">
      <c r="I10" s="66"/>
      <c r="K10" s="65"/>
    </row>
    <row r="11" spans="1:11" ht="63.75" x14ac:dyDescent="0.2">
      <c r="A11" s="65" t="s">
        <v>105</v>
      </c>
      <c r="B11" s="72" t="s">
        <v>282</v>
      </c>
      <c r="C11" s="65" t="s">
        <v>77</v>
      </c>
      <c r="D11" s="65">
        <v>115</v>
      </c>
      <c r="F11" s="73">
        <f>+E11*D11</f>
        <v>0</v>
      </c>
      <c r="I11" s="66"/>
      <c r="K11" s="65"/>
    </row>
    <row r="12" spans="1:11" x14ac:dyDescent="0.2">
      <c r="I12" s="66"/>
      <c r="K12" s="65"/>
    </row>
    <row r="13" spans="1:11" x14ac:dyDescent="0.2">
      <c r="A13" s="107" t="s">
        <v>52</v>
      </c>
      <c r="B13" s="76" t="s">
        <v>111</v>
      </c>
      <c r="C13" s="107"/>
      <c r="F13" s="87">
        <f>+F15+F17+F19+F21++F23+F25</f>
        <v>0</v>
      </c>
      <c r="I13" s="66"/>
      <c r="K13" s="66"/>
    </row>
    <row r="14" spans="1:11" x14ac:dyDescent="0.2">
      <c r="I14" s="66"/>
      <c r="K14" s="66"/>
    </row>
    <row r="15" spans="1:11" ht="63.75" x14ac:dyDescent="0.2">
      <c r="A15" s="65" t="s">
        <v>104</v>
      </c>
      <c r="B15" s="72" t="s">
        <v>306</v>
      </c>
      <c r="C15" s="65" t="s">
        <v>76</v>
      </c>
      <c r="D15" s="65">
        <v>7</v>
      </c>
      <c r="F15" s="73">
        <f>+E15*D15</f>
        <v>0</v>
      </c>
      <c r="I15" s="66"/>
      <c r="K15" s="65"/>
    </row>
    <row r="16" spans="1:11" x14ac:dyDescent="0.2">
      <c r="I16" s="66"/>
      <c r="K16" s="65"/>
    </row>
    <row r="17" spans="1:11" ht="51" x14ac:dyDescent="0.2">
      <c r="A17" s="65" t="s">
        <v>105</v>
      </c>
      <c r="B17" s="72" t="s">
        <v>332</v>
      </c>
      <c r="C17" s="65" t="s">
        <v>76</v>
      </c>
      <c r="D17" s="65">
        <v>27</v>
      </c>
      <c r="F17" s="73">
        <f>+E17*D17</f>
        <v>0</v>
      </c>
      <c r="I17" s="66"/>
      <c r="K17" s="65"/>
    </row>
    <row r="18" spans="1:11" x14ac:dyDescent="0.2">
      <c r="I18" s="66"/>
      <c r="K18" s="65"/>
    </row>
    <row r="19" spans="1:11" ht="51" x14ac:dyDescent="0.2">
      <c r="A19" s="65" t="s">
        <v>106</v>
      </c>
      <c r="B19" s="72" t="s">
        <v>333</v>
      </c>
      <c r="C19" s="65" t="s">
        <v>76</v>
      </c>
      <c r="D19" s="65">
        <v>27</v>
      </c>
      <c r="F19" s="73">
        <f>+E19*D19</f>
        <v>0</v>
      </c>
      <c r="I19" s="66"/>
      <c r="K19" s="65"/>
    </row>
    <row r="20" spans="1:11" x14ac:dyDescent="0.2">
      <c r="I20" s="66"/>
      <c r="K20" s="65"/>
    </row>
    <row r="21" spans="1:11" ht="38.25" x14ac:dyDescent="0.2">
      <c r="A21" s="65" t="s">
        <v>107</v>
      </c>
      <c r="B21" s="72" t="s">
        <v>279</v>
      </c>
      <c r="C21" s="65" t="s">
        <v>108</v>
      </c>
      <c r="D21" s="65">
        <v>2813.58</v>
      </c>
      <c r="F21" s="73">
        <f>+E21*D21</f>
        <v>0</v>
      </c>
      <c r="I21" s="66"/>
      <c r="K21" s="65"/>
    </row>
    <row r="22" spans="1:11" x14ac:dyDescent="0.2">
      <c r="I22" s="66"/>
      <c r="K22" s="65"/>
    </row>
    <row r="23" spans="1:11" ht="38.25" x14ac:dyDescent="0.2">
      <c r="A23" s="65" t="s">
        <v>109</v>
      </c>
      <c r="B23" s="72" t="s">
        <v>280</v>
      </c>
      <c r="C23" s="65" t="s">
        <v>108</v>
      </c>
      <c r="D23" s="65">
        <v>181.53</v>
      </c>
      <c r="F23" s="73">
        <f>+E23*D23</f>
        <v>0</v>
      </c>
      <c r="I23" s="66"/>
      <c r="K23" s="65"/>
    </row>
    <row r="24" spans="1:11" x14ac:dyDescent="0.2">
      <c r="D24" s="65"/>
      <c r="I24" s="66"/>
      <c r="K24" s="65"/>
    </row>
    <row r="25" spans="1:11" ht="38.25" x14ac:dyDescent="0.2">
      <c r="A25" s="65" t="s">
        <v>110</v>
      </c>
      <c r="B25" s="72" t="s">
        <v>281</v>
      </c>
      <c r="C25" s="65" t="s">
        <v>108</v>
      </c>
      <c r="D25" s="65">
        <v>1515.12</v>
      </c>
      <c r="F25" s="73">
        <f>+E25*D25</f>
        <v>0</v>
      </c>
      <c r="I25" s="66"/>
      <c r="K25" s="65"/>
    </row>
    <row r="26" spans="1:11" x14ac:dyDescent="0.2">
      <c r="I26" s="66"/>
      <c r="K26" s="66"/>
    </row>
    <row r="27" spans="1:11" x14ac:dyDescent="0.2">
      <c r="B27" s="76"/>
      <c r="I27" s="66"/>
      <c r="K27" s="66"/>
    </row>
    <row r="28" spans="1:11" x14ac:dyDescent="0.2">
      <c r="A28" s="107" t="s">
        <v>53</v>
      </c>
      <c r="B28" s="76" t="s">
        <v>146</v>
      </c>
      <c r="C28" s="65" t="s">
        <v>165</v>
      </c>
      <c r="F28" s="87">
        <f>+F30</f>
        <v>0</v>
      </c>
      <c r="I28" s="66"/>
      <c r="K28" s="66"/>
    </row>
    <row r="29" spans="1:11" x14ac:dyDescent="0.2">
      <c r="I29" s="66"/>
      <c r="K29" s="66"/>
    </row>
    <row r="30" spans="1:11" ht="63.75" x14ac:dyDescent="0.2">
      <c r="A30" s="65" t="s">
        <v>104</v>
      </c>
      <c r="B30" s="72" t="s">
        <v>180</v>
      </c>
      <c r="C30" s="65" t="s">
        <v>59</v>
      </c>
      <c r="D30" s="65">
        <v>2</v>
      </c>
      <c r="F30" s="73">
        <f>+E30*D30</f>
        <v>0</v>
      </c>
      <c r="G30" s="66"/>
      <c r="I30" s="66"/>
      <c r="K30" s="66"/>
    </row>
    <row r="31" spans="1:11" x14ac:dyDescent="0.2">
      <c r="I31" s="66"/>
      <c r="K31" s="66"/>
    </row>
    <row r="32" spans="1:11" x14ac:dyDescent="0.2">
      <c r="A32" s="107" t="s">
        <v>145</v>
      </c>
      <c r="B32" s="76" t="s">
        <v>113</v>
      </c>
      <c r="F32" s="87">
        <f>+F34</f>
        <v>0</v>
      </c>
      <c r="I32" s="66"/>
      <c r="K32" s="66"/>
    </row>
    <row r="33" spans="1:11" x14ac:dyDescent="0.2">
      <c r="I33" s="66"/>
      <c r="K33" s="66"/>
    </row>
    <row r="34" spans="1:11" ht="153" x14ac:dyDescent="0.2">
      <c r="A34" s="65" t="s">
        <v>104</v>
      </c>
      <c r="B34" s="72" t="s">
        <v>283</v>
      </c>
      <c r="F34" s="73">
        <f>+E34*D34</f>
        <v>0</v>
      </c>
      <c r="I34" s="66"/>
      <c r="K34" s="66"/>
    </row>
    <row r="35" spans="1:11" x14ac:dyDescent="0.2">
      <c r="C35" s="65" t="s">
        <v>77</v>
      </c>
      <c r="D35" s="65">
        <v>85</v>
      </c>
      <c r="I35" s="66"/>
      <c r="K35" s="66"/>
    </row>
    <row r="36" spans="1:11" x14ac:dyDescent="0.2">
      <c r="A36" s="107" t="s">
        <v>326</v>
      </c>
      <c r="B36" s="76" t="s">
        <v>238</v>
      </c>
      <c r="F36" s="87">
        <f>+F38</f>
        <v>0</v>
      </c>
      <c r="I36" s="66"/>
      <c r="K36" s="66"/>
    </row>
    <row r="37" spans="1:11" x14ac:dyDescent="0.2">
      <c r="I37" s="66"/>
      <c r="K37" s="66"/>
    </row>
    <row r="38" spans="1:11" ht="140.25" x14ac:dyDescent="0.2">
      <c r="A38" s="65" t="s">
        <v>194</v>
      </c>
      <c r="B38" s="72" t="s">
        <v>331</v>
      </c>
      <c r="C38" s="65" t="s">
        <v>85</v>
      </c>
      <c r="D38" s="65">
        <v>1</v>
      </c>
      <c r="F38" s="73">
        <f>+E38*D38</f>
        <v>0</v>
      </c>
      <c r="G38" s="66"/>
      <c r="H38" s="72"/>
      <c r="I38" s="66"/>
      <c r="K38" s="66"/>
    </row>
    <row r="39" spans="1:11" x14ac:dyDescent="0.2">
      <c r="I39" s="66"/>
      <c r="K39" s="66"/>
    </row>
    <row r="40" spans="1:11" x14ac:dyDescent="0.2">
      <c r="A40" s="107" t="s">
        <v>327</v>
      </c>
      <c r="B40" s="76" t="s">
        <v>193</v>
      </c>
      <c r="F40" s="87">
        <f>+F42</f>
        <v>0</v>
      </c>
      <c r="I40" s="66"/>
      <c r="K40" s="66"/>
    </row>
    <row r="41" spans="1:11" x14ac:dyDescent="0.2">
      <c r="I41" s="66"/>
      <c r="K41" s="66"/>
    </row>
    <row r="42" spans="1:11" ht="89.25" x14ac:dyDescent="0.2">
      <c r="A42" s="65" t="s">
        <v>194</v>
      </c>
      <c r="B42" s="72" t="s">
        <v>195</v>
      </c>
      <c r="C42" s="65" t="s">
        <v>78</v>
      </c>
      <c r="D42" s="65">
        <v>16</v>
      </c>
      <c r="E42" s="174">
        <v>0</v>
      </c>
      <c r="F42" s="73">
        <f>+E42*D42</f>
        <v>0</v>
      </c>
      <c r="I42" s="66"/>
      <c r="K42" s="66"/>
    </row>
    <row r="43" spans="1:11" x14ac:dyDescent="0.2">
      <c r="I43" s="66"/>
      <c r="K43" s="66"/>
    </row>
    <row r="44" spans="1:11" s="141" customFormat="1" x14ac:dyDescent="0.2">
      <c r="A44" s="139"/>
      <c r="B44" s="140" t="s">
        <v>50</v>
      </c>
      <c r="C44" s="139"/>
      <c r="D44" s="266"/>
      <c r="E44" s="268"/>
      <c r="F44" s="267">
        <f>+F40+F36+F32+F28+F13+F8</f>
        <v>0</v>
      </c>
    </row>
    <row r="45" spans="1:11" x14ac:dyDescent="0.2">
      <c r="I45" s="66"/>
      <c r="K45" s="66"/>
    </row>
    <row r="46" spans="1:11" x14ac:dyDescent="0.2">
      <c r="I46" s="66"/>
      <c r="K46" s="66"/>
    </row>
    <row r="47" spans="1:11" x14ac:dyDescent="0.2">
      <c r="I47" s="66"/>
      <c r="K47" s="66"/>
    </row>
    <row r="48" spans="1:11" x14ac:dyDescent="0.2">
      <c r="I48" s="66"/>
      <c r="K48" s="66"/>
    </row>
    <row r="49" spans="9:11" x14ac:dyDescent="0.2">
      <c r="I49" s="66"/>
      <c r="K49" s="66"/>
    </row>
    <row r="50" spans="9:11" x14ac:dyDescent="0.2">
      <c r="I50" s="66"/>
      <c r="K50" s="66"/>
    </row>
    <row r="51" spans="9:11" x14ac:dyDescent="0.2">
      <c r="I51" s="66"/>
      <c r="K51" s="66"/>
    </row>
    <row r="52" spans="9:11" x14ac:dyDescent="0.2">
      <c r="I52" s="66"/>
      <c r="K52" s="66"/>
    </row>
    <row r="53" spans="9:11" x14ac:dyDescent="0.2">
      <c r="I53" s="66"/>
      <c r="K53" s="66"/>
    </row>
    <row r="54" spans="9:11" x14ac:dyDescent="0.2">
      <c r="I54" s="66"/>
      <c r="K54" s="66"/>
    </row>
    <row r="55" spans="9:11" x14ac:dyDescent="0.2">
      <c r="I55" s="66"/>
      <c r="K55" s="66"/>
    </row>
  </sheetData>
  <sheetProtection algorithmName="SHA-512" hashValue="pg4J7PO14YiB2Lw4Eicr4qxjSWgD3sjC4bsdLc3Y+kyy5bahkwWRH4q2Wuq80RKvdXYGdDjoXe9d++8Sa//xTw==" saltValue="sBxPOHCp7G0QdyPGSV4L/g==" spinCount="100000" sheet="1" objects="1" scenarios="1"/>
  <phoneticPr fontId="3" type="noConversion"/>
  <pageMargins left="0.75" right="0.57999999999999996" top="1" bottom="1" header="0" footer="0"/>
  <pageSetup paperSize="9" orientation="portrait" r:id="rId1"/>
  <headerFooter alignWithMargins="0">
    <oddFooter>&amp;LPARKIRNO OBMOČJE KOMENDA / POPISI / 5 oporni zidovi / stran &amp;P od &amp;N</oddFooter>
  </headerFooter>
  <rowBreaks count="1" manualBreakCount="1">
    <brk id="35"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view="pageBreakPreview" zoomScale="68" zoomScaleNormal="100" zoomScaleSheetLayoutView="68" workbookViewId="0">
      <selection activeCell="E7" sqref="E7"/>
    </sheetView>
  </sheetViews>
  <sheetFormatPr defaultColWidth="8.88671875" defaultRowHeight="12.75" x14ac:dyDescent="0.2"/>
  <cols>
    <col min="1" max="1" width="4.77734375" style="120" customWidth="1"/>
    <col min="2" max="2" width="30.77734375" style="89" customWidth="1"/>
    <col min="3" max="3" width="7.77734375" style="120" customWidth="1"/>
    <col min="4" max="4" width="6.77734375" style="151" customWidth="1"/>
    <col min="5" max="5" width="9.77734375" style="281" customWidth="1"/>
    <col min="6" max="6" width="13.77734375" style="152" customWidth="1"/>
    <col min="7" max="7" width="12.21875" style="89" customWidth="1"/>
    <col min="8" max="16384" width="8.88671875" style="89"/>
  </cols>
  <sheetData>
    <row r="1" spans="1:8" s="149" customFormat="1" x14ac:dyDescent="0.2">
      <c r="A1" s="146">
        <v>6</v>
      </c>
      <c r="B1" s="114" t="s">
        <v>149</v>
      </c>
      <c r="C1" s="146"/>
      <c r="D1" s="147"/>
      <c r="E1" s="280"/>
      <c r="F1" s="148"/>
    </row>
    <row r="2" spans="1:8" x14ac:dyDescent="0.2">
      <c r="B2" s="80"/>
      <c r="C2" s="150"/>
    </row>
    <row r="3" spans="1:8" s="76" customFormat="1" x14ac:dyDescent="0.2">
      <c r="A3" s="153"/>
      <c r="C3" s="154" t="s">
        <v>74</v>
      </c>
      <c r="D3" s="155" t="s">
        <v>75</v>
      </c>
      <c r="E3" s="287" t="s">
        <v>372</v>
      </c>
      <c r="F3" s="185" t="s">
        <v>339</v>
      </c>
    </row>
    <row r="4" spans="1:8" x14ac:dyDescent="0.2">
      <c r="A4" s="150"/>
    </row>
    <row r="5" spans="1:8" ht="76.5" x14ac:dyDescent="0.2">
      <c r="A5" s="124" t="s">
        <v>104</v>
      </c>
      <c r="B5" s="72" t="s">
        <v>255</v>
      </c>
      <c r="C5" s="124" t="s">
        <v>77</v>
      </c>
      <c r="D5" s="156">
        <v>835</v>
      </c>
      <c r="E5" s="158"/>
      <c r="F5" s="157">
        <f>+E5*D5</f>
        <v>0</v>
      </c>
      <c r="H5" s="72"/>
    </row>
    <row r="6" spans="1:8" x14ac:dyDescent="0.2">
      <c r="A6" s="124"/>
      <c r="B6" s="72"/>
      <c r="C6" s="124"/>
      <c r="D6" s="156"/>
      <c r="E6" s="158"/>
      <c r="F6" s="157"/>
      <c r="H6" s="72"/>
    </row>
    <row r="7" spans="1:8" ht="51" x14ac:dyDescent="0.2">
      <c r="A7" s="124" t="s">
        <v>105</v>
      </c>
      <c r="B7" s="72" t="s">
        <v>117</v>
      </c>
      <c r="C7" s="124" t="s">
        <v>76</v>
      </c>
      <c r="D7" s="156">
        <v>7.5</v>
      </c>
      <c r="E7" s="158"/>
      <c r="F7" s="157">
        <f>+E7*D7</f>
        <v>0</v>
      </c>
      <c r="H7" s="72"/>
    </row>
    <row r="8" spans="1:8" x14ac:dyDescent="0.2">
      <c r="A8" s="124"/>
      <c r="B8" s="72"/>
      <c r="C8" s="124"/>
      <c r="D8" s="156"/>
      <c r="E8" s="158"/>
      <c r="F8" s="157"/>
    </row>
    <row r="9" spans="1:8" ht="89.25" x14ac:dyDescent="0.2">
      <c r="A9" s="124" t="s">
        <v>106</v>
      </c>
      <c r="B9" s="72" t="s">
        <v>253</v>
      </c>
      <c r="C9" s="124" t="s">
        <v>76</v>
      </c>
      <c r="D9" s="156">
        <v>280</v>
      </c>
      <c r="E9" s="158"/>
      <c r="F9" s="157">
        <f>+E9*D9</f>
        <v>0</v>
      </c>
      <c r="H9" s="72"/>
    </row>
    <row r="10" spans="1:8" x14ac:dyDescent="0.2">
      <c r="A10" s="124"/>
      <c r="B10" s="72"/>
      <c r="C10" s="124"/>
      <c r="D10" s="156"/>
      <c r="E10" s="158"/>
      <c r="F10" s="157"/>
    </row>
    <row r="11" spans="1:8" ht="102" x14ac:dyDescent="0.2">
      <c r="A11" s="124" t="s">
        <v>107</v>
      </c>
      <c r="B11" s="72" t="s">
        <v>254</v>
      </c>
      <c r="C11" s="124" t="s">
        <v>76</v>
      </c>
      <c r="D11" s="156">
        <v>120</v>
      </c>
      <c r="E11" s="158"/>
      <c r="F11" s="157">
        <f>+E11*D11</f>
        <v>0</v>
      </c>
      <c r="H11" s="72"/>
    </row>
    <row r="12" spans="1:8" x14ac:dyDescent="0.2">
      <c r="A12" s="124"/>
      <c r="B12" s="72"/>
      <c r="C12" s="124"/>
      <c r="D12" s="156"/>
      <c r="E12" s="158"/>
      <c r="F12" s="157"/>
    </row>
    <row r="13" spans="1:8" ht="51" x14ac:dyDescent="0.2">
      <c r="A13" s="124" t="s">
        <v>109</v>
      </c>
      <c r="B13" s="72" t="s">
        <v>343</v>
      </c>
      <c r="C13" s="124" t="s">
        <v>77</v>
      </c>
      <c r="D13" s="156">
        <v>790</v>
      </c>
      <c r="E13" s="158"/>
      <c r="F13" s="157">
        <f>+E13*D13</f>
        <v>0</v>
      </c>
      <c r="H13" s="72"/>
    </row>
    <row r="14" spans="1:8" x14ac:dyDescent="0.2">
      <c r="A14" s="153"/>
      <c r="B14" s="72"/>
      <c r="C14" s="124"/>
      <c r="D14" s="156"/>
      <c r="E14" s="158"/>
      <c r="F14" s="157"/>
    </row>
    <row r="15" spans="1:8" s="105" customFormat="1" ht="51" x14ac:dyDescent="0.2">
      <c r="A15" s="124" t="s">
        <v>110</v>
      </c>
      <c r="B15" s="72" t="s">
        <v>118</v>
      </c>
      <c r="C15" s="124"/>
      <c r="D15" s="156"/>
      <c r="E15" s="158"/>
      <c r="F15" s="157">
        <f>+F16+F17</f>
        <v>0</v>
      </c>
    </row>
    <row r="16" spans="1:8" x14ac:dyDescent="0.2">
      <c r="A16" s="124"/>
      <c r="B16" s="92" t="s">
        <v>119</v>
      </c>
      <c r="C16" s="124" t="s">
        <v>78</v>
      </c>
      <c r="D16" s="156">
        <v>200</v>
      </c>
      <c r="E16" s="158"/>
      <c r="F16" s="157">
        <f>+E16*D16</f>
        <v>0</v>
      </c>
    </row>
    <row r="17" spans="1:8" x14ac:dyDescent="0.2">
      <c r="A17" s="124"/>
      <c r="B17" s="92" t="s">
        <v>120</v>
      </c>
      <c r="C17" s="124" t="s">
        <v>78</v>
      </c>
      <c r="D17" s="156">
        <v>32</v>
      </c>
      <c r="E17" s="158"/>
      <c r="F17" s="157">
        <f>+E17*D17</f>
        <v>0</v>
      </c>
    </row>
    <row r="18" spans="1:8" x14ac:dyDescent="0.2">
      <c r="A18" s="124"/>
      <c r="B18" s="91"/>
      <c r="C18" s="159"/>
      <c r="D18" s="160"/>
      <c r="E18" s="282"/>
      <c r="F18" s="161"/>
    </row>
    <row r="19" spans="1:8" s="72" customFormat="1" ht="51" x14ac:dyDescent="0.2">
      <c r="A19" s="124" t="s">
        <v>135</v>
      </c>
      <c r="B19" s="72" t="s">
        <v>121</v>
      </c>
      <c r="C19" s="124"/>
      <c r="D19" s="156"/>
      <c r="E19" s="158"/>
      <c r="F19" s="157">
        <f>+E19*D19</f>
        <v>0</v>
      </c>
    </row>
    <row r="20" spans="1:8" s="72" customFormat="1" x14ac:dyDescent="0.2">
      <c r="A20" s="124"/>
      <c r="B20" s="92" t="s">
        <v>221</v>
      </c>
      <c r="C20" s="124" t="s">
        <v>78</v>
      </c>
      <c r="D20" s="156">
        <v>52</v>
      </c>
      <c r="E20" s="158"/>
      <c r="F20" s="157">
        <f>+E20*D20</f>
        <v>0</v>
      </c>
    </row>
    <row r="21" spans="1:8" s="72" customFormat="1" x14ac:dyDescent="0.2">
      <c r="A21" s="124"/>
      <c r="B21" s="92" t="s">
        <v>222</v>
      </c>
      <c r="C21" s="124" t="s">
        <v>78</v>
      </c>
      <c r="D21" s="156">
        <v>2</v>
      </c>
      <c r="E21" s="158"/>
      <c r="F21" s="157">
        <f>+E21*D21</f>
        <v>0</v>
      </c>
    </row>
    <row r="22" spans="1:8" s="105" customFormat="1" x14ac:dyDescent="0.2">
      <c r="A22" s="162"/>
      <c r="B22" s="72"/>
      <c r="C22" s="124"/>
      <c r="D22" s="156"/>
      <c r="E22" s="158"/>
      <c r="F22" s="157"/>
    </row>
    <row r="23" spans="1:8" s="105" customFormat="1" ht="85.9" customHeight="1" x14ac:dyDescent="0.2">
      <c r="A23" s="162" t="s">
        <v>136</v>
      </c>
      <c r="B23" s="72" t="s">
        <v>344</v>
      </c>
      <c r="C23" s="124"/>
      <c r="D23" s="156"/>
      <c r="E23" s="158"/>
      <c r="F23" s="157">
        <f>SUM(F24:F26)</f>
        <v>0</v>
      </c>
    </row>
    <row r="24" spans="1:8" s="168" customFormat="1" ht="78" x14ac:dyDescent="0.2">
      <c r="A24" s="165"/>
      <c r="B24" s="136" t="s">
        <v>359</v>
      </c>
      <c r="C24" s="165" t="s">
        <v>76</v>
      </c>
      <c r="D24" s="166">
        <v>40</v>
      </c>
      <c r="E24" s="169"/>
      <c r="F24" s="167">
        <f>+E24*D24</f>
        <v>0</v>
      </c>
    </row>
    <row r="25" spans="1:8" s="168" customFormat="1" ht="114" customHeight="1" x14ac:dyDescent="0.2">
      <c r="A25" s="165"/>
      <c r="B25" s="136" t="s">
        <v>32</v>
      </c>
      <c r="C25" s="165" t="s">
        <v>77</v>
      </c>
      <c r="D25" s="166">
        <v>200</v>
      </c>
      <c r="E25" s="169"/>
      <c r="F25" s="167">
        <f>+E25*D25</f>
        <v>0</v>
      </c>
      <c r="G25" s="170"/>
    </row>
    <row r="26" spans="1:8" s="168" customFormat="1" ht="93" x14ac:dyDescent="0.2">
      <c r="A26" s="165"/>
      <c r="B26" s="136" t="s">
        <v>360</v>
      </c>
      <c r="C26" s="165" t="s">
        <v>76</v>
      </c>
      <c r="D26" s="166">
        <v>6</v>
      </c>
      <c r="E26" s="169"/>
      <c r="F26" s="167">
        <f>+E26*D26</f>
        <v>0</v>
      </c>
      <c r="G26" s="170"/>
    </row>
    <row r="27" spans="1:8" x14ac:dyDescent="0.2">
      <c r="A27" s="124"/>
      <c r="B27" s="72"/>
      <c r="C27" s="124"/>
      <c r="D27" s="156"/>
      <c r="E27" s="158"/>
      <c r="F27" s="157"/>
      <c r="G27" s="163"/>
    </row>
    <row r="28" spans="1:8" s="164" customFormat="1" ht="89.25" x14ac:dyDescent="0.2">
      <c r="A28" s="162" t="s">
        <v>137</v>
      </c>
      <c r="B28" s="72" t="s">
        <v>345</v>
      </c>
      <c r="C28" s="124"/>
      <c r="D28" s="156"/>
      <c r="E28" s="158"/>
      <c r="F28" s="157">
        <f>SUM(F29:F33)</f>
        <v>0</v>
      </c>
    </row>
    <row r="29" spans="1:8" s="168" customFormat="1" ht="89.25" x14ac:dyDescent="0.2">
      <c r="A29" s="165"/>
      <c r="B29" s="136" t="s">
        <v>256</v>
      </c>
      <c r="C29" s="165" t="s">
        <v>76</v>
      </c>
      <c r="D29" s="166">
        <v>9</v>
      </c>
      <c r="E29" s="169"/>
      <c r="F29" s="167">
        <f>+E29*D29</f>
        <v>0</v>
      </c>
      <c r="H29" s="133"/>
    </row>
    <row r="30" spans="1:8" s="133" customFormat="1" ht="105" x14ac:dyDescent="0.2">
      <c r="A30" s="165"/>
      <c r="B30" s="136" t="s">
        <v>361</v>
      </c>
      <c r="C30" s="165" t="s">
        <v>76</v>
      </c>
      <c r="D30" s="166">
        <v>9</v>
      </c>
      <c r="E30" s="169"/>
      <c r="F30" s="167">
        <f>+E30*D30</f>
        <v>0</v>
      </c>
    </row>
    <row r="31" spans="1:8" s="133" customFormat="1" ht="89.25" x14ac:dyDescent="0.2">
      <c r="A31" s="165"/>
      <c r="B31" s="136" t="s">
        <v>230</v>
      </c>
      <c r="C31" s="165" t="s">
        <v>77</v>
      </c>
      <c r="D31" s="166">
        <v>45</v>
      </c>
      <c r="E31" s="169"/>
      <c r="F31" s="167">
        <f>+E31*D31</f>
        <v>0</v>
      </c>
      <c r="G31" s="138"/>
    </row>
    <row r="32" spans="1:8" s="133" customFormat="1" ht="92.25" x14ac:dyDescent="0.2">
      <c r="A32" s="165"/>
      <c r="B32" s="136" t="s">
        <v>362</v>
      </c>
      <c r="C32" s="165" t="s">
        <v>76</v>
      </c>
      <c r="D32" s="166">
        <v>1</v>
      </c>
      <c r="E32" s="169"/>
      <c r="F32" s="167">
        <f>+E32*D32</f>
        <v>0</v>
      </c>
      <c r="G32" s="138"/>
    </row>
    <row r="33" spans="1:16" s="133" customFormat="1" ht="92.25" x14ac:dyDescent="0.2">
      <c r="A33" s="165"/>
      <c r="B33" s="136" t="s">
        <v>363</v>
      </c>
      <c r="C33" s="165" t="s">
        <v>76</v>
      </c>
      <c r="D33" s="166">
        <v>1</v>
      </c>
      <c r="E33" s="169"/>
      <c r="F33" s="167">
        <f>+E33*D33</f>
        <v>0</v>
      </c>
      <c r="G33" s="138"/>
    </row>
    <row r="34" spans="1:16" x14ac:dyDescent="0.2">
      <c r="A34" s="124"/>
      <c r="B34" s="72"/>
      <c r="C34" s="124"/>
      <c r="D34" s="156"/>
      <c r="E34" s="158"/>
      <c r="F34" s="157"/>
      <c r="G34" s="163"/>
    </row>
    <row r="35" spans="1:16" ht="25.5" x14ac:dyDescent="0.2">
      <c r="A35" s="124" t="s">
        <v>138</v>
      </c>
      <c r="B35" s="72" t="s">
        <v>150</v>
      </c>
      <c r="C35" s="124"/>
      <c r="D35" s="156"/>
      <c r="E35" s="158"/>
      <c r="F35" s="157">
        <f>+F36+F37</f>
        <v>0</v>
      </c>
      <c r="G35" s="163"/>
    </row>
    <row r="36" spans="1:16" s="168" customFormat="1" ht="25.5" x14ac:dyDescent="0.2">
      <c r="A36" s="165"/>
      <c r="B36" s="136" t="s">
        <v>196</v>
      </c>
      <c r="C36" s="165" t="s">
        <v>77</v>
      </c>
      <c r="D36" s="166">
        <v>330</v>
      </c>
      <c r="E36" s="169"/>
      <c r="F36" s="167">
        <f>+E36*D36</f>
        <v>0</v>
      </c>
      <c r="G36" s="170"/>
      <c r="H36" s="138"/>
      <c r="I36" s="138"/>
      <c r="J36" s="138"/>
      <c r="K36" s="138"/>
      <c r="L36" s="138"/>
      <c r="M36" s="138"/>
      <c r="N36" s="138"/>
      <c r="O36" s="133"/>
      <c r="P36" s="133"/>
    </row>
    <row r="37" spans="1:16" s="168" customFormat="1" ht="25.5" x14ac:dyDescent="0.2">
      <c r="A37" s="165"/>
      <c r="B37" s="136" t="s">
        <v>181</v>
      </c>
      <c r="C37" s="165" t="s">
        <v>77</v>
      </c>
      <c r="D37" s="166">
        <v>330</v>
      </c>
      <c r="E37" s="169"/>
      <c r="F37" s="167">
        <f>+E37*D37</f>
        <v>0</v>
      </c>
      <c r="H37" s="138"/>
      <c r="I37" s="138"/>
      <c r="J37" s="138"/>
      <c r="K37" s="138"/>
      <c r="L37" s="138"/>
      <c r="M37" s="138"/>
      <c r="N37" s="133"/>
      <c r="O37" s="133"/>
      <c r="P37" s="133"/>
    </row>
    <row r="38" spans="1:16" x14ac:dyDescent="0.2">
      <c r="A38" s="124"/>
      <c r="B38" s="72"/>
      <c r="C38" s="124"/>
      <c r="D38" s="156"/>
      <c r="E38" s="158"/>
      <c r="F38" s="157"/>
      <c r="H38" s="72"/>
      <c r="I38" s="72"/>
      <c r="J38" s="72"/>
      <c r="K38" s="72"/>
      <c r="L38" s="72"/>
      <c r="M38" s="72"/>
      <c r="N38" s="72"/>
      <c r="O38" s="72"/>
      <c r="P38" s="72"/>
    </row>
    <row r="39" spans="1:16" ht="25.5" x14ac:dyDescent="0.2">
      <c r="A39" s="124" t="s">
        <v>147</v>
      </c>
      <c r="B39" s="72" t="s">
        <v>54</v>
      </c>
      <c r="C39" s="124"/>
      <c r="D39" s="156"/>
      <c r="E39" s="158"/>
      <c r="F39" s="157">
        <f>+F40+F41</f>
        <v>0</v>
      </c>
      <c r="H39" s="72"/>
      <c r="I39" s="72"/>
      <c r="J39" s="72"/>
      <c r="K39" s="72"/>
      <c r="L39" s="72"/>
      <c r="M39" s="72"/>
      <c r="N39" s="72"/>
      <c r="O39" s="72"/>
      <c r="P39" s="72"/>
    </row>
    <row r="40" spans="1:16" s="168" customFormat="1" ht="25.5" x14ac:dyDescent="0.2">
      <c r="A40" s="165"/>
      <c r="B40" s="136" t="s">
        <v>197</v>
      </c>
      <c r="C40" s="165" t="s">
        <v>77</v>
      </c>
      <c r="D40" s="166">
        <v>90</v>
      </c>
      <c r="E40" s="169"/>
      <c r="F40" s="167">
        <f>+E40*D40</f>
        <v>0</v>
      </c>
      <c r="H40" s="138"/>
      <c r="I40" s="133"/>
      <c r="J40" s="133"/>
      <c r="K40" s="133"/>
      <c r="L40" s="133"/>
      <c r="M40" s="133"/>
      <c r="N40" s="133"/>
      <c r="O40" s="133"/>
      <c r="P40" s="133"/>
    </row>
    <row r="41" spans="1:16" s="168" customFormat="1" ht="25.5" x14ac:dyDescent="0.2">
      <c r="A41" s="165"/>
      <c r="B41" s="136" t="s">
        <v>198</v>
      </c>
      <c r="C41" s="165" t="s">
        <v>77</v>
      </c>
      <c r="D41" s="166">
        <v>90</v>
      </c>
      <c r="E41" s="169">
        <v>0</v>
      </c>
      <c r="F41" s="167">
        <f>+E41*D41</f>
        <v>0</v>
      </c>
      <c r="H41" s="138"/>
      <c r="I41" s="133"/>
      <c r="J41" s="133"/>
      <c r="K41" s="133"/>
      <c r="L41" s="133"/>
      <c r="M41" s="133"/>
      <c r="N41" s="133"/>
      <c r="O41" s="133"/>
      <c r="P41" s="133"/>
    </row>
    <row r="42" spans="1:16" x14ac:dyDescent="0.2">
      <c r="A42" s="124"/>
      <c r="B42" s="72"/>
      <c r="C42" s="124"/>
      <c r="D42" s="156"/>
      <c r="E42" s="158"/>
      <c r="F42" s="157"/>
    </row>
    <row r="44" spans="1:16" s="149" customFormat="1" x14ac:dyDescent="0.2">
      <c r="A44" s="146"/>
      <c r="B44" s="114" t="s">
        <v>154</v>
      </c>
      <c r="C44" s="146"/>
      <c r="D44" s="147"/>
      <c r="E44" s="280"/>
      <c r="F44" s="148">
        <f>+F5+F7+F9+F11+F13+F15+F19+F23+F28+F35+F39</f>
        <v>0</v>
      </c>
    </row>
  </sheetData>
  <sheetProtection algorithmName="SHA-512" hashValue="3EeCPLT9UrfuA4x8qY2m9GE7YVY/FDnL8L21KJiUEHm+4Wpqc8mC2EdM6ieCFgagOFS5mSHOmy7d+58QUh0/Yw==" saltValue="AEjgVjC+BRRwpJ6zMiM5Ng==" spinCount="100000" sheet="1" objects="1" scenarios="1"/>
  <phoneticPr fontId="3" type="noConversion"/>
  <pageMargins left="0.75" right="0.56999999999999995" top="1" bottom="1" header="0" footer="0"/>
  <pageSetup paperSize="9" orientation="portrait" r:id="rId1"/>
  <headerFooter alignWithMargins="0">
    <oddFooter>&amp;LPARKIRNO OBMOČJE KOMENDA / POPISI / 6 utrjene površine / stran &amp;P od &amp;N</oddFooter>
  </headerFooter>
  <rowBreaks count="3" manualBreakCount="3">
    <brk id="14" max="6" man="1"/>
    <brk id="27" max="6" man="1"/>
    <brk id="32"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9"/>
  <sheetViews>
    <sheetView view="pageBreakPreview" zoomScale="66" zoomScaleNormal="100" zoomScaleSheetLayoutView="66" workbookViewId="0">
      <selection activeCell="E3" sqref="E3:F3"/>
    </sheetView>
  </sheetViews>
  <sheetFormatPr defaultColWidth="8.88671875" defaultRowHeight="12.75" x14ac:dyDescent="0.2"/>
  <cols>
    <col min="1" max="1" width="4.77734375" style="65" customWidth="1"/>
    <col min="2" max="2" width="30.77734375" style="72" customWidth="1"/>
    <col min="3" max="3" width="6.77734375" style="65" customWidth="1"/>
    <col min="4" max="4" width="6.77734375" style="107" customWidth="1"/>
    <col min="5" max="5" width="9.77734375" style="174" customWidth="1"/>
    <col min="6" max="6" width="13.77734375" style="73" customWidth="1"/>
    <col min="7" max="7" width="12.21875" style="66" customWidth="1"/>
    <col min="8" max="16384" width="8.88671875" style="66"/>
  </cols>
  <sheetData>
    <row r="1" spans="1:6" s="172" customFormat="1" x14ac:dyDescent="0.2">
      <c r="A1" s="171">
        <v>7</v>
      </c>
      <c r="B1" s="172" t="s">
        <v>126</v>
      </c>
      <c r="C1" s="171"/>
      <c r="D1" s="171"/>
      <c r="E1" s="283"/>
      <c r="F1" s="173"/>
    </row>
    <row r="2" spans="1:6" s="72" customFormat="1" x14ac:dyDescent="0.2">
      <c r="A2" s="153"/>
      <c r="C2" s="67"/>
      <c r="D2" s="109"/>
      <c r="E2" s="174"/>
      <c r="F2" s="73"/>
    </row>
    <row r="3" spans="1:6" s="76" customFormat="1" x14ac:dyDescent="0.2">
      <c r="A3" s="153"/>
      <c r="C3" s="85" t="s">
        <v>74</v>
      </c>
      <c r="D3" s="122" t="s">
        <v>75</v>
      </c>
      <c r="E3" s="287" t="s">
        <v>372</v>
      </c>
      <c r="F3" s="185" t="s">
        <v>339</v>
      </c>
    </row>
    <row r="4" spans="1:6" s="72" customFormat="1" x14ac:dyDescent="0.2">
      <c r="A4" s="153"/>
      <c r="C4" s="67"/>
      <c r="D4" s="109"/>
      <c r="E4" s="174"/>
      <c r="F4" s="73"/>
    </row>
    <row r="5" spans="1:6" s="76" customFormat="1" x14ac:dyDescent="0.2">
      <c r="A5" s="153" t="s">
        <v>152</v>
      </c>
      <c r="B5" s="76" t="s">
        <v>58</v>
      </c>
      <c r="C5" s="107"/>
      <c r="D5" s="122"/>
      <c r="E5" s="86"/>
      <c r="F5" s="87">
        <f>+F7+F12+F14+F16+F18+F20+F22+F24+F28+F30</f>
        <v>0</v>
      </c>
    </row>
    <row r="6" spans="1:6" s="72" customFormat="1" x14ac:dyDescent="0.2">
      <c r="A6" s="124"/>
      <c r="B6" s="76"/>
      <c r="C6" s="107"/>
      <c r="D6" s="109"/>
      <c r="E6" s="174"/>
      <c r="F6" s="73"/>
    </row>
    <row r="7" spans="1:6" s="72" customFormat="1" ht="85.5" customHeight="1" x14ac:dyDescent="0.2">
      <c r="A7" s="175" t="s">
        <v>104</v>
      </c>
      <c r="B7" s="72" t="s">
        <v>175</v>
      </c>
      <c r="C7" s="65"/>
      <c r="D7" s="109"/>
      <c r="E7" s="174"/>
      <c r="F7" s="73">
        <f>+F8+F9+F10</f>
        <v>0</v>
      </c>
    </row>
    <row r="8" spans="1:6" s="133" customFormat="1" ht="32.25" customHeight="1" x14ac:dyDescent="0.2">
      <c r="A8" s="176"/>
      <c r="B8" s="136" t="s">
        <v>176</v>
      </c>
      <c r="C8" s="132" t="s">
        <v>78</v>
      </c>
      <c r="D8" s="137">
        <v>13</v>
      </c>
      <c r="E8" s="183"/>
      <c r="F8" s="134">
        <f>+E8*D8</f>
        <v>0</v>
      </c>
    </row>
    <row r="9" spans="1:6" s="133" customFormat="1" ht="25.5" x14ac:dyDescent="0.2">
      <c r="A9" s="176"/>
      <c r="B9" s="136" t="s">
        <v>177</v>
      </c>
      <c r="C9" s="132" t="s">
        <v>78</v>
      </c>
      <c r="D9" s="137">
        <v>11</v>
      </c>
      <c r="E9" s="183"/>
      <c r="F9" s="134">
        <f>+E9*D9</f>
        <v>0</v>
      </c>
    </row>
    <row r="10" spans="1:6" s="133" customFormat="1" ht="25.5" x14ac:dyDescent="0.2">
      <c r="A10" s="176"/>
      <c r="B10" s="136" t="s">
        <v>61</v>
      </c>
      <c r="C10" s="132" t="s">
        <v>78</v>
      </c>
      <c r="D10" s="137">
        <v>15.5</v>
      </c>
      <c r="E10" s="183"/>
      <c r="F10" s="134">
        <f>+E10*D10</f>
        <v>0</v>
      </c>
    </row>
    <row r="11" spans="1:6" s="72" customFormat="1" x14ac:dyDescent="0.2">
      <c r="A11" s="153"/>
      <c r="C11" s="65"/>
      <c r="D11" s="109"/>
      <c r="E11" s="174"/>
      <c r="F11" s="73"/>
    </row>
    <row r="12" spans="1:6" s="72" customFormat="1" ht="38.25" x14ac:dyDescent="0.2">
      <c r="A12" s="124" t="s">
        <v>105</v>
      </c>
      <c r="B12" s="72" t="s">
        <v>178</v>
      </c>
      <c r="C12" s="65" t="s">
        <v>78</v>
      </c>
      <c r="D12" s="109">
        <v>6.75</v>
      </c>
      <c r="E12" s="174"/>
      <c r="F12" s="73">
        <f>+E12*D12</f>
        <v>0</v>
      </c>
    </row>
    <row r="13" spans="1:6" s="72" customFormat="1" x14ac:dyDescent="0.2">
      <c r="A13" s="124"/>
      <c r="C13" s="65"/>
      <c r="D13" s="109"/>
      <c r="E13" s="174"/>
      <c r="F13" s="73"/>
    </row>
    <row r="14" spans="1:6" s="72" customFormat="1" ht="38.25" x14ac:dyDescent="0.2">
      <c r="A14" s="124" t="s">
        <v>106</v>
      </c>
      <c r="B14" s="72" t="s">
        <v>62</v>
      </c>
      <c r="C14" s="65" t="s">
        <v>59</v>
      </c>
      <c r="D14" s="109">
        <v>4</v>
      </c>
      <c r="E14" s="174"/>
      <c r="F14" s="73">
        <f>+E14*D14</f>
        <v>0</v>
      </c>
    </row>
    <row r="15" spans="1:6" s="72" customFormat="1" x14ac:dyDescent="0.2">
      <c r="A15" s="124"/>
      <c r="C15" s="65"/>
      <c r="D15" s="109"/>
      <c r="E15" s="174"/>
      <c r="F15" s="73"/>
    </row>
    <row r="16" spans="1:6" s="72" customFormat="1" ht="76.5" x14ac:dyDescent="0.2">
      <c r="A16" s="124" t="s">
        <v>107</v>
      </c>
      <c r="B16" s="72" t="s">
        <v>179</v>
      </c>
      <c r="C16" s="65" t="s">
        <v>78</v>
      </c>
      <c r="D16" s="109">
        <v>62.5</v>
      </c>
      <c r="E16" s="174"/>
      <c r="F16" s="73">
        <f>+E16*D16</f>
        <v>0</v>
      </c>
    </row>
    <row r="17" spans="1:6" s="72" customFormat="1" x14ac:dyDescent="0.2">
      <c r="A17" s="124"/>
      <c r="C17" s="65"/>
      <c r="D17" s="109"/>
      <c r="E17" s="174"/>
      <c r="F17" s="73"/>
    </row>
    <row r="18" spans="1:6" s="72" customFormat="1" ht="51" x14ac:dyDescent="0.2">
      <c r="A18" s="124" t="s">
        <v>109</v>
      </c>
      <c r="B18" s="72" t="s">
        <v>63</v>
      </c>
      <c r="C18" s="65" t="s">
        <v>59</v>
      </c>
      <c r="D18" s="109">
        <v>2</v>
      </c>
      <c r="E18" s="174"/>
      <c r="F18" s="73">
        <f>+E18*D18</f>
        <v>0</v>
      </c>
    </row>
    <row r="19" spans="1:6" s="72" customFormat="1" x14ac:dyDescent="0.2">
      <c r="A19" s="124"/>
      <c r="C19" s="65"/>
      <c r="D19" s="109"/>
      <c r="E19" s="174"/>
      <c r="F19" s="73"/>
    </row>
    <row r="20" spans="1:6" s="72" customFormat="1" ht="134.44999999999999" customHeight="1" x14ac:dyDescent="0.2">
      <c r="A20" s="124" t="s">
        <v>110</v>
      </c>
      <c r="B20" s="72" t="s">
        <v>307</v>
      </c>
      <c r="C20" s="65" t="s">
        <v>78</v>
      </c>
      <c r="D20" s="109">
        <v>32.5</v>
      </c>
      <c r="E20" s="174"/>
      <c r="F20" s="73">
        <f>+E20*D20</f>
        <v>0</v>
      </c>
    </row>
    <row r="21" spans="1:6" s="72" customFormat="1" x14ac:dyDescent="0.2">
      <c r="A21" s="124"/>
      <c r="C21" s="65"/>
      <c r="D21" s="109"/>
      <c r="E21" s="174"/>
      <c r="F21" s="73"/>
    </row>
    <row r="22" spans="1:6" s="72" customFormat="1" ht="89.25" x14ac:dyDescent="0.2">
      <c r="A22" s="124" t="s">
        <v>135</v>
      </c>
      <c r="B22" s="72" t="s">
        <v>308</v>
      </c>
      <c r="C22" s="65" t="s">
        <v>59</v>
      </c>
      <c r="D22" s="109">
        <v>2</v>
      </c>
      <c r="E22" s="174"/>
      <c r="F22" s="73">
        <f>+E22*D22</f>
        <v>0</v>
      </c>
    </row>
    <row r="23" spans="1:6" s="164" customFormat="1" x14ac:dyDescent="0.2">
      <c r="A23" s="162"/>
      <c r="B23" s="72"/>
      <c r="C23" s="65"/>
      <c r="D23" s="109"/>
      <c r="E23" s="174"/>
      <c r="F23" s="73"/>
    </row>
    <row r="24" spans="1:6" s="72" customFormat="1" ht="25.5" x14ac:dyDescent="0.2">
      <c r="A24" s="124" t="s">
        <v>136</v>
      </c>
      <c r="B24" s="72" t="s">
        <v>286</v>
      </c>
      <c r="C24" s="65"/>
      <c r="D24" s="109"/>
      <c r="E24" s="174"/>
      <c r="F24" s="73">
        <f>+F25+F26</f>
        <v>0</v>
      </c>
    </row>
    <row r="25" spans="1:6" s="133" customFormat="1" ht="25.5" x14ac:dyDescent="0.2">
      <c r="A25" s="165"/>
      <c r="B25" s="133" t="s">
        <v>284</v>
      </c>
      <c r="C25" s="132" t="s">
        <v>59</v>
      </c>
      <c r="D25" s="137">
        <v>1</v>
      </c>
      <c r="E25" s="183"/>
      <c r="F25" s="134">
        <f>+E25*D25</f>
        <v>0</v>
      </c>
    </row>
    <row r="26" spans="1:6" s="133" customFormat="1" ht="25.5" x14ac:dyDescent="0.2">
      <c r="A26" s="165"/>
      <c r="B26" s="133" t="s">
        <v>285</v>
      </c>
      <c r="C26" s="132" t="s">
        <v>59</v>
      </c>
      <c r="D26" s="137">
        <v>1</v>
      </c>
      <c r="E26" s="183"/>
      <c r="F26" s="134">
        <f>+E26*D26</f>
        <v>0</v>
      </c>
    </row>
    <row r="27" spans="1:6" s="72" customFormat="1" x14ac:dyDescent="0.2">
      <c r="A27" s="124"/>
      <c r="C27" s="65"/>
      <c r="D27" s="109"/>
      <c r="E27" s="174"/>
      <c r="F27" s="73"/>
    </row>
    <row r="28" spans="1:6" s="72" customFormat="1" ht="89.25" x14ac:dyDescent="0.2">
      <c r="A28" s="124" t="s">
        <v>137</v>
      </c>
      <c r="B28" s="72" t="s">
        <v>309</v>
      </c>
      <c r="C28" s="65" t="s">
        <v>59</v>
      </c>
      <c r="D28" s="109">
        <v>2</v>
      </c>
      <c r="E28" s="174"/>
      <c r="F28" s="73">
        <f>+E28*D28</f>
        <v>0</v>
      </c>
    </row>
    <row r="29" spans="1:6" s="72" customFormat="1" x14ac:dyDescent="0.2">
      <c r="A29" s="124"/>
      <c r="C29" s="65"/>
      <c r="D29" s="109"/>
      <c r="E29" s="174"/>
      <c r="F29" s="73"/>
    </row>
    <row r="30" spans="1:6" s="72" customFormat="1" ht="25.5" x14ac:dyDescent="0.2">
      <c r="A30" s="124" t="s">
        <v>138</v>
      </c>
      <c r="B30" s="72" t="s">
        <v>64</v>
      </c>
      <c r="C30" s="65"/>
      <c r="D30" s="109"/>
      <c r="E30" s="174"/>
      <c r="F30" s="73">
        <f>+F31+F32</f>
        <v>0</v>
      </c>
    </row>
    <row r="31" spans="1:6" s="133" customFormat="1" x14ac:dyDescent="0.2">
      <c r="A31" s="165"/>
      <c r="B31" s="136" t="s">
        <v>287</v>
      </c>
      <c r="C31" s="132" t="s">
        <v>59</v>
      </c>
      <c r="D31" s="137">
        <v>2</v>
      </c>
      <c r="E31" s="183"/>
      <c r="F31" s="134">
        <f>+E31*D31</f>
        <v>0</v>
      </c>
    </row>
    <row r="32" spans="1:6" s="133" customFormat="1" x14ac:dyDescent="0.2">
      <c r="A32" s="165"/>
      <c r="B32" s="136" t="s">
        <v>65</v>
      </c>
      <c r="C32" s="132" t="s">
        <v>59</v>
      </c>
      <c r="D32" s="137">
        <v>2</v>
      </c>
      <c r="E32" s="183"/>
      <c r="F32" s="134">
        <f>+E32*D32</f>
        <v>0</v>
      </c>
    </row>
    <row r="33" spans="1:10" s="72" customFormat="1" x14ac:dyDescent="0.2">
      <c r="A33" s="124"/>
      <c r="C33" s="65"/>
      <c r="D33" s="109"/>
      <c r="E33" s="174"/>
      <c r="F33" s="73"/>
    </row>
    <row r="34" spans="1:10" s="88" customFormat="1" x14ac:dyDescent="0.2">
      <c r="A34" s="107" t="s">
        <v>153</v>
      </c>
      <c r="B34" s="76" t="s">
        <v>60</v>
      </c>
      <c r="C34" s="65"/>
      <c r="D34" s="109"/>
      <c r="E34" s="174"/>
      <c r="F34" s="87">
        <f>+F36</f>
        <v>0</v>
      </c>
    </row>
    <row r="35" spans="1:10" s="88" customFormat="1" x14ac:dyDescent="0.2">
      <c r="A35" s="107"/>
      <c r="B35" s="76"/>
      <c r="C35" s="65"/>
      <c r="D35" s="109"/>
      <c r="E35" s="174"/>
      <c r="F35" s="73"/>
    </row>
    <row r="36" spans="1:10" x14ac:dyDescent="0.2">
      <c r="A36" s="65" t="s">
        <v>104</v>
      </c>
      <c r="B36" s="72" t="s">
        <v>224</v>
      </c>
      <c r="C36" s="65" t="s">
        <v>85</v>
      </c>
      <c r="D36" s="109">
        <v>1</v>
      </c>
      <c r="E36" s="174">
        <v>0</v>
      </c>
      <c r="F36" s="73">
        <f>+E36*D36</f>
        <v>0</v>
      </c>
    </row>
    <row r="37" spans="1:10" x14ac:dyDescent="0.2">
      <c r="D37" s="65"/>
    </row>
    <row r="38" spans="1:10" x14ac:dyDescent="0.2">
      <c r="D38" s="65"/>
    </row>
    <row r="39" spans="1:10" x14ac:dyDescent="0.2">
      <c r="B39" s="76"/>
      <c r="D39" s="65"/>
    </row>
    <row r="40" spans="1:10" s="172" customFormat="1" x14ac:dyDescent="0.2">
      <c r="A40" s="171"/>
      <c r="B40" s="177" t="s">
        <v>127</v>
      </c>
      <c r="C40" s="171"/>
      <c r="D40" s="171"/>
      <c r="E40" s="283"/>
      <c r="F40" s="173">
        <f>+F34+F5</f>
        <v>0</v>
      </c>
    </row>
    <row r="41" spans="1:10" s="109" customFormat="1" x14ac:dyDescent="0.2">
      <c r="A41" s="123"/>
      <c r="B41" s="72"/>
      <c r="C41" s="65"/>
      <c r="D41" s="107"/>
      <c r="E41" s="174"/>
      <c r="F41" s="73"/>
      <c r="G41" s="66"/>
      <c r="H41" s="66"/>
      <c r="I41" s="66"/>
      <c r="J41" s="66"/>
    </row>
    <row r="42" spans="1:10" s="109" customFormat="1" x14ac:dyDescent="0.2">
      <c r="A42" s="123"/>
      <c r="B42" s="72"/>
      <c r="C42" s="65"/>
      <c r="D42" s="107"/>
      <c r="E42" s="174"/>
      <c r="F42" s="73"/>
      <c r="G42" s="66"/>
      <c r="H42" s="66"/>
      <c r="I42" s="66"/>
      <c r="J42" s="66"/>
    </row>
    <row r="43" spans="1:10" s="109" customFormat="1" x14ac:dyDescent="0.2">
      <c r="A43" s="65"/>
      <c r="B43" s="72"/>
      <c r="C43" s="65"/>
      <c r="D43" s="122"/>
      <c r="E43" s="174"/>
      <c r="F43" s="73"/>
      <c r="G43" s="66"/>
      <c r="H43" s="66"/>
      <c r="I43" s="66"/>
      <c r="J43" s="66"/>
    </row>
    <row r="44" spans="1:10" s="109" customFormat="1" x14ac:dyDescent="0.2">
      <c r="A44" s="123"/>
      <c r="B44" s="72"/>
      <c r="C44" s="65"/>
      <c r="D44" s="107"/>
      <c r="E44" s="174"/>
      <c r="F44" s="73"/>
      <c r="G44" s="66"/>
      <c r="H44" s="66"/>
      <c r="I44" s="66"/>
      <c r="J44" s="66"/>
    </row>
    <row r="45" spans="1:10" s="109" customFormat="1" x14ac:dyDescent="0.2">
      <c r="A45" s="65"/>
      <c r="B45" s="72"/>
      <c r="C45" s="65"/>
      <c r="D45" s="122"/>
      <c r="E45" s="174"/>
      <c r="F45" s="73"/>
      <c r="G45" s="66"/>
      <c r="H45" s="66"/>
      <c r="I45" s="66"/>
      <c r="J45" s="66"/>
    </row>
    <row r="46" spans="1:10" s="109" customFormat="1" x14ac:dyDescent="0.2">
      <c r="A46" s="65"/>
      <c r="B46" s="72"/>
      <c r="C46" s="65"/>
      <c r="D46" s="85"/>
      <c r="E46" s="174"/>
      <c r="F46" s="73"/>
      <c r="G46" s="66"/>
      <c r="H46" s="66"/>
      <c r="I46" s="66"/>
      <c r="J46" s="66"/>
    </row>
    <row r="47" spans="1:10" s="109" customFormat="1" x14ac:dyDescent="0.2">
      <c r="A47" s="65"/>
      <c r="B47" s="72"/>
      <c r="C47" s="65"/>
      <c r="D47" s="85"/>
      <c r="E47" s="174"/>
      <c r="F47" s="73"/>
      <c r="G47" s="66"/>
      <c r="H47" s="66"/>
      <c r="I47" s="66"/>
      <c r="J47" s="66"/>
    </row>
    <row r="48" spans="1:10" s="109" customFormat="1" x14ac:dyDescent="0.2">
      <c r="A48" s="65"/>
      <c r="B48" s="72"/>
      <c r="C48" s="65"/>
      <c r="D48" s="122"/>
      <c r="E48" s="174"/>
      <c r="F48" s="73"/>
      <c r="G48" s="66"/>
      <c r="H48" s="66"/>
      <c r="I48" s="66"/>
      <c r="J48" s="66"/>
    </row>
    <row r="49" spans="1:10" s="109" customFormat="1" x14ac:dyDescent="0.2">
      <c r="A49" s="65"/>
      <c r="B49" s="72"/>
      <c r="C49" s="65"/>
      <c r="D49" s="178"/>
      <c r="E49" s="174"/>
      <c r="F49" s="73"/>
      <c r="G49" s="66"/>
      <c r="H49" s="66"/>
      <c r="I49" s="66"/>
      <c r="J49" s="66"/>
    </row>
    <row r="50" spans="1:10" s="109" customFormat="1" x14ac:dyDescent="0.2">
      <c r="A50" s="65"/>
      <c r="B50" s="72"/>
      <c r="C50" s="65"/>
      <c r="D50" s="85"/>
      <c r="E50" s="174"/>
      <c r="F50" s="73"/>
      <c r="G50" s="66"/>
      <c r="H50" s="66"/>
      <c r="I50" s="66"/>
      <c r="J50" s="66"/>
    </row>
    <row r="51" spans="1:10" s="109" customFormat="1" x14ac:dyDescent="0.2">
      <c r="A51" s="123"/>
      <c r="B51" s="72"/>
      <c r="C51" s="65"/>
      <c r="D51" s="107"/>
      <c r="E51" s="174"/>
      <c r="F51" s="73"/>
      <c r="G51" s="66"/>
      <c r="H51" s="66"/>
      <c r="I51" s="66"/>
      <c r="J51" s="66"/>
    </row>
    <row r="52" spans="1:10" s="109" customFormat="1" x14ac:dyDescent="0.2">
      <c r="A52" s="65"/>
      <c r="B52" s="72"/>
      <c r="C52" s="65"/>
      <c r="D52" s="122"/>
      <c r="E52" s="174"/>
      <c r="F52" s="73"/>
      <c r="G52" s="66"/>
      <c r="H52" s="66"/>
      <c r="I52" s="66"/>
      <c r="J52" s="66"/>
    </row>
    <row r="53" spans="1:10" s="109" customFormat="1" x14ac:dyDescent="0.2">
      <c r="A53" s="65"/>
      <c r="B53" s="72"/>
      <c r="C53" s="65"/>
      <c r="D53" s="85"/>
      <c r="E53" s="174"/>
      <c r="F53" s="73"/>
      <c r="G53" s="66"/>
      <c r="H53" s="66"/>
      <c r="I53" s="66"/>
      <c r="J53" s="66"/>
    </row>
    <row r="54" spans="1:10" x14ac:dyDescent="0.2">
      <c r="D54" s="85"/>
    </row>
    <row r="55" spans="1:10" x14ac:dyDescent="0.2">
      <c r="D55" s="178"/>
    </row>
    <row r="56" spans="1:10" x14ac:dyDescent="0.2">
      <c r="D56" s="122"/>
    </row>
    <row r="57" spans="1:10" x14ac:dyDescent="0.2">
      <c r="A57" s="123"/>
      <c r="D57" s="122"/>
    </row>
    <row r="58" spans="1:10" x14ac:dyDescent="0.2">
      <c r="D58" s="122"/>
    </row>
    <row r="60" spans="1:10" x14ac:dyDescent="0.2">
      <c r="A60" s="123"/>
    </row>
    <row r="61" spans="1:10" x14ac:dyDescent="0.2">
      <c r="D61" s="85"/>
    </row>
    <row r="63" spans="1:10" x14ac:dyDescent="0.2">
      <c r="D63" s="85"/>
    </row>
    <row r="65" spans="1:6" x14ac:dyDescent="0.2">
      <c r="B65" s="76"/>
      <c r="D65" s="85"/>
    </row>
    <row r="66" spans="1:6" x14ac:dyDescent="0.2">
      <c r="B66" s="76"/>
      <c r="D66" s="85"/>
    </row>
    <row r="67" spans="1:6" x14ac:dyDescent="0.2">
      <c r="A67" s="124"/>
      <c r="B67" s="76"/>
      <c r="D67" s="85"/>
    </row>
    <row r="70" spans="1:6" x14ac:dyDescent="0.2">
      <c r="D70" s="85"/>
    </row>
    <row r="72" spans="1:6" x14ac:dyDescent="0.2">
      <c r="D72" s="85"/>
    </row>
    <row r="74" spans="1:6" x14ac:dyDescent="0.2">
      <c r="D74" s="85"/>
    </row>
    <row r="75" spans="1:6" s="179" customFormat="1" x14ac:dyDescent="0.2">
      <c r="A75" s="67"/>
      <c r="B75" s="72"/>
      <c r="C75" s="65"/>
      <c r="D75" s="107"/>
      <c r="E75" s="174"/>
      <c r="F75" s="73"/>
    </row>
    <row r="76" spans="1:6" s="179" customFormat="1" x14ac:dyDescent="0.2">
      <c r="A76" s="67"/>
      <c r="B76" s="164"/>
      <c r="C76" s="67"/>
      <c r="D76" s="85"/>
      <c r="E76" s="174"/>
      <c r="F76" s="73"/>
    </row>
    <row r="78" spans="1:6" ht="13.5" thickBot="1" x14ac:dyDescent="0.25">
      <c r="B78" s="76"/>
      <c r="C78" s="107"/>
    </row>
    <row r="79" spans="1:6" ht="13.5" thickBot="1" x14ac:dyDescent="0.25">
      <c r="B79" s="180"/>
      <c r="C79" s="181"/>
      <c r="D79" s="181"/>
      <c r="E79" s="284"/>
      <c r="F79" s="182"/>
    </row>
  </sheetData>
  <sheetProtection algorithmName="SHA-512" hashValue="iZhxgVeMmZVtfxN1JiR6cFVAGiP2cukHxYxTIHo6Y5LSckD56HvugtVjV/lMqvcPQzBXV2HkTeJ9+xFQMaKujA==" saltValue="Osexf6MWQ/FBgN2rPCDzsg==" spinCount="100000" sheet="1" objects="1" scenarios="1"/>
  <phoneticPr fontId="3" type="noConversion"/>
  <pageMargins left="0.75" right="0.42" top="1" bottom="1" header="0.18" footer="0"/>
  <pageSetup paperSize="9" orientation="portrait" r:id="rId1"/>
  <headerFooter alignWithMargins="0">
    <oddFooter>&amp;LPARKIRNO OBMOČJE KOMENDA / POPIS / 7 kanalizacija / stran &amp;P od &amp;N</oddFooter>
  </headerFooter>
  <rowBreaks count="2" manualBreakCount="2">
    <brk id="19" max="6" man="1"/>
    <brk id="3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9"/>
  <sheetViews>
    <sheetView view="pageBreakPreview" zoomScale="78" zoomScaleNormal="100" zoomScaleSheetLayoutView="78" workbookViewId="0">
      <selection activeCell="E3" sqref="E3:F3"/>
    </sheetView>
  </sheetViews>
  <sheetFormatPr defaultColWidth="9.6640625" defaultRowHeight="12.75" x14ac:dyDescent="0.2"/>
  <cols>
    <col min="1" max="1" width="4.77734375" style="2" customWidth="1"/>
    <col min="2" max="2" width="30.77734375" style="191" customWidth="1"/>
    <col min="3" max="4" width="6.77734375" style="190" customWidth="1"/>
    <col min="5" max="5" width="13.77734375" style="286" customWidth="1"/>
    <col min="6" max="6" width="9.6640625" style="186"/>
    <col min="7" max="16384" width="9.6640625" style="190"/>
  </cols>
  <sheetData>
    <row r="1" spans="1:6" s="188" customFormat="1" x14ac:dyDescent="0.2">
      <c r="A1" s="195">
        <v>9</v>
      </c>
      <c r="B1" s="187" t="s">
        <v>268</v>
      </c>
      <c r="E1" s="285"/>
      <c r="F1" s="184"/>
    </row>
    <row r="2" spans="1:6" ht="25.5" x14ac:dyDescent="0.2">
      <c r="B2" s="189" t="s">
        <v>269</v>
      </c>
      <c r="C2" s="196"/>
      <c r="D2" s="196"/>
    </row>
    <row r="3" spans="1:6" x14ac:dyDescent="0.2">
      <c r="C3" s="197" t="s">
        <v>74</v>
      </c>
      <c r="D3" s="197" t="s">
        <v>75</v>
      </c>
      <c r="E3" s="287" t="s">
        <v>372</v>
      </c>
      <c r="F3" s="185" t="s">
        <v>339</v>
      </c>
    </row>
    <row r="5" spans="1:6" x14ac:dyDescent="0.2">
      <c r="A5" s="11" t="s">
        <v>15</v>
      </c>
      <c r="B5" s="192" t="s">
        <v>45</v>
      </c>
    </row>
    <row r="6" spans="1:6" x14ac:dyDescent="0.2">
      <c r="A6" s="2" t="s">
        <v>104</v>
      </c>
      <c r="B6" s="191" t="s">
        <v>156</v>
      </c>
      <c r="C6" s="196"/>
      <c r="D6" s="196"/>
      <c r="F6" s="73"/>
    </row>
    <row r="7" spans="1:6" x14ac:dyDescent="0.2">
      <c r="B7" s="191" t="s">
        <v>157</v>
      </c>
      <c r="D7" s="198"/>
      <c r="F7" s="73">
        <f t="shared" ref="F7:F18" si="0">+E7*D7</f>
        <v>0</v>
      </c>
    </row>
    <row r="8" spans="1:6" x14ac:dyDescent="0.2">
      <c r="B8" s="191" t="s">
        <v>158</v>
      </c>
      <c r="D8" s="198"/>
      <c r="F8" s="73">
        <f t="shared" si="0"/>
        <v>0</v>
      </c>
    </row>
    <row r="9" spans="1:6" x14ac:dyDescent="0.2">
      <c r="B9" s="191" t="s">
        <v>200</v>
      </c>
      <c r="D9" s="198"/>
      <c r="F9" s="73">
        <f t="shared" si="0"/>
        <v>0</v>
      </c>
    </row>
    <row r="10" spans="1:6" x14ac:dyDescent="0.2">
      <c r="B10" s="191" t="s">
        <v>90</v>
      </c>
      <c r="D10" s="198"/>
      <c r="F10" s="73">
        <f t="shared" si="0"/>
        <v>0</v>
      </c>
    </row>
    <row r="11" spans="1:6" x14ac:dyDescent="0.2">
      <c r="B11" s="191" t="s">
        <v>91</v>
      </c>
      <c r="D11" s="198"/>
      <c r="F11" s="73">
        <f t="shared" si="0"/>
        <v>0</v>
      </c>
    </row>
    <row r="12" spans="1:6" x14ac:dyDescent="0.2">
      <c r="B12" s="191" t="s">
        <v>92</v>
      </c>
      <c r="D12" s="198"/>
      <c r="F12" s="73">
        <f t="shared" si="0"/>
        <v>0</v>
      </c>
    </row>
    <row r="13" spans="1:6" ht="25.5" x14ac:dyDescent="0.2">
      <c r="B13" s="191" t="s">
        <v>93</v>
      </c>
      <c r="D13" s="198"/>
      <c r="F13" s="73">
        <f t="shared" si="0"/>
        <v>0</v>
      </c>
    </row>
    <row r="14" spans="1:6" x14ac:dyDescent="0.2">
      <c r="B14" s="191" t="s">
        <v>94</v>
      </c>
      <c r="D14" s="198"/>
      <c r="F14" s="73">
        <f t="shared" si="0"/>
        <v>0</v>
      </c>
    </row>
    <row r="15" spans="1:6" x14ac:dyDescent="0.2">
      <c r="B15" s="191" t="s">
        <v>95</v>
      </c>
      <c r="D15" s="198"/>
      <c r="F15" s="73">
        <f t="shared" si="0"/>
        <v>0</v>
      </c>
    </row>
    <row r="16" spans="1:6" ht="25.5" x14ac:dyDescent="0.2">
      <c r="B16" s="191" t="s">
        <v>36</v>
      </c>
      <c r="D16" s="198"/>
      <c r="F16" s="73">
        <f t="shared" si="0"/>
        <v>0</v>
      </c>
    </row>
    <row r="17" spans="1:6" x14ac:dyDescent="0.2">
      <c r="B17" s="191" t="s">
        <v>201</v>
      </c>
      <c r="D17" s="198"/>
      <c r="F17" s="73">
        <f t="shared" si="0"/>
        <v>0</v>
      </c>
    </row>
    <row r="18" spans="1:6" x14ac:dyDescent="0.2">
      <c r="B18" s="191" t="s">
        <v>160</v>
      </c>
      <c r="C18" s="2" t="s">
        <v>79</v>
      </c>
      <c r="D18" s="198">
        <v>1</v>
      </c>
      <c r="F18" s="73">
        <f t="shared" si="0"/>
        <v>0</v>
      </c>
    </row>
    <row r="19" spans="1:6" x14ac:dyDescent="0.2">
      <c r="F19" s="73"/>
    </row>
    <row r="20" spans="1:6" x14ac:dyDescent="0.2">
      <c r="A20" s="2" t="s">
        <v>105</v>
      </c>
      <c r="B20" s="191" t="s">
        <v>159</v>
      </c>
      <c r="C20" s="196"/>
      <c r="D20" s="196"/>
      <c r="F20" s="73"/>
    </row>
    <row r="21" spans="1:6" ht="38.25" x14ac:dyDescent="0.2">
      <c r="B21" s="4" t="s">
        <v>310</v>
      </c>
      <c r="D21" s="198"/>
      <c r="F21" s="73">
        <f>+E21*D21</f>
        <v>0</v>
      </c>
    </row>
    <row r="22" spans="1:6" ht="15.75" customHeight="1" x14ac:dyDescent="0.2">
      <c r="B22" s="191" t="s">
        <v>129</v>
      </c>
      <c r="D22" s="198"/>
      <c r="F22" s="73"/>
    </row>
    <row r="23" spans="1:6" ht="15" customHeight="1" x14ac:dyDescent="0.2">
      <c r="B23" s="191" t="s">
        <v>102</v>
      </c>
      <c r="D23" s="198"/>
      <c r="F23" s="73">
        <f>+E23*D23</f>
        <v>0</v>
      </c>
    </row>
    <row r="24" spans="1:6" ht="18" customHeight="1" x14ac:dyDescent="0.2">
      <c r="B24" s="191" t="s">
        <v>202</v>
      </c>
      <c r="D24" s="198"/>
      <c r="F24" s="73"/>
    </row>
    <row r="25" spans="1:6" ht="17.25" customHeight="1" x14ac:dyDescent="0.2">
      <c r="B25" s="191" t="s">
        <v>161</v>
      </c>
      <c r="D25" s="198"/>
      <c r="F25" s="73">
        <f>+E25*D25</f>
        <v>0</v>
      </c>
    </row>
    <row r="26" spans="1:6" ht="18" customHeight="1" x14ac:dyDescent="0.2">
      <c r="B26" s="191" t="s">
        <v>162</v>
      </c>
      <c r="D26" s="198"/>
      <c r="F26" s="73">
        <f>+E26*D26</f>
        <v>0</v>
      </c>
    </row>
    <row r="27" spans="1:6" ht="21.75" customHeight="1" x14ac:dyDescent="0.2">
      <c r="B27" s="191" t="s">
        <v>163</v>
      </c>
      <c r="D27" s="198"/>
      <c r="F27" s="73">
        <f>+E27*D27</f>
        <v>0</v>
      </c>
    </row>
    <row r="28" spans="1:6" ht="18.75" customHeight="1" x14ac:dyDescent="0.2">
      <c r="B28" s="191" t="s">
        <v>164</v>
      </c>
      <c r="D28" s="198"/>
      <c r="F28" s="73">
        <f>+E28*D28</f>
        <v>0</v>
      </c>
    </row>
    <row r="29" spans="1:6" ht="13.5" customHeight="1" x14ac:dyDescent="0.2">
      <c r="B29" s="191" t="s">
        <v>94</v>
      </c>
      <c r="D29" s="198"/>
      <c r="F29" s="73">
        <f>+E29*D29</f>
        <v>0</v>
      </c>
    </row>
    <row r="30" spans="1:6" ht="13.5" customHeight="1" x14ac:dyDescent="0.2">
      <c r="D30" s="198"/>
      <c r="F30" s="73"/>
    </row>
    <row r="31" spans="1:6" ht="13.5" customHeight="1" x14ac:dyDescent="0.2">
      <c r="B31" s="191" t="s">
        <v>103</v>
      </c>
      <c r="D31" s="198"/>
      <c r="F31" s="73"/>
    </row>
    <row r="32" spans="1:6" ht="76.5" x14ac:dyDescent="0.2">
      <c r="B32" s="191" t="s">
        <v>203</v>
      </c>
      <c r="D32" s="198"/>
      <c r="F32" s="73">
        <f>+E32*D32</f>
        <v>0</v>
      </c>
    </row>
    <row r="33" spans="1:6" x14ac:dyDescent="0.2">
      <c r="B33" s="191" t="s">
        <v>48</v>
      </c>
      <c r="C33" s="190" t="s">
        <v>79</v>
      </c>
      <c r="D33" s="198">
        <v>1</v>
      </c>
      <c r="F33" s="73">
        <f>+E33*D33</f>
        <v>0</v>
      </c>
    </row>
    <row r="34" spans="1:6" x14ac:dyDescent="0.2">
      <c r="D34" s="198"/>
      <c r="F34" s="73"/>
    </row>
    <row r="35" spans="1:6" x14ac:dyDescent="0.2">
      <c r="A35" s="2" t="s">
        <v>106</v>
      </c>
      <c r="B35" s="191" t="s">
        <v>0</v>
      </c>
      <c r="C35" s="2"/>
      <c r="D35" s="2"/>
      <c r="F35" s="73">
        <f>+E35*D35</f>
        <v>0</v>
      </c>
    </row>
    <row r="36" spans="1:6" x14ac:dyDescent="0.2">
      <c r="B36" s="191" t="s">
        <v>1</v>
      </c>
      <c r="C36" s="2" t="s">
        <v>96</v>
      </c>
      <c r="D36" s="198">
        <v>1</v>
      </c>
      <c r="F36" s="73">
        <f>+E36*D36</f>
        <v>0</v>
      </c>
    </row>
    <row r="37" spans="1:6" x14ac:dyDescent="0.2">
      <c r="C37" s="2"/>
      <c r="D37" s="198"/>
      <c r="F37" s="73"/>
    </row>
    <row r="38" spans="1:6" ht="25.5" x14ac:dyDescent="0.2">
      <c r="A38" s="2" t="s">
        <v>107</v>
      </c>
      <c r="B38" s="191" t="s">
        <v>215</v>
      </c>
      <c r="C38" s="2" t="s">
        <v>346</v>
      </c>
      <c r="D38" s="199">
        <v>7</v>
      </c>
      <c r="F38" s="73">
        <f>+E38*D38</f>
        <v>0</v>
      </c>
    </row>
    <row r="39" spans="1:6" x14ac:dyDescent="0.2">
      <c r="A39" s="145"/>
      <c r="B39" s="193"/>
      <c r="C39" s="145"/>
      <c r="D39" s="200"/>
      <c r="E39" s="288"/>
      <c r="F39" s="73"/>
    </row>
    <row r="40" spans="1:6" x14ac:dyDescent="0.2">
      <c r="A40" s="2" t="s">
        <v>109</v>
      </c>
      <c r="B40" s="191" t="s">
        <v>204</v>
      </c>
      <c r="F40" s="73">
        <f>+E40*D40</f>
        <v>0</v>
      </c>
    </row>
    <row r="41" spans="1:6" x14ac:dyDescent="0.2">
      <c r="B41" s="191" t="s">
        <v>2</v>
      </c>
      <c r="C41" s="2" t="s">
        <v>97</v>
      </c>
      <c r="D41" s="198">
        <v>15</v>
      </c>
      <c r="F41" s="73">
        <f>+E41*D41</f>
        <v>0</v>
      </c>
    </row>
    <row r="42" spans="1:6" x14ac:dyDescent="0.2">
      <c r="C42" s="2"/>
      <c r="D42" s="198"/>
      <c r="F42" s="73"/>
    </row>
    <row r="43" spans="1:6" ht="25.5" x14ac:dyDescent="0.2">
      <c r="A43" s="2" t="s">
        <v>110</v>
      </c>
      <c r="B43" s="191" t="s">
        <v>205</v>
      </c>
      <c r="C43" s="2"/>
      <c r="D43" s="2"/>
      <c r="F43" s="73">
        <f>+E43*D43</f>
        <v>0</v>
      </c>
    </row>
    <row r="44" spans="1:6" x14ac:dyDescent="0.2">
      <c r="A44" s="145"/>
      <c r="B44" s="191" t="s">
        <v>3</v>
      </c>
      <c r="C44" s="2" t="s">
        <v>79</v>
      </c>
      <c r="D44" s="198">
        <v>2</v>
      </c>
      <c r="F44" s="73">
        <f>+E44*D44</f>
        <v>0</v>
      </c>
    </row>
    <row r="45" spans="1:6" x14ac:dyDescent="0.2">
      <c r="A45" s="145"/>
      <c r="C45" s="2"/>
      <c r="D45" s="198"/>
      <c r="F45" s="73"/>
    </row>
    <row r="46" spans="1:6" x14ac:dyDescent="0.2">
      <c r="A46" s="2" t="s">
        <v>135</v>
      </c>
      <c r="B46" s="191" t="s">
        <v>4</v>
      </c>
      <c r="C46" s="2"/>
      <c r="D46" s="2"/>
      <c r="F46" s="73">
        <f>+E46*D46</f>
        <v>0</v>
      </c>
    </row>
    <row r="47" spans="1:6" x14ac:dyDescent="0.2">
      <c r="B47" s="191" t="s">
        <v>5</v>
      </c>
      <c r="C47" s="2" t="s">
        <v>79</v>
      </c>
      <c r="D47" s="198">
        <v>1</v>
      </c>
      <c r="F47" s="73">
        <f>+E47*D47</f>
        <v>0</v>
      </c>
    </row>
    <row r="48" spans="1:6" x14ac:dyDescent="0.2">
      <c r="C48" s="2"/>
      <c r="D48" s="198"/>
      <c r="F48" s="73"/>
    </row>
    <row r="49" spans="1:6" ht="25.5" x14ac:dyDescent="0.2">
      <c r="A49" s="2" t="s">
        <v>136</v>
      </c>
      <c r="B49" s="191" t="s">
        <v>290</v>
      </c>
      <c r="C49" s="2" t="s">
        <v>97</v>
      </c>
      <c r="D49" s="199">
        <v>15</v>
      </c>
      <c r="F49" s="73">
        <f>+E49*D49</f>
        <v>0</v>
      </c>
    </row>
    <row r="50" spans="1:6" x14ac:dyDescent="0.2">
      <c r="A50" s="145"/>
      <c r="C50" s="2"/>
      <c r="D50" s="198"/>
      <c r="F50" s="73"/>
    </row>
    <row r="51" spans="1:6" ht="25.5" x14ac:dyDescent="0.2">
      <c r="A51" s="2" t="s">
        <v>137</v>
      </c>
      <c r="B51" s="191" t="s">
        <v>289</v>
      </c>
      <c r="C51" s="2" t="s">
        <v>98</v>
      </c>
      <c r="D51" s="198">
        <v>4</v>
      </c>
      <c r="F51" s="73">
        <f>+E51*D51</f>
        <v>0</v>
      </c>
    </row>
    <row r="52" spans="1:6" x14ac:dyDescent="0.2">
      <c r="C52" s="2"/>
      <c r="D52" s="198"/>
      <c r="F52" s="73"/>
    </row>
    <row r="53" spans="1:6" x14ac:dyDescent="0.2">
      <c r="A53" s="2" t="s">
        <v>138</v>
      </c>
      <c r="B53" s="191" t="s">
        <v>6</v>
      </c>
      <c r="C53" s="2" t="s">
        <v>97</v>
      </c>
      <c r="D53" s="198">
        <v>15</v>
      </c>
      <c r="F53" s="73">
        <f>+E53*D53</f>
        <v>0</v>
      </c>
    </row>
    <row r="54" spans="1:6" x14ac:dyDescent="0.2">
      <c r="C54" s="2"/>
      <c r="D54" s="198"/>
      <c r="F54" s="73"/>
    </row>
    <row r="55" spans="1:6" x14ac:dyDescent="0.2">
      <c r="A55" s="2" t="s">
        <v>147</v>
      </c>
      <c r="B55" s="191" t="s">
        <v>7</v>
      </c>
      <c r="C55" s="2"/>
      <c r="D55" s="198"/>
      <c r="F55" s="73">
        <f>+E55*D55</f>
        <v>0</v>
      </c>
    </row>
    <row r="56" spans="1:6" x14ac:dyDescent="0.2">
      <c r="B56" s="191" t="s">
        <v>8</v>
      </c>
      <c r="C56" s="2" t="s">
        <v>98</v>
      </c>
      <c r="D56" s="198">
        <v>2</v>
      </c>
      <c r="E56" s="289"/>
      <c r="F56" s="73">
        <f>+E56*D56</f>
        <v>0</v>
      </c>
    </row>
    <row r="57" spans="1:6" x14ac:dyDescent="0.2">
      <c r="C57" s="2"/>
      <c r="D57" s="198"/>
      <c r="F57" s="73"/>
    </row>
    <row r="58" spans="1:6" x14ac:dyDescent="0.2">
      <c r="A58" s="2" t="s">
        <v>148</v>
      </c>
      <c r="B58" s="191" t="s">
        <v>9</v>
      </c>
      <c r="C58" s="2" t="s">
        <v>79</v>
      </c>
      <c r="D58" s="198">
        <v>1</v>
      </c>
      <c r="E58" s="289"/>
      <c r="F58" s="73">
        <f>+E58*D58</f>
        <v>0</v>
      </c>
    </row>
    <row r="59" spans="1:6" x14ac:dyDescent="0.2">
      <c r="C59" s="2"/>
      <c r="D59" s="198"/>
      <c r="F59" s="73"/>
    </row>
    <row r="60" spans="1:6" ht="25.5" x14ac:dyDescent="0.2">
      <c r="A60" s="2" t="s">
        <v>151</v>
      </c>
      <c r="B60" s="191" t="s">
        <v>206</v>
      </c>
      <c r="C60" s="2" t="s">
        <v>98</v>
      </c>
      <c r="D60" s="198">
        <v>4</v>
      </c>
      <c r="E60" s="289"/>
      <c r="F60" s="73">
        <f>+E60*D60</f>
        <v>0</v>
      </c>
    </row>
    <row r="61" spans="1:6" x14ac:dyDescent="0.2">
      <c r="A61" s="145"/>
      <c r="E61" s="289"/>
      <c r="F61" s="73"/>
    </row>
    <row r="62" spans="1:6" x14ac:dyDescent="0.2">
      <c r="A62" s="2" t="s">
        <v>10</v>
      </c>
      <c r="B62" s="191" t="s">
        <v>99</v>
      </c>
      <c r="E62" s="289"/>
      <c r="F62" s="73">
        <f>+E62*D62</f>
        <v>0</v>
      </c>
    </row>
    <row r="63" spans="1:6" x14ac:dyDescent="0.2">
      <c r="A63" s="2" t="s">
        <v>11</v>
      </c>
      <c r="B63" s="191" t="s">
        <v>100</v>
      </c>
      <c r="E63" s="289"/>
      <c r="F63" s="73">
        <f>+E63*D63</f>
        <v>0</v>
      </c>
    </row>
    <row r="64" spans="1:6" x14ac:dyDescent="0.2">
      <c r="B64" s="4"/>
      <c r="C64" s="2"/>
      <c r="D64" s="2"/>
      <c r="E64" s="289"/>
      <c r="F64" s="73"/>
    </row>
    <row r="65" spans="1:6" x14ac:dyDescent="0.2">
      <c r="A65" s="11" t="s">
        <v>14</v>
      </c>
      <c r="B65" s="192" t="s">
        <v>128</v>
      </c>
      <c r="E65" s="289"/>
      <c r="F65" s="73"/>
    </row>
    <row r="66" spans="1:6" x14ac:dyDescent="0.2">
      <c r="F66" s="73"/>
    </row>
    <row r="67" spans="1:6" ht="25.5" x14ac:dyDescent="0.2">
      <c r="A67" s="2" t="s">
        <v>104</v>
      </c>
      <c r="B67" s="191" t="s">
        <v>16</v>
      </c>
      <c r="C67" s="2" t="s">
        <v>97</v>
      </c>
      <c r="D67" s="198">
        <v>8</v>
      </c>
      <c r="F67" s="73">
        <f>+E67*D67</f>
        <v>0</v>
      </c>
    </row>
    <row r="68" spans="1:6" ht="17.25" customHeight="1" x14ac:dyDescent="0.2">
      <c r="C68" s="2"/>
      <c r="D68" s="198"/>
      <c r="F68" s="73"/>
    </row>
    <row r="69" spans="1:6" x14ac:dyDescent="0.2">
      <c r="A69" s="2" t="s">
        <v>105</v>
      </c>
      <c r="B69" s="191" t="s">
        <v>17</v>
      </c>
      <c r="C69" s="2"/>
      <c r="D69" s="2"/>
      <c r="F69" s="73">
        <f>+E69*D69</f>
        <v>0</v>
      </c>
    </row>
    <row r="70" spans="1:6" x14ac:dyDescent="0.2">
      <c r="B70" s="191" t="s">
        <v>18</v>
      </c>
      <c r="C70" s="2" t="s">
        <v>97</v>
      </c>
      <c r="D70" s="198">
        <v>200</v>
      </c>
      <c r="F70" s="73">
        <f>+E70*D70</f>
        <v>0</v>
      </c>
    </row>
    <row r="71" spans="1:6" x14ac:dyDescent="0.2">
      <c r="C71" s="2"/>
      <c r="D71" s="198"/>
      <c r="F71" s="73"/>
    </row>
    <row r="72" spans="1:6" x14ac:dyDescent="0.2">
      <c r="A72" s="2" t="s">
        <v>106</v>
      </c>
      <c r="B72" s="191" t="s">
        <v>19</v>
      </c>
      <c r="C72" s="2"/>
      <c r="D72" s="2"/>
      <c r="F72" s="73">
        <f>+E72*D72</f>
        <v>0</v>
      </c>
    </row>
    <row r="73" spans="1:6" x14ac:dyDescent="0.2">
      <c r="B73" s="191" t="s">
        <v>20</v>
      </c>
      <c r="C73" s="2" t="s">
        <v>97</v>
      </c>
      <c r="D73" s="198">
        <v>120</v>
      </c>
      <c r="F73" s="73">
        <f>+E73*D73</f>
        <v>0</v>
      </c>
    </row>
    <row r="74" spans="1:6" x14ac:dyDescent="0.2">
      <c r="C74" s="2"/>
      <c r="D74" s="198"/>
      <c r="F74" s="73"/>
    </row>
    <row r="75" spans="1:6" x14ac:dyDescent="0.2">
      <c r="A75" s="2" t="s">
        <v>107</v>
      </c>
      <c r="B75" s="191" t="s">
        <v>207</v>
      </c>
      <c r="C75" s="2" t="s">
        <v>79</v>
      </c>
      <c r="D75" s="198">
        <v>25</v>
      </c>
      <c r="F75" s="73">
        <f>+E75*D75</f>
        <v>0</v>
      </c>
    </row>
    <row r="76" spans="1:6" x14ac:dyDescent="0.2">
      <c r="C76" s="2"/>
      <c r="D76" s="198"/>
      <c r="F76" s="73"/>
    </row>
    <row r="77" spans="1:6" ht="25.5" x14ac:dyDescent="0.2">
      <c r="A77" s="2" t="s">
        <v>109</v>
      </c>
      <c r="B77" s="191" t="s">
        <v>218</v>
      </c>
      <c r="C77" s="2" t="s">
        <v>346</v>
      </c>
      <c r="D77" s="198">
        <v>45</v>
      </c>
      <c r="F77" s="73">
        <f>+E77*D77</f>
        <v>0</v>
      </c>
    </row>
    <row r="78" spans="1:6" x14ac:dyDescent="0.2">
      <c r="B78" s="193"/>
      <c r="C78" s="145"/>
      <c r="D78" s="200"/>
      <c r="E78" s="288"/>
      <c r="F78" s="73"/>
    </row>
    <row r="79" spans="1:6" x14ac:dyDescent="0.2">
      <c r="A79" s="2">
        <v>6</v>
      </c>
      <c r="B79" s="191" t="s">
        <v>208</v>
      </c>
      <c r="C79" s="2"/>
      <c r="D79" s="198"/>
      <c r="F79" s="73"/>
    </row>
    <row r="80" spans="1:6" ht="25.5" x14ac:dyDescent="0.2">
      <c r="B80" s="191" t="s">
        <v>311</v>
      </c>
      <c r="C80" s="2" t="s">
        <v>97</v>
      </c>
      <c r="D80" s="198">
        <v>180</v>
      </c>
      <c r="F80" s="73">
        <f>+E80*D80</f>
        <v>0</v>
      </c>
    </row>
    <row r="81" spans="1:6" x14ac:dyDescent="0.2">
      <c r="C81" s="2"/>
      <c r="D81" s="198"/>
      <c r="F81" s="73"/>
    </row>
    <row r="82" spans="1:6" x14ac:dyDescent="0.2">
      <c r="A82" s="2" t="s">
        <v>135</v>
      </c>
      <c r="B82" s="191" t="s">
        <v>21</v>
      </c>
      <c r="F82" s="73"/>
    </row>
    <row r="83" spans="1:6" ht="25.5" x14ac:dyDescent="0.2">
      <c r="B83" s="191" t="s">
        <v>311</v>
      </c>
      <c r="C83" s="2" t="s">
        <v>97</v>
      </c>
      <c r="D83" s="198">
        <v>92</v>
      </c>
      <c r="F83" s="73">
        <f>+E83*D83</f>
        <v>0</v>
      </c>
    </row>
    <row r="84" spans="1:6" x14ac:dyDescent="0.2">
      <c r="C84" s="2"/>
      <c r="D84" s="198"/>
      <c r="F84" s="73"/>
    </row>
    <row r="85" spans="1:6" ht="38.25" x14ac:dyDescent="0.2">
      <c r="A85" s="2" t="s">
        <v>136</v>
      </c>
      <c r="B85" s="191" t="s">
        <v>312</v>
      </c>
      <c r="C85" s="201" t="s">
        <v>79</v>
      </c>
      <c r="D85" s="198">
        <v>2</v>
      </c>
      <c r="F85" s="73">
        <f>+E85*D85</f>
        <v>0</v>
      </c>
    </row>
    <row r="86" spans="1:6" ht="15" customHeight="1" x14ac:dyDescent="0.2">
      <c r="C86" s="201"/>
      <c r="D86" s="198"/>
      <c r="F86" s="73"/>
    </row>
    <row r="87" spans="1:6" ht="38.25" x14ac:dyDescent="0.2">
      <c r="A87" s="2" t="s">
        <v>137</v>
      </c>
      <c r="B87" s="191" t="s">
        <v>313</v>
      </c>
      <c r="C87" s="201" t="s">
        <v>79</v>
      </c>
      <c r="D87" s="198">
        <v>2</v>
      </c>
      <c r="F87" s="73">
        <f>+E87*D87</f>
        <v>0</v>
      </c>
    </row>
    <row r="88" spans="1:6" x14ac:dyDescent="0.2">
      <c r="A88" s="145"/>
      <c r="B88" s="193"/>
      <c r="C88" s="202"/>
      <c r="D88" s="200"/>
      <c r="E88" s="288"/>
      <c r="F88" s="73"/>
    </row>
    <row r="89" spans="1:6" ht="38.25" x14ac:dyDescent="0.2">
      <c r="A89" s="2" t="s">
        <v>137</v>
      </c>
      <c r="B89" s="191" t="s">
        <v>314</v>
      </c>
      <c r="C89" s="201" t="s">
        <v>79</v>
      </c>
      <c r="D89" s="198">
        <v>2</v>
      </c>
      <c r="F89" s="73">
        <f>+E89*D89</f>
        <v>0</v>
      </c>
    </row>
    <row r="90" spans="1:6" x14ac:dyDescent="0.2">
      <c r="A90" s="145"/>
      <c r="B90" s="193"/>
      <c r="C90" s="202"/>
      <c r="D90" s="200"/>
      <c r="E90" s="288"/>
      <c r="F90" s="73"/>
    </row>
    <row r="91" spans="1:6" ht="38.25" x14ac:dyDescent="0.2">
      <c r="A91" s="2" t="s">
        <v>138</v>
      </c>
      <c r="B91" s="191" t="s">
        <v>209</v>
      </c>
      <c r="C91" s="2" t="s">
        <v>97</v>
      </c>
      <c r="D91" s="198">
        <v>160</v>
      </c>
      <c r="F91" s="73">
        <f>+E91*D91</f>
        <v>0</v>
      </c>
    </row>
    <row r="92" spans="1:6" x14ac:dyDescent="0.2">
      <c r="C92" s="2"/>
      <c r="D92" s="198"/>
      <c r="F92" s="73"/>
    </row>
    <row r="93" spans="1:6" ht="51" x14ac:dyDescent="0.2">
      <c r="A93" s="2" t="s">
        <v>147</v>
      </c>
      <c r="B93" s="191" t="s">
        <v>33</v>
      </c>
      <c r="C93" s="2"/>
      <c r="D93" s="2"/>
      <c r="F93" s="73">
        <f>+E93*D93</f>
        <v>0</v>
      </c>
    </row>
    <row r="94" spans="1:6" ht="25.5" x14ac:dyDescent="0.2">
      <c r="B94" s="191" t="s">
        <v>35</v>
      </c>
      <c r="C94" s="203" t="s">
        <v>79</v>
      </c>
      <c r="D94" s="203">
        <v>3</v>
      </c>
      <c r="F94" s="73">
        <f>+E94*D94</f>
        <v>0</v>
      </c>
    </row>
    <row r="95" spans="1:6" ht="25.5" x14ac:dyDescent="0.2">
      <c r="B95" s="4" t="s">
        <v>34</v>
      </c>
      <c r="C95" s="203" t="s">
        <v>79</v>
      </c>
      <c r="D95" s="203">
        <v>3</v>
      </c>
      <c r="F95" s="73">
        <f>+E95*D95</f>
        <v>0</v>
      </c>
    </row>
    <row r="96" spans="1:6" s="194" customFormat="1" ht="102.6" customHeight="1" x14ac:dyDescent="0.2">
      <c r="A96" s="2"/>
      <c r="B96" s="4" t="s">
        <v>210</v>
      </c>
      <c r="C96" s="204" t="s">
        <v>79</v>
      </c>
      <c r="D96" s="204">
        <v>4</v>
      </c>
      <c r="E96" s="290"/>
      <c r="F96" s="73">
        <f>+E96*D96</f>
        <v>0</v>
      </c>
    </row>
    <row r="97" spans="1:6" x14ac:dyDescent="0.2">
      <c r="C97" s="203"/>
      <c r="D97" s="203"/>
      <c r="F97" s="73"/>
    </row>
    <row r="98" spans="1:6" ht="54.6" customHeight="1" x14ac:dyDescent="0.2">
      <c r="A98" s="2" t="s">
        <v>148</v>
      </c>
      <c r="B98" s="191" t="s">
        <v>211</v>
      </c>
      <c r="C98" s="203" t="s">
        <v>79</v>
      </c>
      <c r="D98" s="203">
        <v>4</v>
      </c>
      <c r="F98" s="73">
        <f>+E98*D98</f>
        <v>0</v>
      </c>
    </row>
    <row r="99" spans="1:6" x14ac:dyDescent="0.2">
      <c r="C99" s="203"/>
      <c r="D99" s="203"/>
      <c r="F99" s="73"/>
    </row>
    <row r="100" spans="1:6" ht="55.9" customHeight="1" x14ac:dyDescent="0.2">
      <c r="A100" s="2" t="s">
        <v>151</v>
      </c>
      <c r="B100" s="191" t="s">
        <v>212</v>
      </c>
      <c r="C100" s="203" t="s">
        <v>79</v>
      </c>
      <c r="D100" s="203">
        <v>4</v>
      </c>
      <c r="F100" s="73">
        <f>+E100*D100</f>
        <v>0</v>
      </c>
    </row>
    <row r="101" spans="1:6" x14ac:dyDescent="0.2">
      <c r="B101" s="193"/>
      <c r="C101" s="205"/>
      <c r="D101" s="205"/>
      <c r="E101" s="288"/>
      <c r="F101" s="73"/>
    </row>
    <row r="102" spans="1:6" x14ac:dyDescent="0.2">
      <c r="A102" s="2" t="s">
        <v>10</v>
      </c>
      <c r="B102" s="191" t="s">
        <v>6</v>
      </c>
      <c r="C102" s="203" t="s">
        <v>97</v>
      </c>
      <c r="D102" s="203">
        <v>300</v>
      </c>
      <c r="F102" s="73">
        <f>+E102*D102</f>
        <v>0</v>
      </c>
    </row>
    <row r="103" spans="1:6" x14ac:dyDescent="0.2">
      <c r="A103" s="145"/>
      <c r="B103" s="193"/>
      <c r="C103" s="205"/>
      <c r="D103" s="205"/>
      <c r="E103" s="288"/>
      <c r="F103" s="73"/>
    </row>
    <row r="104" spans="1:6" ht="63.75" x14ac:dyDescent="0.2">
      <c r="A104" s="2" t="s">
        <v>11</v>
      </c>
      <c r="B104" s="191" t="s">
        <v>219</v>
      </c>
      <c r="C104" s="203" t="s">
        <v>97</v>
      </c>
      <c r="D104" s="203">
        <v>300</v>
      </c>
      <c r="F104" s="73">
        <f>+E104*D104</f>
        <v>0</v>
      </c>
    </row>
    <row r="105" spans="1:6" x14ac:dyDescent="0.2">
      <c r="A105" s="145"/>
      <c r="B105" s="193"/>
      <c r="C105" s="205"/>
      <c r="D105" s="205"/>
      <c r="E105" s="288"/>
      <c r="F105" s="73"/>
    </row>
    <row r="106" spans="1:6" ht="25.5" x14ac:dyDescent="0.2">
      <c r="A106" s="2" t="s">
        <v>12</v>
      </c>
      <c r="B106" s="191" t="s">
        <v>213</v>
      </c>
      <c r="C106" s="203" t="s">
        <v>76</v>
      </c>
      <c r="D106" s="203">
        <v>4</v>
      </c>
      <c r="F106" s="73">
        <f>+E106*D106</f>
        <v>0</v>
      </c>
    </row>
    <row r="107" spans="1:6" x14ac:dyDescent="0.2">
      <c r="A107" s="145"/>
      <c r="B107" s="193"/>
      <c r="C107" s="205"/>
      <c r="D107" s="205"/>
      <c r="E107" s="288"/>
    </row>
    <row r="108" spans="1:6" x14ac:dyDescent="0.2">
      <c r="A108" s="2" t="s">
        <v>13</v>
      </c>
      <c r="B108" s="191" t="s">
        <v>7</v>
      </c>
      <c r="C108" s="203"/>
      <c r="D108" s="203"/>
    </row>
    <row r="109" spans="1:6" x14ac:dyDescent="0.2">
      <c r="B109" s="191" t="s">
        <v>8</v>
      </c>
      <c r="C109" s="203" t="s">
        <v>98</v>
      </c>
      <c r="D109" s="203">
        <v>8</v>
      </c>
      <c r="F109" s="73">
        <f>+E109*D109</f>
        <v>0</v>
      </c>
    </row>
    <row r="110" spans="1:6" x14ac:dyDescent="0.2">
      <c r="C110" s="203"/>
      <c r="D110" s="203"/>
      <c r="F110" s="73"/>
    </row>
    <row r="111" spans="1:6" ht="25.5" x14ac:dyDescent="0.2">
      <c r="A111" s="2" t="s">
        <v>38</v>
      </c>
      <c r="B111" s="191" t="s">
        <v>37</v>
      </c>
      <c r="C111" s="2" t="s">
        <v>98</v>
      </c>
      <c r="D111" s="198">
        <v>16</v>
      </c>
      <c r="E111" s="289"/>
      <c r="F111" s="73">
        <f>+E111*D111</f>
        <v>0</v>
      </c>
    </row>
    <row r="112" spans="1:6" x14ac:dyDescent="0.2">
      <c r="B112" s="194"/>
      <c r="C112" s="2"/>
      <c r="D112" s="198"/>
      <c r="E112" s="289"/>
      <c r="F112" s="73"/>
    </row>
    <row r="113" spans="1:6" ht="25.5" x14ac:dyDescent="0.2">
      <c r="A113" s="2" t="s">
        <v>39</v>
      </c>
      <c r="B113" s="191" t="s">
        <v>46</v>
      </c>
      <c r="C113" s="2" t="s">
        <v>79</v>
      </c>
      <c r="D113" s="198">
        <v>1</v>
      </c>
      <c r="E113" s="289">
        <v>0</v>
      </c>
      <c r="F113" s="73">
        <f>+E113*D113</f>
        <v>0</v>
      </c>
    </row>
    <row r="114" spans="1:6" x14ac:dyDescent="0.2">
      <c r="B114" s="194"/>
      <c r="C114" s="2"/>
      <c r="D114" s="198"/>
      <c r="E114" s="289"/>
      <c r="F114" s="73"/>
    </row>
    <row r="115" spans="1:6" x14ac:dyDescent="0.2">
      <c r="A115" s="2" t="s">
        <v>41</v>
      </c>
      <c r="B115" s="191" t="s">
        <v>40</v>
      </c>
      <c r="C115" s="198" t="s">
        <v>47</v>
      </c>
      <c r="D115" s="198"/>
      <c r="E115" s="289"/>
      <c r="F115" s="73">
        <f>+E115*D115</f>
        <v>0</v>
      </c>
    </row>
    <row r="116" spans="1:6" x14ac:dyDescent="0.2">
      <c r="C116" s="198"/>
      <c r="D116" s="198"/>
      <c r="E116" s="289"/>
      <c r="F116" s="73"/>
    </row>
    <row r="117" spans="1:6" x14ac:dyDescent="0.2">
      <c r="A117" s="2" t="s">
        <v>214</v>
      </c>
      <c r="B117" s="4" t="s">
        <v>42</v>
      </c>
      <c r="C117" s="198" t="s">
        <v>47</v>
      </c>
      <c r="D117" s="198"/>
      <c r="E117" s="289"/>
      <c r="F117" s="73">
        <f>+E117*D117</f>
        <v>0</v>
      </c>
    </row>
    <row r="118" spans="1:6" x14ac:dyDescent="0.2">
      <c r="B118" s="4"/>
      <c r="C118" s="198"/>
      <c r="D118" s="198"/>
      <c r="E118" s="289"/>
    </row>
    <row r="119" spans="1:6" s="195" customFormat="1" x14ac:dyDescent="0.2">
      <c r="B119" s="195" t="s">
        <v>101</v>
      </c>
      <c r="E119" s="291"/>
      <c r="F119" s="206">
        <f>SUM(F7:F117)</f>
        <v>0</v>
      </c>
    </row>
  </sheetData>
  <sheetProtection algorithmName="SHA-512" hashValue="qUTioPG6Ejw/oOXb4sela0SS0vdlmBX8QD4xGX11jr2ckOYr0X9o3etoBdujCX2SSKGVgWAoIDLZ1UaUkw5j3w==" saltValue="+N+3wxSAnc8+tvBf93AnZw==" spinCount="100000" sheet="1" objects="1" scenarios="1"/>
  <phoneticPr fontId="3" type="noConversion"/>
  <pageMargins left="0.7" right="0.7" top="0.75" bottom="0.75" header="0.3" footer="0.3"/>
  <pageSetup paperSize="9" orientation="portrait" r:id="rId1"/>
  <rowBreaks count="4" manualBreakCount="4">
    <brk id="34" max="16383" man="1"/>
    <brk id="73" max="5" man="1"/>
    <brk id="92" max="16383" man="1"/>
    <brk id="10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3"/>
  <sheetViews>
    <sheetView view="pageBreakPreview" zoomScale="82" zoomScaleNormal="100" zoomScaleSheetLayoutView="82" workbookViewId="0">
      <selection activeCell="E3" sqref="E3:F3"/>
    </sheetView>
  </sheetViews>
  <sheetFormatPr defaultColWidth="8.88671875" defaultRowHeight="12.75" x14ac:dyDescent="0.2"/>
  <cols>
    <col min="1" max="1" width="4.77734375" style="20" customWidth="1"/>
    <col min="2" max="2" width="30.77734375" style="21" customWidth="1"/>
    <col min="3" max="4" width="6.77734375" style="20" customWidth="1"/>
    <col min="5" max="5" width="9.77734375" style="16" customWidth="1"/>
    <col min="6" max="6" width="13.77734375" style="16" customWidth="1"/>
    <col min="7" max="16384" width="8.88671875" style="17"/>
  </cols>
  <sheetData>
    <row r="1" spans="1:8" s="34" customFormat="1" x14ac:dyDescent="0.2">
      <c r="A1" s="32">
        <v>10</v>
      </c>
      <c r="B1" s="302" t="s">
        <v>55</v>
      </c>
      <c r="C1" s="303"/>
      <c r="D1" s="303"/>
      <c r="E1" s="303"/>
      <c r="F1" s="33"/>
    </row>
    <row r="2" spans="1:8" s="26" customFormat="1" x14ac:dyDescent="0.2">
      <c r="B2" s="35"/>
      <c r="C2" s="23"/>
      <c r="D2" s="36"/>
      <c r="E2" s="24"/>
      <c r="F2" s="25"/>
    </row>
    <row r="3" spans="1:8" s="11" customFormat="1" x14ac:dyDescent="0.2">
      <c r="A3" s="37"/>
      <c r="B3" s="27"/>
      <c r="C3" s="14" t="s">
        <v>74</v>
      </c>
      <c r="D3" s="14" t="s">
        <v>75</v>
      </c>
      <c r="E3" s="287" t="s">
        <v>372</v>
      </c>
      <c r="F3" s="185" t="s">
        <v>339</v>
      </c>
    </row>
    <row r="4" spans="1:8" x14ac:dyDescent="0.2">
      <c r="B4" s="22"/>
    </row>
    <row r="5" spans="1:8" ht="25.5" x14ac:dyDescent="0.2">
      <c r="A5" s="12" t="s">
        <v>104</v>
      </c>
      <c r="B5" s="5" t="s">
        <v>56</v>
      </c>
      <c r="C5" s="15" t="s">
        <v>87</v>
      </c>
      <c r="D5" s="15">
        <v>3</v>
      </c>
      <c r="E5" s="28"/>
      <c r="F5" s="13">
        <f>+E5*D5</f>
        <v>0</v>
      </c>
      <c r="H5" s="2"/>
    </row>
    <row r="6" spans="1:8" x14ac:dyDescent="0.2">
      <c r="A6" s="12"/>
      <c r="B6" s="5"/>
      <c r="C6" s="15"/>
      <c r="D6" s="15"/>
      <c r="E6" s="28"/>
      <c r="F6" s="13"/>
      <c r="H6" s="2"/>
    </row>
    <row r="7" spans="1:8" ht="25.5" x14ac:dyDescent="0.2">
      <c r="A7" s="12" t="s">
        <v>105</v>
      </c>
      <c r="B7" s="5" t="s">
        <v>199</v>
      </c>
      <c r="C7" s="15" t="s">
        <v>79</v>
      </c>
      <c r="D7" s="15">
        <v>3</v>
      </c>
      <c r="E7" s="28"/>
      <c r="F7" s="13">
        <f>+E7*D7</f>
        <v>0</v>
      </c>
      <c r="H7" s="2"/>
    </row>
    <row r="8" spans="1:8" x14ac:dyDescent="0.2">
      <c r="B8" s="6"/>
      <c r="C8" s="15"/>
      <c r="D8" s="15"/>
      <c r="E8" s="28"/>
      <c r="F8" s="13"/>
    </row>
    <row r="9" spans="1:8" s="38" customFormat="1" ht="38.25" x14ac:dyDescent="0.2">
      <c r="A9" s="12" t="s">
        <v>106</v>
      </c>
      <c r="B9" s="5" t="s">
        <v>288</v>
      </c>
      <c r="C9" s="15" t="s">
        <v>78</v>
      </c>
      <c r="D9" s="15">
        <v>61</v>
      </c>
      <c r="E9" s="28"/>
      <c r="F9" s="13">
        <f>+E9*D9</f>
        <v>0</v>
      </c>
    </row>
    <row r="10" spans="1:8" x14ac:dyDescent="0.2">
      <c r="A10" s="12"/>
      <c r="B10" s="5"/>
      <c r="C10" s="15"/>
      <c r="D10" s="15"/>
      <c r="E10" s="28"/>
      <c r="F10" s="13"/>
    </row>
    <row r="11" spans="1:8" s="38" customFormat="1" ht="25.5" x14ac:dyDescent="0.2">
      <c r="A11" s="12" t="s">
        <v>107</v>
      </c>
      <c r="B11" s="5" t="s">
        <v>274</v>
      </c>
      <c r="C11" s="15" t="s">
        <v>79</v>
      </c>
      <c r="D11" s="15">
        <v>2</v>
      </c>
      <c r="E11" s="28"/>
      <c r="F11" s="13">
        <f>+E11*D11</f>
        <v>0</v>
      </c>
    </row>
    <row r="12" spans="1:8" x14ac:dyDescent="0.2">
      <c r="B12" s="5"/>
      <c r="C12" s="15"/>
      <c r="D12" s="15"/>
      <c r="E12" s="28"/>
      <c r="F12" s="13"/>
    </row>
    <row r="13" spans="1:8" ht="38.25" x14ac:dyDescent="0.2">
      <c r="A13" s="12" t="s">
        <v>109</v>
      </c>
      <c r="B13" s="5" t="s">
        <v>275</v>
      </c>
      <c r="C13" s="15" t="s">
        <v>79</v>
      </c>
      <c r="D13" s="15">
        <v>1</v>
      </c>
      <c r="E13" s="28"/>
      <c r="F13" s="13">
        <f>+E13*D13</f>
        <v>0</v>
      </c>
    </row>
    <row r="14" spans="1:8" x14ac:dyDescent="0.2">
      <c r="A14" s="12"/>
      <c r="B14" s="39"/>
      <c r="C14" s="15"/>
      <c r="D14" s="15"/>
      <c r="E14" s="28"/>
      <c r="F14" s="13"/>
    </row>
    <row r="15" spans="1:8" ht="25.5" x14ac:dyDescent="0.2">
      <c r="A15" s="12" t="s">
        <v>110</v>
      </c>
      <c r="B15" s="39" t="s">
        <v>276</v>
      </c>
      <c r="C15" s="15" t="s">
        <v>77</v>
      </c>
      <c r="D15" s="15">
        <v>56</v>
      </c>
      <c r="E15" s="28"/>
      <c r="F15" s="13">
        <f>+E15*D15</f>
        <v>0</v>
      </c>
    </row>
    <row r="16" spans="1:8" x14ac:dyDescent="0.2">
      <c r="A16" s="12"/>
      <c r="B16" s="39"/>
      <c r="C16" s="15"/>
      <c r="D16" s="15"/>
      <c r="E16" s="28"/>
      <c r="F16" s="13"/>
    </row>
    <row r="17" spans="1:15" ht="51" x14ac:dyDescent="0.2">
      <c r="A17" s="12" t="s">
        <v>135</v>
      </c>
      <c r="B17" s="39" t="s">
        <v>273</v>
      </c>
      <c r="C17" s="15" t="s">
        <v>77</v>
      </c>
      <c r="D17" s="15">
        <v>2</v>
      </c>
      <c r="E17" s="28">
        <v>0</v>
      </c>
      <c r="F17" s="13">
        <f>+E17*D17</f>
        <v>0</v>
      </c>
    </row>
    <row r="18" spans="1:15" x14ac:dyDescent="0.2">
      <c r="A18" s="19"/>
      <c r="B18" s="40"/>
      <c r="F18" s="41"/>
    </row>
    <row r="19" spans="1:15" s="34" customFormat="1" x14ac:dyDescent="0.2">
      <c r="A19" s="32"/>
      <c r="B19" s="302" t="s">
        <v>57</v>
      </c>
      <c r="C19" s="303"/>
      <c r="D19" s="303"/>
      <c r="E19" s="303"/>
      <c r="F19" s="33">
        <f>SUM(F5:F17)</f>
        <v>0</v>
      </c>
    </row>
    <row r="21" spans="1:15" x14ac:dyDescent="0.2">
      <c r="B21" s="5"/>
    </row>
    <row r="22" spans="1:15" x14ac:dyDescent="0.2">
      <c r="B22" s="5"/>
    </row>
    <row r="23" spans="1:15" x14ac:dyDescent="0.2">
      <c r="C23" s="15"/>
      <c r="D23" s="15"/>
      <c r="E23" s="13"/>
      <c r="F23" s="13"/>
      <c r="G23" s="2"/>
      <c r="H23" s="2"/>
      <c r="I23" s="2"/>
      <c r="J23" s="2"/>
      <c r="K23" s="2"/>
      <c r="L23" s="2"/>
      <c r="M23" s="2"/>
      <c r="N23" s="2"/>
      <c r="O23" s="2"/>
    </row>
  </sheetData>
  <sheetProtection algorithmName="SHA-512" hashValue="GUSPBlk+R+GrYP23Kx/thrBSv9TqugLRXkj9ixOkFe/vtNBGm8GsnTL9t22XozCxoEUG+0spqIaTUzh+cIffCQ==" saltValue="M3p76alsO7odhmoZ6dPIhw==" spinCount="100000" sheet="1" objects="1" scenarios="1"/>
  <mergeCells count="2">
    <mergeCell ref="B1:E1"/>
    <mergeCell ref="B19:E19"/>
  </mergeCells>
  <phoneticPr fontId="3" type="noConversion"/>
  <pageMargins left="0.75" right="0.5" top="1" bottom="1" header="0.19" footer="0"/>
  <pageSetup paperSize="9" orientation="portrait" r:id="rId1"/>
  <headerFooter alignWithMargins="0">
    <oddFooter>&amp;LPARKIRNO OBMOČJE KOMENDA / POPIS / 10 prometna oprema / stran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11</vt:i4>
      </vt:variant>
    </vt:vector>
  </HeadingPairs>
  <TitlesOfParts>
    <vt:vector size="23" baseType="lpstr">
      <vt:lpstr>01 vsebina</vt:lpstr>
      <vt:lpstr>02 rekapitulacija</vt:lpstr>
      <vt:lpstr>03 preddela, priprava</vt:lpstr>
      <vt:lpstr>04 zemejska dela</vt:lpstr>
      <vt:lpstr>05 oporni zidovi in temlji</vt:lpstr>
      <vt:lpstr>06 utrjene povrsine</vt:lpstr>
      <vt:lpstr>07 kanalizacija</vt:lpstr>
      <vt:lpstr>09 elektrika</vt:lpstr>
      <vt:lpstr>10 prometna oprema</vt:lpstr>
      <vt:lpstr>11 urbana oprema</vt:lpstr>
      <vt:lpstr>12 vrtnarska dela</vt:lpstr>
      <vt:lpstr>13 zaključna dela</vt:lpstr>
      <vt:lpstr>'01 vsebina'!Področje_tiskanja</vt:lpstr>
      <vt:lpstr>'02 rekapitulacija'!Področje_tiskanja</vt:lpstr>
      <vt:lpstr>'03 preddela, priprava'!Področje_tiskanja</vt:lpstr>
      <vt:lpstr>'04 zemejska dela'!Področje_tiskanja</vt:lpstr>
      <vt:lpstr>'05 oporni zidovi in temlji'!Področje_tiskanja</vt:lpstr>
      <vt:lpstr>'06 utrjene povrsine'!Področje_tiskanja</vt:lpstr>
      <vt:lpstr>'07 kanalizacija'!Področje_tiskanja</vt:lpstr>
      <vt:lpstr>'10 prometna oprema'!Področje_tiskanja</vt:lpstr>
      <vt:lpstr>'11 urbana oprema'!Področje_tiskanja</vt:lpstr>
      <vt:lpstr>'12 vrtnarska dela'!Področje_tiskanja</vt:lpstr>
      <vt:lpstr>'13 zaključna dela'!Področje_tiskanja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pc2-u1</dc:creator>
  <cp:lastModifiedBy>Magda Cilenšek</cp:lastModifiedBy>
  <cp:lastPrinted>2022-01-26T15:00:05Z</cp:lastPrinted>
  <dcterms:created xsi:type="dcterms:W3CDTF">2012-02-10T10:28:37Z</dcterms:created>
  <dcterms:modified xsi:type="dcterms:W3CDTF">2024-03-14T08:11:50Z</dcterms:modified>
</cp:coreProperties>
</file>