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obcinapolzela-my.sharepoint.com/personal/arijana_kufner_polzela_si/Documents/OBJAVA JAVNIH RAZPISOV/JN/Rekonstrukcija ceste Založe/popravek projektne dokumentacije 6 6 2022/"/>
    </mc:Choice>
  </mc:AlternateContent>
  <xr:revisionPtr revIDLastSave="11" documentId="13_ncr:1_{8D8EC123-E94B-4525-8323-C690660D8E01}" xr6:coauthVersionLast="47" xr6:coauthVersionMax="47" xr10:uidLastSave="{BE1F42AD-79ED-48EE-9B52-29431D6045CF}"/>
  <bookViews>
    <workbookView xWindow="-120" yWindow="-120" windowWidth="29040" windowHeight="15840" tabRatio="942" activeTab="2" xr2:uid="{00000000-000D-0000-FFFF-FFFF00000000}"/>
  </bookViews>
  <sheets>
    <sheet name="Naslovnica" sheetId="70" r:id="rId1"/>
    <sheet name="Rekapitulacija" sheetId="73" r:id="rId2"/>
    <sheet name="Predračun" sheetId="72" r:id="rId3"/>
  </sheets>
  <definedNames>
    <definedName name="BuiltIn_Print_Area">"$#REF!.$A$6:$#REF!.$B$820"</definedName>
    <definedName name="DEM2KN">#REF!</definedName>
    <definedName name="EUR2DEM">#REF!</definedName>
    <definedName name="EUR2KN">#REF!</definedName>
    <definedName name="Excel_BuiltIn__FilterDatabase">#REF!</definedName>
    <definedName name="Excel_BuiltIn_Print_Area_1" localSheetId="0">#REF!</definedName>
    <definedName name="Excel_BuiltIn_Print_Area_1">#REF!</definedName>
    <definedName name="Excel_BuiltIn_Print_Area_8" localSheetId="0">#REF!</definedName>
    <definedName name="Excel_BuiltIn_Print_Area_8">#REF!</definedName>
    <definedName name="_xlnm.Print_Area" localSheetId="2">Predračun!$A$1:$F$184</definedName>
    <definedName name="_xlnm.Print_Area" localSheetId="1">Rekapitulacija!$A$1:$C$38</definedName>
    <definedName name="_xlnm.Print_Titles" localSheetId="2">Predračun!$3:$3</definedName>
    <definedName name="_xlnm.Print_Titles">#N/A</definedName>
    <definedName name="UVSIM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0" i="72" l="1"/>
  <c r="F60" i="72" s="1"/>
  <c r="F171" i="72"/>
  <c r="F170" i="72"/>
  <c r="F169" i="72"/>
  <c r="F168" i="72"/>
  <c r="F167" i="72"/>
  <c r="F156" i="72"/>
  <c r="F157" i="72"/>
  <c r="F152" i="72"/>
  <c r="F150" i="72"/>
  <c r="F134" i="72"/>
  <c r="F133" i="72"/>
  <c r="F132" i="72"/>
  <c r="F125" i="72"/>
  <c r="F110" i="72"/>
  <c r="F109" i="72"/>
  <c r="F66" i="72"/>
  <c r="F65" i="72"/>
  <c r="F50" i="72"/>
  <c r="F16" i="72"/>
  <c r="F15" i="72"/>
  <c r="F14" i="72"/>
  <c r="F11" i="72"/>
  <c r="F10" i="72"/>
  <c r="F7" i="72"/>
  <c r="F6" i="72"/>
  <c r="F148" i="72"/>
  <c r="F103" i="72"/>
  <c r="F102" i="72"/>
  <c r="D12" i="72"/>
  <c r="F12" i="72" s="1"/>
  <c r="F26" i="72"/>
  <c r="F8" i="72"/>
  <c r="F183" i="72"/>
  <c r="D33" i="72"/>
  <c r="F9" i="72"/>
  <c r="D67" i="72"/>
  <c r="F67" i="72" s="1"/>
  <c r="F45" i="72"/>
  <c r="F137" i="72"/>
  <c r="F179" i="72"/>
  <c r="F159" i="72" l="1"/>
  <c r="F178" i="72"/>
  <c r="F173" i="72"/>
  <c r="F114" i="72"/>
  <c r="F165" i="72"/>
  <c r="F144" i="72"/>
  <c r="F138" i="72"/>
  <c r="F101" i="72"/>
  <c r="F98" i="72"/>
  <c r="F97" i="72"/>
  <c r="F96" i="72"/>
  <c r="F95" i="72"/>
  <c r="F92" i="72"/>
  <c r="F91" i="72"/>
  <c r="F90" i="72"/>
  <c r="F89" i="72"/>
  <c r="F86" i="72"/>
  <c r="F85" i="72"/>
  <c r="F84" i="72"/>
  <c r="F83" i="72"/>
  <c r="F80" i="72"/>
  <c r="F79" i="72"/>
  <c r="F78" i="72"/>
  <c r="F77" i="72"/>
  <c r="F35" i="72"/>
  <c r="F33" i="72"/>
  <c r="F32" i="72"/>
  <c r="F99" i="72" l="1"/>
  <c r="C19" i="73" s="1"/>
  <c r="F81" i="72"/>
  <c r="C16" i="73" s="1"/>
  <c r="F75" i="72"/>
  <c r="C15" i="73" s="1"/>
  <c r="F93" i="72"/>
  <c r="C18" i="73" s="1"/>
  <c r="F87" i="72"/>
  <c r="C17" i="73" s="1"/>
  <c r="F182" i="72"/>
  <c r="F177" i="72"/>
  <c r="F176" i="72"/>
  <c r="F163" i="72"/>
  <c r="F164" i="72"/>
  <c r="F162" i="72"/>
  <c r="F140" i="72"/>
  <c r="F142" i="72"/>
  <c r="F143" i="72"/>
  <c r="F146" i="72"/>
  <c r="F154" i="72"/>
  <c r="F155" i="72"/>
  <c r="F158" i="72"/>
  <c r="F136" i="72"/>
  <c r="F129" i="72"/>
  <c r="F130" i="72"/>
  <c r="F127" i="72"/>
  <c r="F123" i="72"/>
  <c r="F124" i="72"/>
  <c r="F122" i="72"/>
  <c r="F120" i="72"/>
  <c r="F116" i="72"/>
  <c r="F113" i="72" s="1"/>
  <c r="F111" i="72"/>
  <c r="F108" i="72"/>
  <c r="F106" i="72"/>
  <c r="F64" i="72"/>
  <c r="F71" i="72"/>
  <c r="F72" i="72"/>
  <c r="F73" i="72"/>
  <c r="F74" i="72"/>
  <c r="F63" i="72"/>
  <c r="F54" i="72"/>
  <c r="F56" i="72"/>
  <c r="F58" i="72"/>
  <c r="F52" i="72"/>
  <c r="F48" i="72"/>
  <c r="F41" i="72"/>
  <c r="F43" i="72"/>
  <c r="F39" i="72"/>
  <c r="F25" i="72"/>
  <c r="F27" i="72"/>
  <c r="F29" i="72"/>
  <c r="F31" i="72"/>
  <c r="F23" i="72"/>
  <c r="F21" i="72"/>
  <c r="F19" i="72"/>
  <c r="F18" i="72"/>
  <c r="F13" i="72"/>
  <c r="F51" i="72" l="1"/>
  <c r="F5" i="72"/>
  <c r="F62" i="72"/>
  <c r="F38" i="72"/>
  <c r="F135" i="72"/>
  <c r="F175" i="72"/>
  <c r="F126" i="72"/>
  <c r="F17" i="72"/>
  <c r="F107" i="72"/>
  <c r="F69" i="72"/>
  <c r="F161" i="72"/>
  <c r="F121" i="72"/>
  <c r="F184" i="72"/>
  <c r="F181" i="72" s="1"/>
  <c r="F119" i="72"/>
  <c r="C23" i="73"/>
  <c r="F105" i="72"/>
  <c r="F49" i="72"/>
  <c r="C10" i="73" s="1"/>
  <c r="F47" i="72"/>
  <c r="C9" i="73" s="1"/>
  <c r="C5" i="73"/>
  <c r="F104" i="72" l="1"/>
  <c r="F4" i="72"/>
  <c r="F118" i="72"/>
  <c r="C14" i="73"/>
  <c r="F68" i="72"/>
  <c r="C25" i="73"/>
  <c r="C26" i="73"/>
  <c r="C21" i="73"/>
  <c r="C31" i="73"/>
  <c r="C22" i="73"/>
  <c r="C27" i="73"/>
  <c r="C6" i="73"/>
  <c r="C11" i="73"/>
  <c r="C28" i="73"/>
  <c r="C29" i="73"/>
  <c r="C13" i="73" l="1"/>
  <c r="C30" i="73"/>
  <c r="C24" i="73"/>
  <c r="C4" i="73"/>
  <c r="C20" i="73"/>
  <c r="C12" i="73"/>
  <c r="F174" i="72"/>
  <c r="C8" i="73"/>
  <c r="F180" i="72"/>
  <c r="C33" i="73"/>
  <c r="C3" i="73" l="1"/>
  <c r="C32" i="73"/>
  <c r="F37" i="72"/>
  <c r="C7" i="73"/>
  <c r="C35" i="73" l="1"/>
  <c r="C34" i="73" l="1"/>
  <c r="C36" i="73" l="1"/>
  <c r="C38" i="73" l="1"/>
  <c r="C37" i="73"/>
</calcChain>
</file>

<file path=xl/sharedStrings.xml><?xml version="1.0" encoding="utf-8"?>
<sst xmlns="http://schemas.openxmlformats.org/spreadsheetml/2006/main" count="454" uniqueCount="193">
  <si>
    <t>Opis postavke</t>
  </si>
  <si>
    <t>OBJEKT:</t>
  </si>
  <si>
    <t>PZI</t>
  </si>
  <si>
    <t>FAZA:</t>
  </si>
  <si>
    <t>(Založe - Podsevčnik)</t>
  </si>
  <si>
    <t>Postavka</t>
  </si>
  <si>
    <t xml:space="preserve">Enota </t>
  </si>
  <si>
    <t>Količina</t>
  </si>
  <si>
    <t>Skupaj</t>
  </si>
  <si>
    <t>1 PREDDELA</t>
  </si>
  <si>
    <t>1.1 Geodetska dela</t>
  </si>
  <si>
    <t>01</t>
  </si>
  <si>
    <t>02</t>
  </si>
  <si>
    <t>Postavitev in zavarovanje prečnega profila javne ceste</t>
  </si>
  <si>
    <t>KOS</t>
  </si>
  <si>
    <t>1.2 Cestne zapore</t>
  </si>
  <si>
    <t>KPL</t>
  </si>
  <si>
    <t>1.3 Čiščenje terena</t>
  </si>
  <si>
    <t xml:space="preserve">Rezanje asfalta v debelini debeline do 10 cm. </t>
  </si>
  <si>
    <t>M1</t>
  </si>
  <si>
    <t>M2</t>
  </si>
  <si>
    <t>Vključno z nakladanjem in odvozom na trajno deponijo s plačilom komunalne takse in pridobitvijo evidenčnih listov.</t>
  </si>
  <si>
    <t>03</t>
  </si>
  <si>
    <t>04</t>
  </si>
  <si>
    <t>Posek grmovja in čiščenje brežin cestišča in meteornega jarka znotraj mej obdelave.</t>
  </si>
  <si>
    <t>05</t>
  </si>
  <si>
    <t>Posek dreves z deblom premera do 30 cm vključno z odstranitvijo vej in panjev.</t>
  </si>
  <si>
    <t>06</t>
  </si>
  <si>
    <t>Odstranitev obstoječega cevnega prepusta  z vtočno / iztočno glavo, vključno z izdelavo provizorij za časa gradnje novih.</t>
  </si>
  <si>
    <t>07</t>
  </si>
  <si>
    <t>08</t>
  </si>
  <si>
    <t>Demontaža in odstranitev obstoječega prometnega znaka oz. ogledala. Vključno z nakladanjem in odvozom na začasno deponijo za kasnejšo ponovno vgradnjo.</t>
  </si>
  <si>
    <t>2 ZEMELJSKA DELA</t>
  </si>
  <si>
    <t>2.1 Izkopi</t>
  </si>
  <si>
    <t>Površinski izkopi plodne zemljine (humusa)</t>
  </si>
  <si>
    <t>M3</t>
  </si>
  <si>
    <t>Vključno z odvozom na začasno deponijo za kasnejšo ponovno vgradnjo.</t>
  </si>
  <si>
    <t>2.2 Planum temeljnih tal</t>
  </si>
  <si>
    <t>Ureditev planuma temeljnih tal zemljine - 3. kategorije s planiranjem in valjanjem.</t>
  </si>
  <si>
    <t>2.3 Ločilne in filterske plasti</t>
  </si>
  <si>
    <t>2.4 Nosilne plasti</t>
  </si>
  <si>
    <t>Izdelava nevezane nosilne plasti iz kamnitega drobljenca TD32 v debelini 20cm.</t>
  </si>
  <si>
    <t>Tampon vozišča in priključkov.</t>
  </si>
  <si>
    <t>Prvi spodnji del posteljice vozišča in priključkov.</t>
  </si>
  <si>
    <t>Izdelava nasipa iz zmrzlinsko odpornega kamnitega materiala D125.</t>
  </si>
  <si>
    <t>Na mestih razširitev ter doseganja nivoja planuma postelijce vozišča. Na mestih izven voziščne konstrukcije se lahko uporabi material od izkopa obstoječe ceste.</t>
  </si>
  <si>
    <t>2.5 Brežine in zelenice</t>
  </si>
  <si>
    <t>Humuziranje brežine brez valjanja, v debelini do 15 cm z dobavo humusa iz začasne deponije.</t>
  </si>
  <si>
    <t>Doplačilo za zatravitev s semenom</t>
  </si>
  <si>
    <t>Čiščenje utrjene/odrezkane površine podlage pred pobrizgom z bitumenskim vezivom</t>
  </si>
  <si>
    <t>Pobrizg podlage z bitumensko emulzijo 0,4 kg/m2</t>
  </si>
  <si>
    <t>Izdelava zaklinjanja zaporne plasti makadamskega vozišča iz drobljenca D0-16 vključno z dobavo in vgradnjo z valjanjem v debelini do 5cm.</t>
  </si>
  <si>
    <t>Zaporna plast rekonstruiranih makadamskih priključkov in bankin.</t>
  </si>
  <si>
    <t>Profiliranje in utrjevanje bankin vozišča iz nevezane nosilne plasti iz kamnitega drobljenca TD32 v debelini 10cm.</t>
  </si>
  <si>
    <t>Vključno z dobavo in vgradnjo na grabišču.</t>
  </si>
  <si>
    <t>Zakoličba, trasna in višinska navezava količkov in zavarovanje, METEORNE KANALIZACIJE in DRENAŽE.</t>
  </si>
  <si>
    <t>Izkop zrnate kamnine za trasiranje met.vodov - 3. kategorije</t>
  </si>
  <si>
    <t>Ureditev planuma temeljnih tal meteornih cevi na predpisano višino.</t>
  </si>
  <si>
    <t>Izdelava asfaltne mulde širine š=0.50m enake debeline in seastave asfalta kot vozišče.</t>
  </si>
  <si>
    <t>Profiliranje novega iztočnega zemeljskega jarka z navezavo na obstoječ jarek.</t>
  </si>
  <si>
    <t xml:space="preserve">Izdelava kamnite obloge iztočne/vtočne brežine iz lomljencev s poglobljenimi fugami v razmerju 70/30 vgrajenimi v cementni mešanici C20/25. </t>
  </si>
  <si>
    <t>Tlakovanje v območju vtočnih in iztočnih glav prepustov.</t>
  </si>
  <si>
    <t>Izdelava vzdolžne in prečne drenaže, globoke do 1,0m na planumu izkopa, z gibljivimi PVC perferiranimi cevmi premera DN160 na posteljico iz glinenega naboja in z drenažnim zasipom. Izpusti vključeni.</t>
  </si>
  <si>
    <t>Izdelava B.C. vtočne / iztočne glave DN 250. Vključno z vsemi pripravljalnimi deli in materialom.</t>
  </si>
  <si>
    <t>Iztok iz cestnih požiralnikov.</t>
  </si>
  <si>
    <t>Izdelava B.C. vtočne / iztočne glave DN 400. Vključno z vsemi pripravljalnimi deli in materialom.</t>
  </si>
  <si>
    <t>Izdelava B.C. vtočne / iztočne glave DN 600. Vključno z vsemi pripravljalnimi deli in materialom.</t>
  </si>
  <si>
    <t xml:space="preserve">Dobava in montaža cevi iz PEHD materiala nazivnega premera DN250-SN8, v potrebnih padcih vgrajenih v predhodno profilirano peščeno posteljico. </t>
  </si>
  <si>
    <t>Izpusti iz cestnih požiralnikov (požiralniške vezi).</t>
  </si>
  <si>
    <t>Dobava in vgraditev stebrička za prometni znak iz vroče cinkane jeklene cevi s premerom 64 mm, dolge 3000 mm, vključno z izdelavo temelja.</t>
  </si>
  <si>
    <t>Dobava in montaža prometnega znaka in ogledala iz začasne deponije.</t>
  </si>
  <si>
    <t>Projektantski nadzor. Obračun projektantskega nadzora se bo izvedel po dokazljivih dejanskih stroških na podlagi računa izvajalca projektantskega nadzora.</t>
  </si>
  <si>
    <t>URA</t>
  </si>
  <si>
    <t>REKAPITULACIJA FAZA 1</t>
  </si>
  <si>
    <t>SKUPAJ brez DDV</t>
  </si>
  <si>
    <t>DDV 22%</t>
  </si>
  <si>
    <t>SKUPAJ z DDV</t>
  </si>
  <si>
    <t>09</t>
  </si>
  <si>
    <t>Demontaža in prestavitev obstoječe ograje za živino. Vključno z vgradnjo na novih mejah obdelave.</t>
  </si>
  <si>
    <t>10</t>
  </si>
  <si>
    <t>Dobava, postavitev in odstranitev dvostranskega opaža; komplet vsa dela z razopaževanjem, čiščenjem, zlaganjem ter vsemi transporti. Višina opaža 0.25 m.</t>
  </si>
  <si>
    <t>Dobava in vgradnja betona C30/37  XD1 XF4 PV-II D32 za izdelavo AB venca in temelja.</t>
  </si>
  <si>
    <t>Dobava in vgradnja armaturnih palic B500-B ɸ10 za venec zložbe vključno s stremeni ɸ8 (120kg/m3)</t>
  </si>
  <si>
    <t>KG</t>
  </si>
  <si>
    <t>PROJEKTANTSKI PREDRAČUN MATERIALA IN DEL</t>
  </si>
  <si>
    <t>OBNOVA LOKALNE CESTE LC 490-370</t>
  </si>
  <si>
    <t>PROJEKTANTSKI PREDRAČUN OBNOVE LOKALNE CESTE LC 490 370</t>
  </si>
  <si>
    <t>Odstranitev obstoječih revizijskih jaškov in požiralnikov, kise odstranijo ali zamenjajo z novimi.</t>
  </si>
  <si>
    <t>11</t>
  </si>
  <si>
    <t xml:space="preserve">Porušitev in odstranitev obstoječe kamnite zložbe v P57 dolžine L=25,00m. </t>
  </si>
  <si>
    <t>Izdelava nevezane nosilne plasti iz zdrobljenega asfalta na granulacijo D64 iz začasne deponije v debelini 30cm.</t>
  </si>
  <si>
    <t>Izdelava nevezane nosilne plasti iz zmrzlinsko odpornega kamnitega materiala D64 v debelini 30cm.</t>
  </si>
  <si>
    <t>Drugi del posteljice vozišča in priključkov.</t>
  </si>
  <si>
    <t>3 PODPORNE KONSTRUKCIJE</t>
  </si>
  <si>
    <t>3.1 Kamnita zložba 1</t>
  </si>
  <si>
    <t>Stabilizacija desnega vkopnega roba ceste od km 1+668,20 (L=44,00m)</t>
  </si>
  <si>
    <t>Stabilizacija levega nasipnega roba ceste od km 1+707,70 (L=36,00m)</t>
  </si>
  <si>
    <t>3.2 Kamnita zložba 2</t>
  </si>
  <si>
    <t>3.3 Kamnita zložba 3</t>
  </si>
  <si>
    <t>Stabilizacija desnega vkopnega roba ceste od km 1+746,60 (L=20,00m)</t>
  </si>
  <si>
    <t>3.4 Kamnita zložba 4</t>
  </si>
  <si>
    <t>Stabilizacija desnega vkopnega roba ceste od km 1+780,68 (L=40,00m)</t>
  </si>
  <si>
    <t>3.5 Kamnita zložba 5</t>
  </si>
  <si>
    <t>Stabilizacija levega nasipnega roba ceste od km 2+213,34 (L=75,00m)</t>
  </si>
  <si>
    <t>3.6 Stabilizacija</t>
  </si>
  <si>
    <t>Stabilizacija levega nasipnega roba ceste od km 2+597,27 (L=77,00m)</t>
  </si>
  <si>
    <t>4 VOZIŠČNE KONSTRUKCIJE</t>
  </si>
  <si>
    <t>4.1 Nosilne plasti</t>
  </si>
  <si>
    <t>4.2 Obrabne in zaporne plasti</t>
  </si>
  <si>
    <t>4.3 Robni elementi vozišč</t>
  </si>
  <si>
    <t>5 ODVODNJAVANJE</t>
  </si>
  <si>
    <t>5.1 Preddela</t>
  </si>
  <si>
    <t>5.2 Zemeljska dela</t>
  </si>
  <si>
    <t>Izdelava B.C. vtočne / iztočne glave DN 200. Vključno z vsemi pripravljalnimi deli in materialom.</t>
  </si>
  <si>
    <t xml:space="preserve">Dobava in montaža cevi iz PEHD materiala nazivnega premera DN200-SN8, v potrebnih padcih vgrajenih v predhodno profilirano peščeno posteljico. </t>
  </si>
  <si>
    <t xml:space="preserve">Dobava in montaža A.B.C. cevi premera DN400, v potrebnih padcih vgrajenih v predhodno profilirano peščeno posteljico. </t>
  </si>
  <si>
    <t xml:space="preserve">Dobava in montaža A.B.C. cevi premera DN600, v potrebnih padcih vgrajenih v predhodno profilirano peščeno posteljico. </t>
  </si>
  <si>
    <t>Vključno z drenažnim peskom in geotekstilom, ki se vgradi v zemeljski izkop.</t>
  </si>
  <si>
    <t>Dobava in vgraditev predfabriciranega robnika iz cementnega betona  s prerezom 15/25/100 cm vgrajenega na višino +3.00cm.</t>
  </si>
  <si>
    <t>Formiranje križišča s priključki v km 0+521,00.</t>
  </si>
  <si>
    <t>5.3 Površinsko odvodnjavanje</t>
  </si>
  <si>
    <t>5.4 Globinsko odvodnjavanje</t>
  </si>
  <si>
    <t>5.5 Požiralniki in jaški</t>
  </si>
  <si>
    <t>6 OPREMA CEST</t>
  </si>
  <si>
    <t>6.1 Vertikalna signalizacija</t>
  </si>
  <si>
    <t>7 TUJE STORITVE</t>
  </si>
  <si>
    <t>7.1 Tehnična dokumentacija</t>
  </si>
  <si>
    <t>Zaščita križanj komunalnih vodov (vodovod, TK-vod)</t>
  </si>
  <si>
    <t>8 NEPREDVIDENA DELA</t>
  </si>
  <si>
    <t>8.1 Razna nepredvidena dela 10% vrednosti vseh del.</t>
  </si>
  <si>
    <t>Dobava in vgradnja monolitnega linijskega požiralnika
iz polimernega betona, skladen s SIST EN 1433:
tip Monoblock PD 200 V 
razred obremenitve  A15 do D400kN
svetle širine 200 mm
gradbena širina 250 mm
gradbena višina: 320 mm
dolžina 1000 mm
vtočni presek: 440 cm2/tm
širina reže: 15 mm
barva: antracit
dobavitelja ACO d.o.o. ali enakovredno.
Dobava in vgradnja po navodilih dobavitelja.
Vključno z čelno zaključno steno in pripravo podlage - podložni beton, ter polnim obbetoniranjem</t>
  </si>
  <si>
    <t>Dobava in vgradnja revizijskega elementa iz polimernega betona, 
s snemljivo KTL zaščiteno in brezvijačno pritrjeno pokrivno rešetko, skladen s SIST EN 1433:
skladen s SIST EN 1433:
razred obremenitve  A15 do D400kN
svetle širine 200 mm
gradbena širina 250 mm
gradbena višina: 320 mm 
dolžina 500 mm
možno izbiti iztok DN 150
vtočni presek: 371 cm2/tm
dobavitelja ACO d.o.o. ali enakovredno.
Dobava in vgradnja po navodilih dobavitelja.
Vključno z pripravo podlage - podložni beton</t>
  </si>
  <si>
    <t>Dobava in vgradnja zbiralnika iz polimernega betona,
s snemljivo KTL zaščiteno brezvijačno pritrjeno pokrivno rešetko,
skladen s SIST EN 1433:
razred obremenitve  A15 do D400kN
enodelen,
svetle širine 200 mm
gradbena širina 250 mm
gradbena višina:  645 mm
dolžina 500 mm
iztok s tesnilom DN150
vedro za umazanijo
vtočni presek: 371 cm2/tm
dobavitelja ACO d.o.o. ali enakovredno.
Dobava in vgradnja po navodilih dobavitelja.
Vključno z pripravo podlage - podložni beton</t>
  </si>
  <si>
    <t>kos</t>
  </si>
  <si>
    <t>12</t>
  </si>
  <si>
    <t>13</t>
  </si>
  <si>
    <t>Obbetoniranje meteorne cevi s cementnim betonom C 12/15, v obsegu prikazanem na situaciji (enota mere=0,2m3/m1).</t>
  </si>
  <si>
    <t>Obbetoniranje komunalnega vod s cementnim betonom C 12/15, v obsegu prikazanem na situaciji (enota mere=0,2m3/m1).</t>
  </si>
  <si>
    <t>Izdelava vzdolžne in prečne drenaže, globoke do 1,0m na planumu izkopa, z gibljivimi PVC perferiranimi cevmi premera DN 315 na posteljico iz glinenega naboja in z drenažnim zasipom. Izpusti vključeni.</t>
  </si>
  <si>
    <t>14</t>
  </si>
  <si>
    <t>Široki izkop zrnate zemljine - 3-4. kategorije - strojno z nakladanjem</t>
  </si>
  <si>
    <t>Široki izkop zrnate zemljine - 4-5. kategorije - strojno pikiranje z nakladanjem in odvoz na trajno deponijo</t>
  </si>
  <si>
    <t>Dobava in vgradnja zemeljsko vlažnega betona C30/37 in kamnitih blokov velikosti 30-70 cm v razmerju 30:70, vključno z izdelavo poglobljenih fug na vidnem delu in vgradnjo barbakan DN100 na 1m</t>
  </si>
  <si>
    <t>Dobava in vgradnja zemeljsko vlažnega betona C30/37 in kamnitih blokov velikosti 30-70 cm v razmerju 30:70, vključno z izdelavo poglobljenih fug.</t>
  </si>
  <si>
    <t>Dobava in vgradnja betona C30/37  XD1 XF4 PV-II D32 za izdelavo AB STEN, venca in temelja.</t>
  </si>
  <si>
    <t xml:space="preserve">Dobava in montaža A.B.C. cevi premera DN800, v potrebnih padcih vgrajenih v predhodno profilirano peščeno posteljico. </t>
  </si>
  <si>
    <t xml:space="preserve">Dobava in montaža A.B.C. cevi premera DN1200, v potrebnih padcih vgrajenih v predhodno profilirano peščeno posteljico. </t>
  </si>
  <si>
    <t>15</t>
  </si>
  <si>
    <t>16</t>
  </si>
  <si>
    <t>Dobava, postavitev in odstranitev gradbiščnega kontejnerja za celoten čas gradnje</t>
  </si>
  <si>
    <t>Dobava, postavitev in odstranitev začasnih objektov (lopa za shranjevanje orodja, WC za zaposlene ipd).</t>
  </si>
  <si>
    <t xml:space="preserve">Rezkanje in odvoz asfaltne krovne plasti v debelini do 6 cm </t>
  </si>
  <si>
    <t>Rušenje vozišča iz asfalta debeline do 12 cm v obliki drobljenja asfalta na granulacije do D63.</t>
  </si>
  <si>
    <t>Vključno z nakladanjem in odvozom ocenjeno 766m3 na začasno deponijo za kasnejšo ponovno vgradnjo v posteljico.</t>
  </si>
  <si>
    <t>Izdelava geodetskega posnetka izvedenih del</t>
  </si>
  <si>
    <t>KO2</t>
  </si>
  <si>
    <t>Izdelava projektne dokumentacije projekt izvedenih del</t>
  </si>
  <si>
    <t>Izvedba prepustov</t>
  </si>
  <si>
    <t>1.1 Priprava gradbišča Geološka in Geodetska dela</t>
  </si>
  <si>
    <t>Geološki pregledi gradbene jame z vpisom v gradbeni dnevnik in izdelavo končnega poročila. Izvajalec mora v tej postavki vkalkulirati več pregledov geologa odvisno od tega ali bo izkop izvajal v eni ali več etapah</t>
  </si>
  <si>
    <t>Izvedba meritev planuma izkopa in meritve tampona pod asfaltnim slojem ( cca 60 merilnih mest) z izdelavo končnega poročila ( izvedba preizkušancev).</t>
  </si>
  <si>
    <t>Izdelava elaborata za prometno ureditev za čas gradnje</t>
  </si>
  <si>
    <t>Dobava, postavitev, upravlanje in odstranitev potrebne prometne signalizacije ( prometni znaki, semaforji za izmenični promet na več odsekih ipd.) skladno z elaboratom</t>
  </si>
  <si>
    <t>Dobava in montaža cestnega požiralnika (tip B),  B.C. nazivnega premera DN500, globine do 1,8m. Vključno z izvedbo stikovanja. Všteta tudi izdelava betonskega ležišča, deb. 15cm, C16/20, dobavo in vzidavo betonskega okvirja in LTŽ pokrova v obliki rešetke (nosilnost LTŽ rešetke 40t). Upoštevati je potrebno tudi vsa pomožna dela in prenose do mesta vgraditve.</t>
  </si>
  <si>
    <t>Dobava in montaža cestnega požiralnika (tip C),  B.C. nazivnega premera DN500, globine do 1,8m. Vključno z izvedbo stikovanja. Všteta tudi izdelava betonskega ležišča, deb. 15cm, C16/20, dobavo in vzidavo betonskega okvirja in LTŽ pokrov nosilnost 40t. Upoštevati je potrebno tudi vsa pomožna dela in prenose do mesta vgraditve.</t>
  </si>
  <si>
    <t>Dobava in montažaperforiranega ponikovalnega jaška iz A.B.C. cevi, nazivnega premera DN1000, globine 2,0m Všteta tudi izdelava betonskega ležišča, deb. 15 cm, C16/20, z dobavo in vgradnjo LTŽ pokrova nosilnost 40t. Upoštevati je potrebno tudi vsa pomožna dela in prenose do mesta vgraditve.</t>
  </si>
  <si>
    <t>Dobava in montaža revizijskega jaška iz B.C. cevi, nazivnega premera DN600, globine do 2,0m in tipskih nastavkov za rebraste PE cevi. Stikovanje s spojkami za rebrasti PE. Všteta tudi izdelava betonskega ležišča, deb. 15 cm, C16/20, z dobavo in vgradnjo LTŽ pokrova nosilnosti 40 t. Upoštevati je potrebno tudi vsa pomožna dela in prenose do mesta vgraditve.</t>
  </si>
  <si>
    <t>Prilagoditev obstoječih pokrovov komunalnih vodom na nov potek vozišča. Vključno z vsemi montažnimi deli in drobnim materialom.</t>
  </si>
  <si>
    <t>Dobava in vgraditev peščenega materiala za peščeno posteljico (4-8 mm) s komprimacijo do zbitosti 97% SPP.</t>
  </si>
  <si>
    <t>Obnova in zavarovanje zakoličbe osi trase ostale javne ceste v gričevnatem terenu za celotno traso. Celotna trasa</t>
  </si>
  <si>
    <t>m</t>
  </si>
  <si>
    <t>Zavarovanje gradbišča v času gradnje (zavarovanje globih izkopov, zavarovanje na mestu izvedbe obdelave brežin, zavarovanje meteorne kanalizacije v fazi izvedbe)</t>
  </si>
  <si>
    <t>Odstranitev drevesnega panja</t>
  </si>
  <si>
    <t>Odstranitev obstoječega lesenega kozolca dim.: 6x16mx12m (šxlxh), vključno z odstranitvijo vseh točkovnih temeljev (strojno pikiranje na licu mesta) in strešne azbestne kritine. Odvoz odpadkov na trajno deponijo in pridobitev evidenčnih listov</t>
  </si>
  <si>
    <t>Dobava in vgradnja geotekstila 400 g/m2 na utrjen zemeljski planum.</t>
  </si>
  <si>
    <t>Izdelava zavarovanja globoke izkopa za potrebe izvedbe novega prepusta na globini cca 4,5 m. Postavka vsebuje izvedbo jeklene zagatne stene, vključno z odstranitvijo po končnaih delih.</t>
  </si>
  <si>
    <t>m2</t>
  </si>
  <si>
    <t>Obrabni sloj asfalta 3cm (BB AC8 surf B70/100, A4). Nosilni sloj asfalta 7cm (BD AC22 base B50/70, A4).</t>
  </si>
  <si>
    <t xml:space="preserve">Dobava in montaža cevi iz PEHD materiala nazivnega premera DN400-SN8, v potrebnih padcih vgrajenih v predhodno profilirano peščeno posteljico. </t>
  </si>
  <si>
    <t xml:space="preserve">Dobava in montaža cevi iz PEHD materiala nazivnega premera DN500-SN8, v potrebnih padcih vgrajenih v predhodno profilirano peščeno posteljico. </t>
  </si>
  <si>
    <t>Dobava in vgradnja jeklene varnostne ograja N2 W4 z distančnikom, vključno s stebri iz jekla za varnostno ograjo (stebri dolžine 3,0 m). Z vijačenjem na AB venec, vključno s poševnimi zaključnicami L=4.00m z zabijanjem v tla izven AB venca.</t>
  </si>
  <si>
    <t>Dobava in vgradnja jeklene varnostne ograja N2 W4 z distančnikom, vključno s stebri iz jekla za varnostno ograjo. Z vijačenjem na AB venec, vključno s poševnimi zaključnicami L=4.00m z zabijanjem v tla izven AB venca.</t>
  </si>
  <si>
    <t>Izvedba priklopa na jašek z kronsko navrtavo in tipskim tesnilom. Priklop cev DN200</t>
  </si>
  <si>
    <t>Izvedba priklopa na jašek z kronsko navrtavo in tipskim tesnilom. Priklop cev DN250</t>
  </si>
  <si>
    <t>Izvedba priklopa na jašek z kronsko navrtavo in tipskim tesnilom. Priklop cev DN315</t>
  </si>
  <si>
    <t>Izvedba priklopa na jašek z kronsko navrtavo in tipskim tesnilom. Priklop cev DN400</t>
  </si>
  <si>
    <t>Izvedba priklopa na jašek z kronsko navrtavo in tipskim tesnilom. Priklop cev DN500</t>
  </si>
  <si>
    <t xml:space="preserve">Dobava in montaža cevi iz PEHD materiala nazivnega premera DN315-SN8, v potrebnih padcih vgrajenih v predhodno profilirano peščeno posteljico. </t>
  </si>
  <si>
    <t>17</t>
  </si>
  <si>
    <t>Vgrajevanje zasipa cevi meteorne kanalizacije z  kamnitim drobljencem 16-22 mm</t>
  </si>
  <si>
    <t>Izdelava nosilne plasti iz bituminiziranega drobljenca AC 22 base B 50/70, A3 v debelini 7cm.</t>
  </si>
  <si>
    <t>Izdelava obrabne plasti iz bituminiziranega betona AC 8 surf B 50/70 A3 v debelini 3cm.</t>
  </si>
  <si>
    <t>Fino planiranje na točnost +- 1 cm z valjanjem in utrjevanjem nasipnega materiala ( predpriprava za izvedbo asfaltiranih površin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</si>
</sst>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S_k_-;\-* #,##0.00\ _S_k_-;_-* &quot;-&quot;??\ _S_k_-;_-@_-"/>
    <numFmt numFmtId="165" formatCode="_-* #,##0.00\ _S_I_T_-;\-* #,##0.00\ _S_I_T_-;_-* \-??\ _S_I_T_-;_-@_-"/>
    <numFmt numFmtId="166" formatCode="_-* #,##0.00\ &quot;SIT&quot;_-;\-* #,##0.00\ &quot;SIT&quot;_-;_-* &quot;-&quot;??\ &quot;SIT&quot;_-;_-@_-"/>
    <numFmt numFmtId="167" formatCode="#,##0.00\ &quot;€&quot;"/>
    <numFmt numFmtId="168" formatCode="#,##0.00\ [$EUR]"/>
  </numFmts>
  <fonts count="3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name val="Arial CE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</font>
    <font>
      <sz val="10"/>
      <name val="Arial CE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name val="Swis721 BT"/>
      <family val="2"/>
    </font>
    <font>
      <sz val="11"/>
      <name val="Swis721 BT"/>
      <family val="2"/>
    </font>
    <font>
      <sz val="11"/>
      <name val="Calibri"/>
      <family val="2"/>
      <charset val="238"/>
    </font>
    <font>
      <sz val="12"/>
      <name val="Arial CE"/>
      <family val="2"/>
      <charset val="238"/>
    </font>
    <font>
      <sz val="10"/>
      <name val="Times New Roman"/>
      <family val="1"/>
      <charset val="238"/>
    </font>
    <font>
      <sz val="10"/>
      <name val="Arial CE"/>
    </font>
    <font>
      <sz val="10"/>
      <name val="Mangal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8"/>
      <name val="Arial"/>
      <family val="2"/>
      <charset val="238"/>
    </font>
    <font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4" fillId="0" borderId="0"/>
    <xf numFmtId="0" fontId="6" fillId="0" borderId="0"/>
    <xf numFmtId="0" fontId="2" fillId="0" borderId="0"/>
    <xf numFmtId="0" fontId="4" fillId="0" borderId="0"/>
    <xf numFmtId="0" fontId="7" fillId="0" borderId="0"/>
    <xf numFmtId="0" fontId="7" fillId="0" borderId="0"/>
    <xf numFmtId="164" fontId="4" fillId="0" borderId="0" applyFont="0" applyFill="0" applyBorder="0" applyAlignment="0" applyProtection="0"/>
    <xf numFmtId="0" fontId="1" fillId="0" borderId="0"/>
    <xf numFmtId="0" fontId="8" fillId="0" borderId="0"/>
    <xf numFmtId="0" fontId="4" fillId="0" borderId="0"/>
    <xf numFmtId="0" fontId="9" fillId="2" borderId="0" applyNumberFormat="0" applyBorder="0" applyAlignment="0" applyProtection="0"/>
    <xf numFmtId="0" fontId="10" fillId="0" borderId="0"/>
    <xf numFmtId="0" fontId="11" fillId="0" borderId="0"/>
    <xf numFmtId="0" fontId="12" fillId="0" borderId="0"/>
    <xf numFmtId="165" fontId="8" fillId="0" borderId="0" applyFill="0" applyBorder="0" applyAlignment="0" applyProtection="0"/>
    <xf numFmtId="0" fontId="4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15" fillId="0" borderId="0"/>
    <xf numFmtId="0" fontId="13" fillId="0" borderId="0"/>
    <xf numFmtId="0" fontId="16" fillId="3" borderId="2" applyNumberFormat="0" applyAlignment="0" applyProtection="0"/>
    <xf numFmtId="0" fontId="16" fillId="3" borderId="3" applyNumberFormat="0" applyAlignment="0" applyProtection="0"/>
    <xf numFmtId="0" fontId="16" fillId="3" borderId="4" applyNumberFormat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6" fillId="0" borderId="0"/>
    <xf numFmtId="0" fontId="8" fillId="0" borderId="0"/>
    <xf numFmtId="0" fontId="20" fillId="0" borderId="0"/>
    <xf numFmtId="0" fontId="4" fillId="0" borderId="0"/>
    <xf numFmtId="0" fontId="4" fillId="0" borderId="0"/>
    <xf numFmtId="0" fontId="21" fillId="0" borderId="0"/>
    <xf numFmtId="166" fontId="4" fillId="0" borderId="0" applyFont="0" applyFill="0" applyBorder="0" applyAlignment="0" applyProtection="0"/>
    <xf numFmtId="0" fontId="1" fillId="0" borderId="0"/>
    <xf numFmtId="0" fontId="4" fillId="0" borderId="0"/>
    <xf numFmtId="0" fontId="22" fillId="0" borderId="0"/>
    <xf numFmtId="0" fontId="5" fillId="0" borderId="0"/>
  </cellStyleXfs>
  <cellXfs count="131">
    <xf numFmtId="0" fontId="0" fillId="0" borderId="0" xfId="0"/>
    <xf numFmtId="0" fontId="17" fillId="0" borderId="0" xfId="0" applyFont="1"/>
    <xf numFmtId="0" fontId="17" fillId="0" borderId="0" xfId="0" applyFont="1" applyBorder="1"/>
    <xf numFmtId="0" fontId="19" fillId="0" borderId="0" xfId="0" applyFont="1" applyBorder="1"/>
    <xf numFmtId="0" fontId="19" fillId="0" borderId="1" xfId="0" applyFont="1" applyBorder="1"/>
    <xf numFmtId="0" fontId="19" fillId="0" borderId="1" xfId="0" applyFont="1" applyBorder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left"/>
    </xf>
    <xf numFmtId="0" fontId="19" fillId="0" borderId="0" xfId="0" applyFont="1" applyBorder="1" applyAlignment="1">
      <alignment horizontal="left"/>
    </xf>
    <xf numFmtId="0" fontId="19" fillId="0" borderId="0" xfId="0" applyFont="1" applyBorder="1" applyAlignment="1">
      <alignment vertical="top"/>
    </xf>
    <xf numFmtId="0" fontId="18" fillId="0" borderId="0" xfId="0" applyFont="1" applyFill="1" applyBorder="1" applyAlignment="1">
      <alignment wrapText="1"/>
    </xf>
    <xf numFmtId="0" fontId="18" fillId="0" borderId="0" xfId="0" applyFont="1" applyFill="1" applyBorder="1"/>
    <xf numFmtId="0" fontId="18" fillId="0" borderId="0" xfId="0" applyFont="1" applyBorder="1"/>
    <xf numFmtId="0" fontId="18" fillId="0" borderId="0" xfId="0" applyFont="1" applyBorder="1" applyAlignment="1">
      <alignment horizontal="left"/>
    </xf>
    <xf numFmtId="0" fontId="19" fillId="0" borderId="0" xfId="0" applyFont="1" applyFill="1" applyBorder="1"/>
    <xf numFmtId="17" fontId="18" fillId="0" borderId="0" xfId="0" applyNumberFormat="1" applyFont="1" applyFill="1" applyBorder="1"/>
    <xf numFmtId="49" fontId="23" fillId="0" borderId="0" xfId="3" applyNumberFormat="1" applyFont="1" applyAlignment="1">
      <alignment horizontal="left" vertical="center"/>
    </xf>
    <xf numFmtId="0" fontId="4" fillId="0" borderId="0" xfId="3" applyFont="1" applyAlignment="1">
      <alignment horizontal="left" vertical="center" wrapText="1"/>
    </xf>
    <xf numFmtId="49" fontId="4" fillId="0" borderId="0" xfId="3" applyNumberFormat="1" applyFont="1" applyAlignment="1">
      <alignment horizontal="center" vertical="center"/>
    </xf>
    <xf numFmtId="0" fontId="4" fillId="0" borderId="0" xfId="3"/>
    <xf numFmtId="49" fontId="23" fillId="0" borderId="0" xfId="3" applyNumberFormat="1" applyFont="1" applyAlignment="1">
      <alignment horizontal="left"/>
    </xf>
    <xf numFmtId="0" fontId="23" fillId="0" borderId="0" xfId="3" applyFont="1" applyAlignment="1">
      <alignment horizontal="left" vertical="center" wrapText="1"/>
    </xf>
    <xf numFmtId="49" fontId="23" fillId="0" borderId="0" xfId="3" applyNumberFormat="1" applyFont="1" applyAlignment="1">
      <alignment horizontal="center" vertical="center"/>
    </xf>
    <xf numFmtId="0" fontId="23" fillId="0" borderId="0" xfId="3" applyFont="1"/>
    <xf numFmtId="0" fontId="24" fillId="0" borderId="0" xfId="3" applyFont="1"/>
    <xf numFmtId="49" fontId="25" fillId="4" borderId="5" xfId="3" applyNumberFormat="1" applyFont="1" applyFill="1" applyBorder="1" applyAlignment="1">
      <alignment horizontal="center" vertical="center" wrapText="1"/>
    </xf>
    <xf numFmtId="0" fontId="23" fillId="4" borderId="5" xfId="3" applyFont="1" applyFill="1" applyBorder="1" applyAlignment="1">
      <alignment horizontal="center" vertical="center" wrapText="1"/>
    </xf>
    <xf numFmtId="49" fontId="23" fillId="4" borderId="5" xfId="3" applyNumberFormat="1" applyFont="1" applyFill="1" applyBorder="1" applyAlignment="1">
      <alignment horizontal="center" vertical="center"/>
    </xf>
    <xf numFmtId="168" fontId="4" fillId="0" borderId="0" xfId="3" applyNumberFormat="1" applyFont="1" applyFill="1" applyBorder="1" applyAlignment="1">
      <alignment horizontal="left"/>
    </xf>
    <xf numFmtId="0" fontId="27" fillId="0" borderId="0" xfId="3" applyFont="1"/>
    <xf numFmtId="49" fontId="23" fillId="0" borderId="5" xfId="3" applyNumberFormat="1" applyFont="1" applyBorder="1" applyAlignment="1">
      <alignment horizontal="left" vertical="center"/>
    </xf>
    <xf numFmtId="0" fontId="4" fillId="0" borderId="5" xfId="3" applyFont="1" applyBorder="1" applyAlignment="1">
      <alignment horizontal="left" vertical="center" wrapText="1"/>
    </xf>
    <xf numFmtId="49" fontId="4" fillId="0" borderId="5" xfId="3" applyNumberFormat="1" applyFont="1" applyBorder="1" applyAlignment="1">
      <alignment horizontal="center" vertical="center"/>
    </xf>
    <xf numFmtId="0" fontId="4" fillId="0" borderId="0" xfId="3" applyFont="1"/>
    <xf numFmtId="0" fontId="4" fillId="0" borderId="0" xfId="3" applyFont="1" applyAlignment="1">
      <alignment vertical="center"/>
    </xf>
    <xf numFmtId="0" fontId="4" fillId="0" borderId="0" xfId="3" applyAlignment="1">
      <alignment vertical="center"/>
    </xf>
    <xf numFmtId="0" fontId="28" fillId="0" borderId="0" xfId="3" applyFont="1"/>
    <xf numFmtId="49" fontId="23" fillId="0" borderId="5" xfId="3" applyNumberFormat="1" applyFont="1" applyFill="1" applyBorder="1" applyAlignment="1">
      <alignment horizontal="left" vertical="center"/>
    </xf>
    <xf numFmtId="0" fontId="4" fillId="0" borderId="5" xfId="3" applyFont="1" applyFill="1" applyBorder="1" applyAlignment="1">
      <alignment horizontal="left" vertical="center" wrapText="1"/>
    </xf>
    <xf numFmtId="49" fontId="4" fillId="0" borderId="5" xfId="3" applyNumberFormat="1" applyFont="1" applyFill="1" applyBorder="1" applyAlignment="1">
      <alignment horizontal="center" vertical="center"/>
    </xf>
    <xf numFmtId="0" fontId="4" fillId="0" borderId="0" xfId="3" applyFont="1" applyAlignment="1"/>
    <xf numFmtId="0" fontId="4" fillId="0" borderId="0" xfId="3" applyAlignment="1"/>
    <xf numFmtId="0" fontId="4" fillId="0" borderId="0" xfId="3" applyFont="1" applyFill="1"/>
    <xf numFmtId="0" fontId="4" fillId="0" borderId="0" xfId="3" applyFill="1"/>
    <xf numFmtId="49" fontId="4" fillId="0" borderId="0" xfId="3" applyNumberFormat="1" applyFont="1" applyAlignment="1">
      <alignment horizontal="left"/>
    </xf>
    <xf numFmtId="0" fontId="4" fillId="0" borderId="0" xfId="35"/>
    <xf numFmtId="49" fontId="23" fillId="0" borderId="8" xfId="3" applyNumberFormat="1" applyFont="1" applyBorder="1" applyAlignment="1">
      <alignment horizontal="left" vertical="center"/>
    </xf>
    <xf numFmtId="0" fontId="4" fillId="0" borderId="8" xfId="35" applyBorder="1"/>
    <xf numFmtId="167" fontId="30" fillId="0" borderId="8" xfId="35" applyNumberFormat="1" applyFont="1" applyBorder="1" applyAlignment="1">
      <alignment horizontal="right" vertical="center" wrapText="1" indent="1"/>
    </xf>
    <xf numFmtId="4" fontId="30" fillId="0" borderId="0" xfId="35" applyNumberFormat="1" applyFont="1" applyBorder="1" applyAlignment="1">
      <alignment horizontal="right" vertical="center" indent="1"/>
    </xf>
    <xf numFmtId="0" fontId="30" fillId="0" borderId="0" xfId="35" applyFont="1" applyBorder="1"/>
    <xf numFmtId="167" fontId="31" fillId="0" borderId="0" xfId="35" applyNumberFormat="1" applyFont="1" applyBorder="1" applyAlignment="1">
      <alignment horizontal="right" vertical="center" indent="1"/>
    </xf>
    <xf numFmtId="0" fontId="4" fillId="0" borderId="0" xfId="35" applyBorder="1"/>
    <xf numFmtId="49" fontId="4" fillId="0" borderId="0" xfId="3" applyNumberFormat="1" applyFont="1" applyBorder="1" applyAlignment="1">
      <alignment horizontal="left" vertical="center"/>
    </xf>
    <xf numFmtId="167" fontId="32" fillId="0" borderId="0" xfId="35" applyNumberFormat="1" applyFont="1" applyBorder="1" applyAlignment="1">
      <alignment horizontal="right" vertical="center" wrapText="1" indent="4"/>
    </xf>
    <xf numFmtId="4" fontId="29" fillId="0" borderId="0" xfId="35" applyNumberFormat="1" applyFont="1" applyBorder="1" applyAlignment="1">
      <alignment horizontal="right" vertical="center" indent="1"/>
    </xf>
    <xf numFmtId="167" fontId="29" fillId="0" borderId="0" xfId="35" applyNumberFormat="1" applyFont="1" applyBorder="1" applyAlignment="1">
      <alignment horizontal="right" vertical="center" indent="1"/>
    </xf>
    <xf numFmtId="0" fontId="29" fillId="0" borderId="0" xfId="35" applyFont="1" applyBorder="1"/>
    <xf numFmtId="0" fontId="27" fillId="0" borderId="0" xfId="35" applyFont="1" applyBorder="1"/>
    <xf numFmtId="0" fontId="27" fillId="0" borderId="0" xfId="35" applyFont="1"/>
    <xf numFmtId="49" fontId="4" fillId="0" borderId="9" xfId="3" applyNumberFormat="1" applyFont="1" applyBorder="1" applyAlignment="1">
      <alignment horizontal="left" vertical="center"/>
    </xf>
    <xf numFmtId="167" fontId="32" fillId="0" borderId="9" xfId="35" applyNumberFormat="1" applyFont="1" applyBorder="1" applyAlignment="1">
      <alignment horizontal="right" vertical="center" wrapText="1" indent="4"/>
    </xf>
    <xf numFmtId="49" fontId="4" fillId="0" borderId="9" xfId="3" applyNumberFormat="1" applyFont="1" applyBorder="1" applyAlignment="1">
      <alignment horizontal="left" vertical="center" wrapText="1"/>
    </xf>
    <xf numFmtId="49" fontId="30" fillId="0" borderId="0" xfId="35" applyNumberFormat="1" applyFont="1" applyFill="1" applyBorder="1" applyAlignment="1">
      <alignment horizontal="left" vertical="center"/>
    </xf>
    <xf numFmtId="49" fontId="4" fillId="0" borderId="0" xfId="3" applyNumberFormat="1" applyFont="1" applyBorder="1" applyAlignment="1">
      <alignment horizontal="left" vertical="center" wrapText="1"/>
    </xf>
    <xf numFmtId="167" fontId="30" fillId="0" borderId="0" xfId="35" applyNumberFormat="1" applyFont="1" applyBorder="1" applyAlignment="1">
      <alignment horizontal="right" vertical="center" wrapText="1" indent="1"/>
    </xf>
    <xf numFmtId="49" fontId="32" fillId="0" borderId="0" xfId="35" applyNumberFormat="1" applyFont="1" applyFill="1" applyBorder="1" applyAlignment="1">
      <alignment horizontal="left" vertical="center"/>
    </xf>
    <xf numFmtId="0" fontId="4" fillId="0" borderId="0" xfId="35" applyFont="1" applyBorder="1"/>
    <xf numFmtId="167" fontId="27" fillId="0" borderId="0" xfId="35" applyNumberFormat="1" applyFont="1" applyBorder="1" applyAlignment="1">
      <alignment horizontal="right" vertical="center" wrapText="1" indent="1"/>
    </xf>
    <xf numFmtId="49" fontId="30" fillId="0" borderId="7" xfId="35" applyNumberFormat="1" applyFont="1" applyFill="1" applyBorder="1" applyAlignment="1">
      <alignment horizontal="left" vertical="center"/>
    </xf>
    <xf numFmtId="0" fontId="4" fillId="0" borderId="7" xfId="35" applyBorder="1"/>
    <xf numFmtId="167" fontId="29" fillId="0" borderId="8" xfId="35" applyNumberFormat="1" applyFont="1" applyBorder="1" applyAlignment="1">
      <alignment horizontal="right" vertical="center" wrapText="1" indent="1"/>
    </xf>
    <xf numFmtId="167" fontId="4" fillId="0" borderId="0" xfId="35" applyNumberFormat="1"/>
    <xf numFmtId="0" fontId="28" fillId="0" borderId="0" xfId="3" applyFont="1" applyAlignment="1">
      <alignment horizontal="left" vertical="center" wrapText="1"/>
    </xf>
    <xf numFmtId="0" fontId="4" fillId="0" borderId="0" xfId="0" applyFont="1"/>
    <xf numFmtId="0" fontId="28" fillId="0" borderId="0" xfId="0" applyFont="1"/>
    <xf numFmtId="4" fontId="28" fillId="0" borderId="0" xfId="3" applyNumberFormat="1" applyFont="1" applyAlignment="1">
      <alignment horizontal="center" vertical="center"/>
    </xf>
    <xf numFmtId="4" fontId="33" fillId="0" borderId="0" xfId="3" applyNumberFormat="1" applyFont="1" applyAlignment="1">
      <alignment horizontal="center" vertical="center"/>
    </xf>
    <xf numFmtId="4" fontId="28" fillId="0" borderId="0" xfId="3" applyNumberFormat="1" applyFont="1" applyFill="1" applyBorder="1" applyAlignment="1">
      <alignment horizontal="center" vertical="center"/>
    </xf>
    <xf numFmtId="4" fontId="28" fillId="0" borderId="0" xfId="3" applyNumberFormat="1" applyFont="1" applyAlignment="1">
      <alignment horizontal="left" vertical="center"/>
    </xf>
    <xf numFmtId="0" fontId="4" fillId="0" borderId="5" xfId="3" applyFont="1" applyFill="1" applyBorder="1" applyAlignment="1" applyProtection="1">
      <alignment horizontal="left" vertical="center" wrapText="1"/>
    </xf>
    <xf numFmtId="167" fontId="4" fillId="0" borderId="0" xfId="3" applyNumberFormat="1" applyFont="1"/>
    <xf numFmtId="49" fontId="4" fillId="0" borderId="5" xfId="3" applyNumberFormat="1" applyFont="1" applyFill="1" applyBorder="1" applyAlignment="1" applyProtection="1">
      <alignment horizontal="center" vertical="center"/>
    </xf>
    <xf numFmtId="167" fontId="4" fillId="0" borderId="5" xfId="3" applyNumberFormat="1" applyFont="1" applyFill="1" applyBorder="1" applyAlignment="1" applyProtection="1">
      <alignment horizontal="right" vertical="center" indent="1"/>
      <protection locked="0"/>
    </xf>
    <xf numFmtId="49" fontId="4" fillId="0" borderId="5" xfId="3" applyNumberFormat="1" applyFont="1" applyFill="1" applyBorder="1" applyAlignment="1" applyProtection="1">
      <alignment horizontal="left" vertical="center"/>
    </xf>
    <xf numFmtId="49" fontId="23" fillId="0" borderId="5" xfId="3" applyNumberFormat="1" applyFont="1" applyFill="1" applyBorder="1" applyAlignment="1" applyProtection="1">
      <alignment horizontal="left" vertical="center"/>
    </xf>
    <xf numFmtId="4" fontId="4" fillId="0" borderId="5" xfId="3" applyNumberFormat="1" applyFont="1" applyFill="1" applyBorder="1" applyAlignment="1" applyProtection="1">
      <alignment horizontal="right" vertical="center"/>
    </xf>
    <xf numFmtId="49" fontId="4" fillId="0" borderId="5" xfId="3" applyNumberFormat="1" applyFont="1" applyFill="1" applyBorder="1" applyAlignment="1">
      <alignment horizontal="left" vertical="center"/>
    </xf>
    <xf numFmtId="49" fontId="4" fillId="0" borderId="5" xfId="3" applyNumberFormat="1" applyFont="1" applyFill="1" applyBorder="1" applyAlignment="1">
      <alignment horizontal="left" vertical="center" wrapText="1"/>
    </xf>
    <xf numFmtId="49" fontId="4" fillId="0" borderId="10" xfId="3" applyNumberFormat="1" applyFont="1" applyFill="1" applyBorder="1" applyAlignment="1">
      <alignment horizontal="left" vertical="center" wrapText="1"/>
    </xf>
    <xf numFmtId="0" fontId="23" fillId="0" borderId="5" xfId="3" applyFont="1" applyFill="1" applyBorder="1" applyAlignment="1">
      <alignment horizontal="left" vertical="center" wrapText="1"/>
    </xf>
    <xf numFmtId="49" fontId="23" fillId="0" borderId="5" xfId="3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49" fontId="4" fillId="0" borderId="5" xfId="3" applyNumberFormat="1" applyFont="1" applyFill="1" applyBorder="1" applyAlignment="1">
      <alignment horizontal="center" vertical="center" wrapText="1"/>
    </xf>
    <xf numFmtId="49" fontId="4" fillId="0" borderId="0" xfId="3" applyNumberFormat="1" applyFont="1" applyFill="1" applyAlignment="1">
      <alignment horizontal="left"/>
    </xf>
    <xf numFmtId="0" fontId="4" fillId="0" borderId="0" xfId="3" applyFont="1" applyFill="1" applyAlignment="1">
      <alignment horizontal="left" vertical="center" wrapText="1"/>
    </xf>
    <xf numFmtId="49" fontId="4" fillId="0" borderId="0" xfId="3" applyNumberFormat="1" applyFont="1" applyFill="1" applyAlignment="1">
      <alignment horizontal="center" vertical="center"/>
    </xf>
    <xf numFmtId="49" fontId="4" fillId="0" borderId="5" xfId="3" applyNumberFormat="1" applyBorder="1" applyAlignment="1">
      <alignment horizontal="center" vertical="center"/>
    </xf>
    <xf numFmtId="0" fontId="4" fillId="0" borderId="5" xfId="3" applyBorder="1" applyAlignment="1">
      <alignment horizontal="left" vertical="center" wrapText="1"/>
    </xf>
    <xf numFmtId="0" fontId="18" fillId="0" borderId="0" xfId="0" applyFont="1" applyBorder="1" applyAlignment="1">
      <alignment horizontal="left"/>
    </xf>
    <xf numFmtId="49" fontId="29" fillId="5" borderId="6" xfId="35" applyNumberFormat="1" applyFont="1" applyFill="1" applyBorder="1" applyAlignment="1">
      <alignment horizontal="left" vertical="center"/>
    </xf>
    <xf numFmtId="4" fontId="4" fillId="0" borderId="0" xfId="3" applyNumberFormat="1" applyFont="1" applyAlignment="1" applyProtection="1">
      <alignment horizontal="right" vertical="center"/>
    </xf>
    <xf numFmtId="167" fontId="4" fillId="0" borderId="0" xfId="3" applyNumberFormat="1" applyFont="1" applyAlignment="1" applyProtection="1">
      <alignment horizontal="right" vertical="center" indent="1"/>
    </xf>
    <xf numFmtId="4" fontId="23" fillId="0" borderId="0" xfId="3" applyNumberFormat="1" applyFont="1" applyAlignment="1" applyProtection="1">
      <alignment horizontal="right" vertical="center"/>
    </xf>
    <xf numFmtId="167" fontId="24" fillId="0" borderId="0" xfId="3" applyNumberFormat="1" applyFont="1" applyAlignment="1" applyProtection="1">
      <alignment horizontal="right" vertical="center" indent="1"/>
    </xf>
    <xf numFmtId="4" fontId="23" fillId="4" borderId="5" xfId="3" applyNumberFormat="1" applyFont="1" applyFill="1" applyBorder="1" applyAlignment="1" applyProtection="1">
      <alignment horizontal="center" vertical="center"/>
    </xf>
    <xf numFmtId="167" fontId="23" fillId="4" borderId="5" xfId="3" applyNumberFormat="1" applyFont="1" applyFill="1" applyBorder="1" applyAlignment="1" applyProtection="1">
      <alignment horizontal="center" vertical="center"/>
    </xf>
    <xf numFmtId="4" fontId="4" fillId="0" borderId="5" xfId="3" applyNumberFormat="1" applyFont="1" applyBorder="1" applyAlignment="1" applyProtection="1">
      <alignment horizontal="right" vertical="center"/>
    </xf>
    <xf numFmtId="167" fontId="23" fillId="0" borderId="5" xfId="3" applyNumberFormat="1" applyFont="1" applyBorder="1" applyAlignment="1" applyProtection="1">
      <alignment horizontal="right" vertical="center" indent="1"/>
    </xf>
    <xf numFmtId="167" fontId="4" fillId="0" borderId="5" xfId="3" applyNumberFormat="1" applyFont="1" applyFill="1" applyBorder="1" applyAlignment="1" applyProtection="1">
      <alignment horizontal="right" vertical="center" indent="1"/>
    </xf>
    <xf numFmtId="4" fontId="4" fillId="0" borderId="5" xfId="3" applyNumberFormat="1" applyFont="1" applyFill="1" applyBorder="1" applyAlignment="1" applyProtection="1">
      <alignment horizontal="right" vertical="center" indent="1"/>
    </xf>
    <xf numFmtId="167" fontId="23" fillId="0" borderId="5" xfId="3" applyNumberFormat="1" applyFont="1" applyFill="1" applyBorder="1" applyAlignment="1" applyProtection="1">
      <alignment horizontal="right" vertical="center" indent="1"/>
    </xf>
    <xf numFmtId="4" fontId="4" fillId="0" borderId="5" xfId="3" applyNumberFormat="1" applyBorder="1" applyAlignment="1" applyProtection="1">
      <alignment horizontal="right" vertical="center"/>
    </xf>
    <xf numFmtId="167" fontId="4" fillId="0" borderId="5" xfId="3" applyNumberFormat="1" applyBorder="1" applyAlignment="1" applyProtection="1">
      <alignment horizontal="right" vertical="center" indent="1"/>
    </xf>
    <xf numFmtId="4" fontId="23" fillId="0" borderId="5" xfId="3" applyNumberFormat="1" applyFont="1" applyFill="1" applyBorder="1" applyAlignment="1" applyProtection="1">
      <alignment horizontal="right" vertical="center"/>
    </xf>
    <xf numFmtId="4" fontId="4" fillId="0" borderId="5" xfId="0" applyNumberFormat="1" applyFont="1" applyFill="1" applyBorder="1" applyAlignment="1" applyProtection="1">
      <alignment horizontal="right" vertical="center"/>
    </xf>
    <xf numFmtId="167" fontId="4" fillId="0" borderId="5" xfId="0" applyNumberFormat="1" applyFont="1" applyFill="1" applyBorder="1" applyAlignment="1" applyProtection="1">
      <alignment horizontal="right" vertical="center" indent="1"/>
    </xf>
    <xf numFmtId="4" fontId="4" fillId="0" borderId="5" xfId="3" applyNumberFormat="1" applyFont="1" applyFill="1" applyBorder="1" applyAlignment="1" applyProtection="1">
      <alignment vertical="center"/>
    </xf>
    <xf numFmtId="4" fontId="4" fillId="0" borderId="5" xfId="3" applyNumberFormat="1" applyFont="1" applyFill="1" applyBorder="1" applyAlignment="1" applyProtection="1">
      <alignment horizontal="right" vertical="center" wrapText="1"/>
    </xf>
    <xf numFmtId="4" fontId="4" fillId="0" borderId="0" xfId="3" applyNumberFormat="1" applyFont="1" applyFill="1" applyAlignment="1" applyProtection="1">
      <alignment horizontal="right" vertical="center"/>
    </xf>
    <xf numFmtId="167" fontId="4" fillId="0" borderId="0" xfId="3" applyNumberFormat="1" applyFont="1" applyFill="1" applyAlignment="1" applyProtection="1">
      <alignment horizontal="right" vertical="center" indent="1"/>
    </xf>
    <xf numFmtId="167" fontId="4" fillId="0" borderId="0" xfId="3" applyNumberFormat="1" applyFont="1" applyAlignment="1" applyProtection="1">
      <alignment horizontal="right" vertical="center" indent="1"/>
      <protection locked="0"/>
    </xf>
    <xf numFmtId="167" fontId="23" fillId="0" borderId="0" xfId="3" applyNumberFormat="1" applyFont="1" applyAlignment="1" applyProtection="1">
      <alignment horizontal="right" vertical="center" indent="1"/>
      <protection locked="0"/>
    </xf>
    <xf numFmtId="167" fontId="26" fillId="4" borderId="5" xfId="3" applyNumberFormat="1" applyFont="1" applyFill="1" applyBorder="1" applyAlignment="1" applyProtection="1">
      <alignment horizontal="center" vertical="center"/>
      <protection locked="0"/>
    </xf>
    <xf numFmtId="167" fontId="4" fillId="0" borderId="5" xfId="3" applyNumberFormat="1" applyFont="1" applyBorder="1" applyAlignment="1" applyProtection="1">
      <alignment horizontal="right" vertical="center" indent="1"/>
      <protection locked="0"/>
    </xf>
    <xf numFmtId="167" fontId="4" fillId="0" borderId="5" xfId="3" applyNumberFormat="1" applyBorder="1" applyAlignment="1" applyProtection="1">
      <alignment horizontal="right" vertical="center" indent="1"/>
      <protection locked="0"/>
    </xf>
    <xf numFmtId="167" fontId="23" fillId="0" borderId="5" xfId="3" applyNumberFormat="1" applyFont="1" applyFill="1" applyBorder="1" applyAlignment="1" applyProtection="1">
      <alignment horizontal="right" vertical="center" indent="1"/>
      <protection locked="0"/>
    </xf>
    <xf numFmtId="167" fontId="4" fillId="0" borderId="5" xfId="0" applyNumberFormat="1" applyFont="1" applyFill="1" applyBorder="1" applyAlignment="1" applyProtection="1">
      <alignment horizontal="right" vertical="center" indent="1"/>
      <protection locked="0"/>
    </xf>
    <xf numFmtId="167" fontId="4" fillId="0" borderId="5" xfId="3" applyNumberFormat="1" applyFont="1" applyFill="1" applyBorder="1" applyAlignment="1" applyProtection="1">
      <alignment horizontal="center" vertical="center" wrapText="1"/>
      <protection locked="0"/>
    </xf>
    <xf numFmtId="167" fontId="4" fillId="0" borderId="0" xfId="3" applyNumberFormat="1" applyFont="1" applyFill="1" applyAlignment="1" applyProtection="1">
      <alignment horizontal="right" vertical="center" indent="1"/>
      <protection locked="0"/>
    </xf>
  </cellXfs>
  <cellStyles count="43">
    <cellStyle name="Excel Built-in Normal" xfId="1" xr:uid="{00000000-0005-0000-0000-000000000000}"/>
    <cellStyle name="Excel Built-in Note" xfId="27" xr:uid="{00000000-0005-0000-0000-000001000000}"/>
    <cellStyle name="Excel Built-in Note 2" xfId="28" xr:uid="{00000000-0005-0000-0000-000002000000}"/>
    <cellStyle name="Excel Built-in Note 3" xfId="29" xr:uid="{00000000-0005-0000-0000-000003000000}"/>
    <cellStyle name="Excel_BuiltIn_Normal 2" xfId="7" xr:uid="{00000000-0005-0000-0000-000004000000}"/>
    <cellStyle name="Navadno" xfId="0" builtinId="0"/>
    <cellStyle name="Navadno 10" xfId="12" xr:uid="{00000000-0005-0000-0000-000005000000}"/>
    <cellStyle name="Navadno 11" xfId="26" xr:uid="{00000000-0005-0000-0000-000006000000}"/>
    <cellStyle name="Navadno 17" xfId="8" xr:uid="{00000000-0005-0000-0000-000007000000}"/>
    <cellStyle name="Navadno 17 2" xfId="39" xr:uid="{00000000-0005-0000-0000-000008000000}"/>
    <cellStyle name="Navadno 2" xfId="2" xr:uid="{00000000-0005-0000-0000-000009000000}"/>
    <cellStyle name="Navadno 2 10" xfId="20" xr:uid="{00000000-0005-0000-0000-00000A000000}"/>
    <cellStyle name="Navadno 2 2" xfId="42" xr:uid="{00000000-0005-0000-0000-00000B000000}"/>
    <cellStyle name="Navadno 2 3" xfId="35" xr:uid="{00000000-0005-0000-0000-00000C000000}"/>
    <cellStyle name="Navadno 3" xfId="4" xr:uid="{00000000-0005-0000-0000-00000D000000}"/>
    <cellStyle name="Navadno 3 2" xfId="23" xr:uid="{00000000-0005-0000-0000-00000E000000}"/>
    <cellStyle name="Navadno 3 2 2" xfId="36" xr:uid="{00000000-0005-0000-0000-00000F000000}"/>
    <cellStyle name="Navadno 3 3" xfId="33" xr:uid="{00000000-0005-0000-0000-000010000000}"/>
    <cellStyle name="Navadno 4" xfId="6" xr:uid="{00000000-0005-0000-0000-000011000000}"/>
    <cellStyle name="Navadno 4 2" xfId="9" xr:uid="{00000000-0005-0000-0000-000012000000}"/>
    <cellStyle name="Navadno 4 5" xfId="10" xr:uid="{00000000-0005-0000-0000-000013000000}"/>
    <cellStyle name="Navadno 5" xfId="13" xr:uid="{00000000-0005-0000-0000-000014000000}"/>
    <cellStyle name="Navadno 5 2" xfId="22" xr:uid="{00000000-0005-0000-0000-000015000000}"/>
    <cellStyle name="Navadno 5 2 2" xfId="37" xr:uid="{00000000-0005-0000-0000-000016000000}"/>
    <cellStyle name="Navadno 6" xfId="5" xr:uid="{00000000-0005-0000-0000-000017000000}"/>
    <cellStyle name="Navadno 7" xfId="16" xr:uid="{00000000-0005-0000-0000-000018000000}"/>
    <cellStyle name="Navadno 7 2" xfId="25" xr:uid="{00000000-0005-0000-0000-000019000000}"/>
    <cellStyle name="Navadno 8" xfId="17" xr:uid="{00000000-0005-0000-0000-00001A000000}"/>
    <cellStyle name="Navadno 8 2" xfId="34" xr:uid="{00000000-0005-0000-0000-00001B000000}"/>
    <cellStyle name="Navadno 8 3" xfId="40" xr:uid="{00000000-0005-0000-0000-00001C000000}"/>
    <cellStyle name="Navadno 8 4" xfId="41" xr:uid="{00000000-0005-0000-0000-00001D000000}"/>
    <cellStyle name="Navadno 9" xfId="18" xr:uid="{00000000-0005-0000-0000-00001E000000}"/>
    <cellStyle name="Normal 2" xfId="3" xr:uid="{00000000-0005-0000-0000-000021000000}"/>
    <cellStyle name="Normal 2 2" xfId="21" xr:uid="{00000000-0005-0000-0000-000022000000}"/>
    <cellStyle name="Normal 3" xfId="14" xr:uid="{00000000-0005-0000-0000-000023000000}"/>
    <cellStyle name="Normal 3 2" xfId="31" xr:uid="{00000000-0005-0000-0000-000024000000}"/>
    <cellStyle name="Normal 4" xfId="30" xr:uid="{00000000-0005-0000-0000-000025000000}"/>
    <cellStyle name="Normal 5" xfId="32" xr:uid="{00000000-0005-0000-0000-000026000000}"/>
    <cellStyle name="Normal 8" xfId="24" xr:uid="{00000000-0005-0000-0000-000027000000}"/>
    <cellStyle name="Poudarek1 2" xfId="15" xr:uid="{00000000-0005-0000-0000-000028000000}"/>
    <cellStyle name="Valuta 3" xfId="38" xr:uid="{00000000-0005-0000-0000-000029000000}"/>
    <cellStyle name="Vejica 2" xfId="19" xr:uid="{00000000-0005-0000-0000-00002A000000}"/>
    <cellStyle name="Vejica 3" xfId="11" xr:uid="{00000000-0005-0000-0000-00002B000000}"/>
  </cellStyles>
  <dxfs count="0"/>
  <tableStyles count="0" defaultTableStyle="TableStyleMedium2" defaultPivotStyle="PivotStyleLight16"/>
  <colors>
    <mruColors>
      <color rgb="FFF7A1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499984740745262"/>
  </sheetPr>
  <dimension ref="A2:H45"/>
  <sheetViews>
    <sheetView view="pageBreakPreview" zoomScale="85" zoomScaleNormal="100" zoomScaleSheetLayoutView="85" workbookViewId="0">
      <selection activeCell="B44" sqref="B44:C44"/>
    </sheetView>
  </sheetViews>
  <sheetFormatPr defaultRowHeight="16.5"/>
  <cols>
    <col min="1" max="1" width="8.7109375" style="6" customWidth="1"/>
    <col min="2" max="2" width="25.140625" style="6" customWidth="1"/>
    <col min="3" max="3" width="35.28515625" style="6" bestFit="1" customWidth="1"/>
    <col min="4" max="4" width="7.42578125" style="6" customWidth="1"/>
    <col min="5" max="5" width="8.85546875" style="6"/>
    <col min="6" max="6" width="8.85546875" style="1"/>
    <col min="7" max="8" width="9.140625" style="1"/>
  </cols>
  <sheetData>
    <row r="2" spans="1:6">
      <c r="A2" s="3"/>
      <c r="B2" s="100" t="s">
        <v>84</v>
      </c>
      <c r="C2" s="100"/>
      <c r="D2" s="100"/>
      <c r="E2" s="100"/>
    </row>
    <row r="3" spans="1:6">
      <c r="A3" s="4"/>
      <c r="B3" s="5"/>
      <c r="C3" s="5"/>
      <c r="D3" s="5"/>
      <c r="E3" s="5"/>
      <c r="F3" s="2"/>
    </row>
    <row r="4" spans="1:6">
      <c r="B4" s="7"/>
      <c r="C4" s="7"/>
      <c r="D4" s="7"/>
      <c r="E4" s="7"/>
    </row>
    <row r="5" spans="1:6">
      <c r="B5" s="7"/>
      <c r="C5" s="7"/>
      <c r="D5" s="7"/>
      <c r="E5" s="7"/>
    </row>
    <row r="6" spans="1:6">
      <c r="B6" s="8"/>
      <c r="C6" s="8"/>
      <c r="D6" s="8"/>
      <c r="E6" s="8"/>
      <c r="F6" s="2"/>
    </row>
    <row r="7" spans="1:6">
      <c r="B7" s="9"/>
      <c r="C7" s="10"/>
      <c r="D7" s="3"/>
      <c r="E7" s="3"/>
      <c r="F7" s="2"/>
    </row>
    <row r="8" spans="1:6">
      <c r="B8" s="3"/>
      <c r="C8" s="11"/>
      <c r="D8" s="3"/>
      <c r="E8" s="3"/>
      <c r="F8" s="2"/>
    </row>
    <row r="9" spans="1:6">
      <c r="B9" s="3"/>
      <c r="C9" s="11"/>
      <c r="D9" s="3"/>
      <c r="E9" s="3"/>
      <c r="F9" s="2"/>
    </row>
    <row r="10" spans="1:6">
      <c r="B10" s="3"/>
      <c r="C10" s="11"/>
      <c r="D10" s="11"/>
      <c r="E10" s="3"/>
      <c r="F10" s="2"/>
    </row>
    <row r="11" spans="1:6">
      <c r="B11" s="3"/>
      <c r="C11" s="11"/>
      <c r="D11" s="11"/>
      <c r="E11" s="3"/>
      <c r="F11" s="2"/>
    </row>
    <row r="12" spans="1:6">
      <c r="B12" s="3"/>
      <c r="C12" s="11"/>
      <c r="D12" s="11"/>
      <c r="E12" s="3"/>
      <c r="F12" s="2"/>
    </row>
    <row r="13" spans="1:6">
      <c r="B13" s="3"/>
      <c r="C13" s="11"/>
      <c r="D13" s="11"/>
      <c r="E13" s="3"/>
      <c r="F13" s="2"/>
    </row>
    <row r="14" spans="1:6">
      <c r="B14" s="3"/>
      <c r="C14" s="11"/>
      <c r="D14" s="11"/>
      <c r="E14" s="3"/>
      <c r="F14" s="2"/>
    </row>
    <row r="15" spans="1:6">
      <c r="B15" s="3" t="s">
        <v>1</v>
      </c>
      <c r="C15" s="11" t="s">
        <v>85</v>
      </c>
      <c r="D15" s="11"/>
      <c r="E15" s="3"/>
      <c r="F15" s="2"/>
    </row>
    <row r="16" spans="1:6">
      <c r="B16" s="3"/>
      <c r="C16" s="12" t="s">
        <v>4</v>
      </c>
      <c r="D16" s="11"/>
      <c r="E16" s="3"/>
      <c r="F16" s="2"/>
    </row>
    <row r="17" spans="2:6">
      <c r="D17" s="11"/>
      <c r="E17" s="3"/>
      <c r="F17" s="2"/>
    </row>
    <row r="18" spans="2:6">
      <c r="D18" s="11"/>
      <c r="E18" s="3"/>
      <c r="F18" s="2"/>
    </row>
    <row r="19" spans="2:6">
      <c r="D19" s="12"/>
      <c r="E19" s="3"/>
      <c r="F19" s="2"/>
    </row>
    <row r="20" spans="2:6">
      <c r="D20" s="12"/>
      <c r="E20" s="3"/>
      <c r="F20" s="2"/>
    </row>
    <row r="21" spans="2:6">
      <c r="B21" s="3"/>
      <c r="C21" s="12"/>
      <c r="D21" s="12"/>
      <c r="E21" s="3"/>
      <c r="F21" s="2"/>
    </row>
    <row r="22" spans="2:6">
      <c r="B22" s="3" t="s">
        <v>3</v>
      </c>
      <c r="C22" s="13" t="s">
        <v>2</v>
      </c>
      <c r="D22" s="12"/>
      <c r="E22" s="3"/>
      <c r="F22" s="2"/>
    </row>
    <row r="23" spans="2:6">
      <c r="B23" s="3"/>
      <c r="C23" s="12"/>
      <c r="D23" s="12"/>
      <c r="E23" s="3"/>
      <c r="F23" s="2"/>
    </row>
    <row r="24" spans="2:6">
      <c r="D24" s="12"/>
      <c r="E24" s="3"/>
      <c r="F24" s="2"/>
    </row>
    <row r="25" spans="2:6">
      <c r="D25" s="12"/>
      <c r="E25" s="3"/>
      <c r="F25" s="2"/>
    </row>
    <row r="26" spans="2:6">
      <c r="B26" s="3"/>
      <c r="C26" s="12"/>
      <c r="D26" s="12"/>
      <c r="E26" s="3"/>
      <c r="F26" s="2"/>
    </row>
    <row r="27" spans="2:6">
      <c r="B27" s="3"/>
      <c r="C27" s="12"/>
      <c r="D27" s="12"/>
      <c r="E27" s="3"/>
      <c r="F27" s="2"/>
    </row>
    <row r="28" spans="2:6">
      <c r="B28" s="3"/>
      <c r="C28" s="11"/>
      <c r="D28" s="12"/>
      <c r="E28" s="3"/>
      <c r="F28" s="2"/>
    </row>
    <row r="29" spans="2:6">
      <c r="B29" s="3"/>
      <c r="C29" s="11"/>
      <c r="D29" s="12"/>
      <c r="E29" s="3"/>
      <c r="F29" s="2"/>
    </row>
    <row r="30" spans="2:6">
      <c r="B30" s="3"/>
      <c r="C30" s="11"/>
      <c r="D30" s="12"/>
      <c r="E30" s="3"/>
      <c r="F30" s="2"/>
    </row>
    <row r="31" spans="2:6">
      <c r="B31" s="3"/>
      <c r="C31" s="11"/>
      <c r="D31" s="12"/>
      <c r="E31" s="3"/>
      <c r="F31" s="2"/>
    </row>
    <row r="32" spans="2:6">
      <c r="B32" s="3"/>
      <c r="C32" s="11"/>
      <c r="D32" s="12"/>
      <c r="E32" s="3"/>
      <c r="F32" s="2"/>
    </row>
    <row r="33" spans="2:6">
      <c r="B33" s="3"/>
      <c r="C33" s="11"/>
      <c r="D33" s="12"/>
      <c r="E33" s="3"/>
      <c r="F33" s="2"/>
    </row>
    <row r="34" spans="2:6">
      <c r="B34" s="3"/>
      <c r="C34" s="11"/>
      <c r="D34" s="12"/>
      <c r="E34" s="3"/>
      <c r="F34" s="2"/>
    </row>
    <row r="35" spans="2:6">
      <c r="B35" s="3"/>
      <c r="C35" s="11"/>
      <c r="D35" s="12"/>
      <c r="E35" s="3"/>
      <c r="F35" s="2"/>
    </row>
    <row r="36" spans="2:6">
      <c r="B36" s="3"/>
      <c r="C36" s="11"/>
      <c r="D36" s="12"/>
      <c r="E36" s="3"/>
      <c r="F36" s="2"/>
    </row>
    <row r="37" spans="2:6">
      <c r="B37" s="3"/>
      <c r="C37" s="11"/>
      <c r="D37" s="12"/>
      <c r="E37" s="3"/>
      <c r="F37" s="2"/>
    </row>
    <row r="38" spans="2:6">
      <c r="B38" s="3"/>
      <c r="C38" s="11"/>
      <c r="D38" s="12"/>
      <c r="E38" s="3"/>
      <c r="F38" s="2"/>
    </row>
    <row r="39" spans="2:6">
      <c r="B39" s="3"/>
      <c r="C39" s="11"/>
      <c r="D39" s="12"/>
      <c r="E39" s="3"/>
      <c r="F39" s="2"/>
    </row>
    <row r="40" spans="2:6">
      <c r="B40" s="3"/>
      <c r="C40" s="11"/>
      <c r="D40" s="12"/>
      <c r="E40" s="3"/>
      <c r="F40" s="2"/>
    </row>
    <row r="41" spans="2:6">
      <c r="B41" s="3"/>
      <c r="C41" s="14"/>
      <c r="D41" s="3"/>
      <c r="E41" s="3"/>
      <c r="F41" s="2"/>
    </row>
    <row r="42" spans="2:6">
      <c r="B42" s="3"/>
      <c r="C42" s="14"/>
      <c r="D42" s="3"/>
      <c r="E42" s="3"/>
      <c r="F42" s="2"/>
    </row>
    <row r="43" spans="2:6">
      <c r="B43" s="3"/>
      <c r="C43" s="14"/>
      <c r="D43" s="3"/>
      <c r="E43" s="3"/>
      <c r="F43" s="2"/>
    </row>
    <row r="44" spans="2:6">
      <c r="B44" s="3"/>
      <c r="C44" s="15"/>
      <c r="D44" s="3"/>
      <c r="E44" s="3"/>
      <c r="F44" s="2"/>
    </row>
    <row r="45" spans="2:6">
      <c r="B45" s="3"/>
      <c r="C45" s="3"/>
      <c r="D45" s="3"/>
      <c r="E45" s="3"/>
      <c r="F45" s="2"/>
    </row>
  </sheetData>
  <mergeCells count="1">
    <mergeCell ref="B2:E2"/>
  </mergeCells>
  <pageMargins left="0.7" right="0.7" top="0.75" bottom="0.75" header="0.3" footer="0.3"/>
  <pageSetup paperSize="9" orientation="portrait" horizontalDpi="4294967293" verticalDpi="4294967293" r:id="rId1"/>
  <headerFooter>
    <oddFooter>&amp;C&amp;"Swis721 BT,Roman"&amp;7
Uniprojekt d.o.o.  I  Savinjska cesta 117, 3313 Polzela  I  tel.: +386 41 630 570  I  e-mail: info@uniprojekt.si  I  www.uniprojekt.si
transakcijski račun: SI56 0233 0025 6616 798  I  davčna št.: SI84853476  I  matična št.: 2316005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0"/>
  <sheetViews>
    <sheetView view="pageBreakPreview" zoomScaleNormal="100" zoomScaleSheetLayoutView="100" workbookViewId="0">
      <selection activeCell="C5" sqref="C5"/>
    </sheetView>
  </sheetViews>
  <sheetFormatPr defaultRowHeight="12.75"/>
  <cols>
    <col min="1" max="1" width="5.140625" style="45" customWidth="1"/>
    <col min="2" max="2" width="52.140625" style="45" customWidth="1"/>
    <col min="3" max="3" width="19.7109375" style="45" customWidth="1"/>
    <col min="4" max="251" width="9.140625" style="45"/>
    <col min="252" max="252" width="5.140625" style="45" customWidth="1"/>
    <col min="253" max="253" width="52.140625" style="45" customWidth="1"/>
    <col min="254" max="254" width="19.7109375" style="45" customWidth="1"/>
    <col min="255" max="255" width="9.140625" style="45"/>
    <col min="256" max="256" width="13.7109375" style="45" bestFit="1" customWidth="1"/>
    <col min="257" max="507" width="9.140625" style="45"/>
    <col min="508" max="508" width="5.140625" style="45" customWidth="1"/>
    <col min="509" max="509" width="52.140625" style="45" customWidth="1"/>
    <col min="510" max="510" width="19.7109375" style="45" customWidth="1"/>
    <col min="511" max="511" width="9.140625" style="45"/>
    <col min="512" max="512" width="13.7109375" style="45" bestFit="1" customWidth="1"/>
    <col min="513" max="763" width="9.140625" style="45"/>
    <col min="764" max="764" width="5.140625" style="45" customWidth="1"/>
    <col min="765" max="765" width="52.140625" style="45" customWidth="1"/>
    <col min="766" max="766" width="19.7109375" style="45" customWidth="1"/>
    <col min="767" max="767" width="9.140625" style="45"/>
    <col min="768" max="768" width="13.7109375" style="45" bestFit="1" customWidth="1"/>
    <col min="769" max="1019" width="9.140625" style="45"/>
    <col min="1020" max="1020" width="5.140625" style="45" customWidth="1"/>
    <col min="1021" max="1021" width="52.140625" style="45" customWidth="1"/>
    <col min="1022" max="1022" width="19.7109375" style="45" customWidth="1"/>
    <col min="1023" max="1023" width="9.140625" style="45"/>
    <col min="1024" max="1024" width="13.7109375" style="45" bestFit="1" customWidth="1"/>
    <col min="1025" max="1275" width="9.140625" style="45"/>
    <col min="1276" max="1276" width="5.140625" style="45" customWidth="1"/>
    <col min="1277" max="1277" width="52.140625" style="45" customWidth="1"/>
    <col min="1278" max="1278" width="19.7109375" style="45" customWidth="1"/>
    <col min="1279" max="1279" width="9.140625" style="45"/>
    <col min="1280" max="1280" width="13.7109375" style="45" bestFit="1" customWidth="1"/>
    <col min="1281" max="1531" width="9.140625" style="45"/>
    <col min="1532" max="1532" width="5.140625" style="45" customWidth="1"/>
    <col min="1533" max="1533" width="52.140625" style="45" customWidth="1"/>
    <col min="1534" max="1534" width="19.7109375" style="45" customWidth="1"/>
    <col min="1535" max="1535" width="9.140625" style="45"/>
    <col min="1536" max="1536" width="13.7109375" style="45" bestFit="1" customWidth="1"/>
    <col min="1537" max="1787" width="9.140625" style="45"/>
    <col min="1788" max="1788" width="5.140625" style="45" customWidth="1"/>
    <col min="1789" max="1789" width="52.140625" style="45" customWidth="1"/>
    <col min="1790" max="1790" width="19.7109375" style="45" customWidth="1"/>
    <col min="1791" max="1791" width="9.140625" style="45"/>
    <col min="1792" max="1792" width="13.7109375" style="45" bestFit="1" customWidth="1"/>
    <col min="1793" max="2043" width="9.140625" style="45"/>
    <col min="2044" max="2044" width="5.140625" style="45" customWidth="1"/>
    <col min="2045" max="2045" width="52.140625" style="45" customWidth="1"/>
    <col min="2046" max="2046" width="19.7109375" style="45" customWidth="1"/>
    <col min="2047" max="2047" width="9.140625" style="45"/>
    <col min="2048" max="2048" width="13.7109375" style="45" bestFit="1" customWidth="1"/>
    <col min="2049" max="2299" width="9.140625" style="45"/>
    <col min="2300" max="2300" width="5.140625" style="45" customWidth="1"/>
    <col min="2301" max="2301" width="52.140625" style="45" customWidth="1"/>
    <col min="2302" max="2302" width="19.7109375" style="45" customWidth="1"/>
    <col min="2303" max="2303" width="9.140625" style="45"/>
    <col min="2304" max="2304" width="13.7109375" style="45" bestFit="1" customWidth="1"/>
    <col min="2305" max="2555" width="9.140625" style="45"/>
    <col min="2556" max="2556" width="5.140625" style="45" customWidth="1"/>
    <col min="2557" max="2557" width="52.140625" style="45" customWidth="1"/>
    <col min="2558" max="2558" width="19.7109375" style="45" customWidth="1"/>
    <col min="2559" max="2559" width="9.140625" style="45"/>
    <col min="2560" max="2560" width="13.7109375" style="45" bestFit="1" customWidth="1"/>
    <col min="2561" max="2811" width="9.140625" style="45"/>
    <col min="2812" max="2812" width="5.140625" style="45" customWidth="1"/>
    <col min="2813" max="2813" width="52.140625" style="45" customWidth="1"/>
    <col min="2814" max="2814" width="19.7109375" style="45" customWidth="1"/>
    <col min="2815" max="2815" width="9.140625" style="45"/>
    <col min="2816" max="2816" width="13.7109375" style="45" bestFit="1" customWidth="1"/>
    <col min="2817" max="3067" width="9.140625" style="45"/>
    <col min="3068" max="3068" width="5.140625" style="45" customWidth="1"/>
    <col min="3069" max="3069" width="52.140625" style="45" customWidth="1"/>
    <col min="3070" max="3070" width="19.7109375" style="45" customWidth="1"/>
    <col min="3071" max="3071" width="9.140625" style="45"/>
    <col min="3072" max="3072" width="13.7109375" style="45" bestFit="1" customWidth="1"/>
    <col min="3073" max="3323" width="9.140625" style="45"/>
    <col min="3324" max="3324" width="5.140625" style="45" customWidth="1"/>
    <col min="3325" max="3325" width="52.140625" style="45" customWidth="1"/>
    <col min="3326" max="3326" width="19.7109375" style="45" customWidth="1"/>
    <col min="3327" max="3327" width="9.140625" style="45"/>
    <col min="3328" max="3328" width="13.7109375" style="45" bestFit="1" customWidth="1"/>
    <col min="3329" max="3579" width="9.140625" style="45"/>
    <col min="3580" max="3580" width="5.140625" style="45" customWidth="1"/>
    <col min="3581" max="3581" width="52.140625" style="45" customWidth="1"/>
    <col min="3582" max="3582" width="19.7109375" style="45" customWidth="1"/>
    <col min="3583" max="3583" width="9.140625" style="45"/>
    <col min="3584" max="3584" width="13.7109375" style="45" bestFit="1" customWidth="1"/>
    <col min="3585" max="3835" width="9.140625" style="45"/>
    <col min="3836" max="3836" width="5.140625" style="45" customWidth="1"/>
    <col min="3837" max="3837" width="52.140625" style="45" customWidth="1"/>
    <col min="3838" max="3838" width="19.7109375" style="45" customWidth="1"/>
    <col min="3839" max="3839" width="9.140625" style="45"/>
    <col min="3840" max="3840" width="13.7109375" style="45" bestFit="1" customWidth="1"/>
    <col min="3841" max="4091" width="9.140625" style="45"/>
    <col min="4092" max="4092" width="5.140625" style="45" customWidth="1"/>
    <col min="4093" max="4093" width="52.140625" style="45" customWidth="1"/>
    <col min="4094" max="4094" width="19.7109375" style="45" customWidth="1"/>
    <col min="4095" max="4095" width="9.140625" style="45"/>
    <col min="4096" max="4096" width="13.7109375" style="45" bestFit="1" customWidth="1"/>
    <col min="4097" max="4347" width="9.140625" style="45"/>
    <col min="4348" max="4348" width="5.140625" style="45" customWidth="1"/>
    <col min="4349" max="4349" width="52.140625" style="45" customWidth="1"/>
    <col min="4350" max="4350" width="19.7109375" style="45" customWidth="1"/>
    <col min="4351" max="4351" width="9.140625" style="45"/>
    <col min="4352" max="4352" width="13.7109375" style="45" bestFit="1" customWidth="1"/>
    <col min="4353" max="4603" width="9.140625" style="45"/>
    <col min="4604" max="4604" width="5.140625" style="45" customWidth="1"/>
    <col min="4605" max="4605" width="52.140625" style="45" customWidth="1"/>
    <col min="4606" max="4606" width="19.7109375" style="45" customWidth="1"/>
    <col min="4607" max="4607" width="9.140625" style="45"/>
    <col min="4608" max="4608" width="13.7109375" style="45" bestFit="1" customWidth="1"/>
    <col min="4609" max="4859" width="9.140625" style="45"/>
    <col min="4860" max="4860" width="5.140625" style="45" customWidth="1"/>
    <col min="4861" max="4861" width="52.140625" style="45" customWidth="1"/>
    <col min="4862" max="4862" width="19.7109375" style="45" customWidth="1"/>
    <col min="4863" max="4863" width="9.140625" style="45"/>
    <col min="4864" max="4864" width="13.7109375" style="45" bestFit="1" customWidth="1"/>
    <col min="4865" max="5115" width="9.140625" style="45"/>
    <col min="5116" max="5116" width="5.140625" style="45" customWidth="1"/>
    <col min="5117" max="5117" width="52.140625" style="45" customWidth="1"/>
    <col min="5118" max="5118" width="19.7109375" style="45" customWidth="1"/>
    <col min="5119" max="5119" width="9.140625" style="45"/>
    <col min="5120" max="5120" width="13.7109375" style="45" bestFit="1" customWidth="1"/>
    <col min="5121" max="5371" width="9.140625" style="45"/>
    <col min="5372" max="5372" width="5.140625" style="45" customWidth="1"/>
    <col min="5373" max="5373" width="52.140625" style="45" customWidth="1"/>
    <col min="5374" max="5374" width="19.7109375" style="45" customWidth="1"/>
    <col min="5375" max="5375" width="9.140625" style="45"/>
    <col min="5376" max="5376" width="13.7109375" style="45" bestFit="1" customWidth="1"/>
    <col min="5377" max="5627" width="9.140625" style="45"/>
    <col min="5628" max="5628" width="5.140625" style="45" customWidth="1"/>
    <col min="5629" max="5629" width="52.140625" style="45" customWidth="1"/>
    <col min="5630" max="5630" width="19.7109375" style="45" customWidth="1"/>
    <col min="5631" max="5631" width="9.140625" style="45"/>
    <col min="5632" max="5632" width="13.7109375" style="45" bestFit="1" customWidth="1"/>
    <col min="5633" max="5883" width="9.140625" style="45"/>
    <col min="5884" max="5884" width="5.140625" style="45" customWidth="1"/>
    <col min="5885" max="5885" width="52.140625" style="45" customWidth="1"/>
    <col min="5886" max="5886" width="19.7109375" style="45" customWidth="1"/>
    <col min="5887" max="5887" width="9.140625" style="45"/>
    <col min="5888" max="5888" width="13.7109375" style="45" bestFit="1" customWidth="1"/>
    <col min="5889" max="6139" width="9.140625" style="45"/>
    <col min="6140" max="6140" width="5.140625" style="45" customWidth="1"/>
    <col min="6141" max="6141" width="52.140625" style="45" customWidth="1"/>
    <col min="6142" max="6142" width="19.7109375" style="45" customWidth="1"/>
    <col min="6143" max="6143" width="9.140625" style="45"/>
    <col min="6144" max="6144" width="13.7109375" style="45" bestFit="1" customWidth="1"/>
    <col min="6145" max="6395" width="9.140625" style="45"/>
    <col min="6396" max="6396" width="5.140625" style="45" customWidth="1"/>
    <col min="6397" max="6397" width="52.140625" style="45" customWidth="1"/>
    <col min="6398" max="6398" width="19.7109375" style="45" customWidth="1"/>
    <col min="6399" max="6399" width="9.140625" style="45"/>
    <col min="6400" max="6400" width="13.7109375" style="45" bestFit="1" customWidth="1"/>
    <col min="6401" max="6651" width="9.140625" style="45"/>
    <col min="6652" max="6652" width="5.140625" style="45" customWidth="1"/>
    <col min="6653" max="6653" width="52.140625" style="45" customWidth="1"/>
    <col min="6654" max="6654" width="19.7109375" style="45" customWidth="1"/>
    <col min="6655" max="6655" width="9.140625" style="45"/>
    <col min="6656" max="6656" width="13.7109375" style="45" bestFit="1" customWidth="1"/>
    <col min="6657" max="6907" width="9.140625" style="45"/>
    <col min="6908" max="6908" width="5.140625" style="45" customWidth="1"/>
    <col min="6909" max="6909" width="52.140625" style="45" customWidth="1"/>
    <col min="6910" max="6910" width="19.7109375" style="45" customWidth="1"/>
    <col min="6911" max="6911" width="9.140625" style="45"/>
    <col min="6912" max="6912" width="13.7109375" style="45" bestFit="1" customWidth="1"/>
    <col min="6913" max="7163" width="9.140625" style="45"/>
    <col min="7164" max="7164" width="5.140625" style="45" customWidth="1"/>
    <col min="7165" max="7165" width="52.140625" style="45" customWidth="1"/>
    <col min="7166" max="7166" width="19.7109375" style="45" customWidth="1"/>
    <col min="7167" max="7167" width="9.140625" style="45"/>
    <col min="7168" max="7168" width="13.7109375" style="45" bestFit="1" customWidth="1"/>
    <col min="7169" max="7419" width="9.140625" style="45"/>
    <col min="7420" max="7420" width="5.140625" style="45" customWidth="1"/>
    <col min="7421" max="7421" width="52.140625" style="45" customWidth="1"/>
    <col min="7422" max="7422" width="19.7109375" style="45" customWidth="1"/>
    <col min="7423" max="7423" width="9.140625" style="45"/>
    <col min="7424" max="7424" width="13.7109375" style="45" bestFit="1" customWidth="1"/>
    <col min="7425" max="7675" width="9.140625" style="45"/>
    <col min="7676" max="7676" width="5.140625" style="45" customWidth="1"/>
    <col min="7677" max="7677" width="52.140625" style="45" customWidth="1"/>
    <col min="7678" max="7678" width="19.7109375" style="45" customWidth="1"/>
    <col min="7679" max="7679" width="9.140625" style="45"/>
    <col min="7680" max="7680" width="13.7109375" style="45" bestFit="1" customWidth="1"/>
    <col min="7681" max="7931" width="9.140625" style="45"/>
    <col min="7932" max="7932" width="5.140625" style="45" customWidth="1"/>
    <col min="7933" max="7933" width="52.140625" style="45" customWidth="1"/>
    <col min="7934" max="7934" width="19.7109375" style="45" customWidth="1"/>
    <col min="7935" max="7935" width="9.140625" style="45"/>
    <col min="7936" max="7936" width="13.7109375" style="45" bestFit="1" customWidth="1"/>
    <col min="7937" max="8187" width="9.140625" style="45"/>
    <col min="8188" max="8188" width="5.140625" style="45" customWidth="1"/>
    <col min="8189" max="8189" width="52.140625" style="45" customWidth="1"/>
    <col min="8190" max="8190" width="19.7109375" style="45" customWidth="1"/>
    <col min="8191" max="8191" width="9.140625" style="45"/>
    <col min="8192" max="8192" width="13.7109375" style="45" bestFit="1" customWidth="1"/>
    <col min="8193" max="8443" width="9.140625" style="45"/>
    <col min="8444" max="8444" width="5.140625" style="45" customWidth="1"/>
    <col min="8445" max="8445" width="52.140625" style="45" customWidth="1"/>
    <col min="8446" max="8446" width="19.7109375" style="45" customWidth="1"/>
    <col min="8447" max="8447" width="9.140625" style="45"/>
    <col min="8448" max="8448" width="13.7109375" style="45" bestFit="1" customWidth="1"/>
    <col min="8449" max="8699" width="9.140625" style="45"/>
    <col min="8700" max="8700" width="5.140625" style="45" customWidth="1"/>
    <col min="8701" max="8701" width="52.140625" style="45" customWidth="1"/>
    <col min="8702" max="8702" width="19.7109375" style="45" customWidth="1"/>
    <col min="8703" max="8703" width="9.140625" style="45"/>
    <col min="8704" max="8704" width="13.7109375" style="45" bestFit="1" customWidth="1"/>
    <col min="8705" max="8955" width="9.140625" style="45"/>
    <col min="8956" max="8956" width="5.140625" style="45" customWidth="1"/>
    <col min="8957" max="8957" width="52.140625" style="45" customWidth="1"/>
    <col min="8958" max="8958" width="19.7109375" style="45" customWidth="1"/>
    <col min="8959" max="8959" width="9.140625" style="45"/>
    <col min="8960" max="8960" width="13.7109375" style="45" bestFit="1" customWidth="1"/>
    <col min="8961" max="9211" width="9.140625" style="45"/>
    <col min="9212" max="9212" width="5.140625" style="45" customWidth="1"/>
    <col min="9213" max="9213" width="52.140625" style="45" customWidth="1"/>
    <col min="9214" max="9214" width="19.7109375" style="45" customWidth="1"/>
    <col min="9215" max="9215" width="9.140625" style="45"/>
    <col min="9216" max="9216" width="13.7109375" style="45" bestFit="1" customWidth="1"/>
    <col min="9217" max="9467" width="9.140625" style="45"/>
    <col min="9468" max="9468" width="5.140625" style="45" customWidth="1"/>
    <col min="9469" max="9469" width="52.140625" style="45" customWidth="1"/>
    <col min="9470" max="9470" width="19.7109375" style="45" customWidth="1"/>
    <col min="9471" max="9471" width="9.140625" style="45"/>
    <col min="9472" max="9472" width="13.7109375" style="45" bestFit="1" customWidth="1"/>
    <col min="9473" max="9723" width="9.140625" style="45"/>
    <col min="9724" max="9724" width="5.140625" style="45" customWidth="1"/>
    <col min="9725" max="9725" width="52.140625" style="45" customWidth="1"/>
    <col min="9726" max="9726" width="19.7109375" style="45" customWidth="1"/>
    <col min="9727" max="9727" width="9.140625" style="45"/>
    <col min="9728" max="9728" width="13.7109375" style="45" bestFit="1" customWidth="1"/>
    <col min="9729" max="9979" width="9.140625" style="45"/>
    <col min="9980" max="9980" width="5.140625" style="45" customWidth="1"/>
    <col min="9981" max="9981" width="52.140625" style="45" customWidth="1"/>
    <col min="9982" max="9982" width="19.7109375" style="45" customWidth="1"/>
    <col min="9983" max="9983" width="9.140625" style="45"/>
    <col min="9984" max="9984" width="13.7109375" style="45" bestFit="1" customWidth="1"/>
    <col min="9985" max="10235" width="9.140625" style="45"/>
    <col min="10236" max="10236" width="5.140625" style="45" customWidth="1"/>
    <col min="10237" max="10237" width="52.140625" style="45" customWidth="1"/>
    <col min="10238" max="10238" width="19.7109375" style="45" customWidth="1"/>
    <col min="10239" max="10239" width="9.140625" style="45"/>
    <col min="10240" max="10240" width="13.7109375" style="45" bestFit="1" customWidth="1"/>
    <col min="10241" max="10491" width="9.140625" style="45"/>
    <col min="10492" max="10492" width="5.140625" style="45" customWidth="1"/>
    <col min="10493" max="10493" width="52.140625" style="45" customWidth="1"/>
    <col min="10494" max="10494" width="19.7109375" style="45" customWidth="1"/>
    <col min="10495" max="10495" width="9.140625" style="45"/>
    <col min="10496" max="10496" width="13.7109375" style="45" bestFit="1" customWidth="1"/>
    <col min="10497" max="10747" width="9.140625" style="45"/>
    <col min="10748" max="10748" width="5.140625" style="45" customWidth="1"/>
    <col min="10749" max="10749" width="52.140625" style="45" customWidth="1"/>
    <col min="10750" max="10750" width="19.7109375" style="45" customWidth="1"/>
    <col min="10751" max="10751" width="9.140625" style="45"/>
    <col min="10752" max="10752" width="13.7109375" style="45" bestFit="1" customWidth="1"/>
    <col min="10753" max="11003" width="9.140625" style="45"/>
    <col min="11004" max="11004" width="5.140625" style="45" customWidth="1"/>
    <col min="11005" max="11005" width="52.140625" style="45" customWidth="1"/>
    <col min="11006" max="11006" width="19.7109375" style="45" customWidth="1"/>
    <col min="11007" max="11007" width="9.140625" style="45"/>
    <col min="11008" max="11008" width="13.7109375" style="45" bestFit="1" customWidth="1"/>
    <col min="11009" max="11259" width="9.140625" style="45"/>
    <col min="11260" max="11260" width="5.140625" style="45" customWidth="1"/>
    <col min="11261" max="11261" width="52.140625" style="45" customWidth="1"/>
    <col min="11262" max="11262" width="19.7109375" style="45" customWidth="1"/>
    <col min="11263" max="11263" width="9.140625" style="45"/>
    <col min="11264" max="11264" width="13.7109375" style="45" bestFit="1" customWidth="1"/>
    <col min="11265" max="11515" width="9.140625" style="45"/>
    <col min="11516" max="11516" width="5.140625" style="45" customWidth="1"/>
    <col min="11517" max="11517" width="52.140625" style="45" customWidth="1"/>
    <col min="11518" max="11518" width="19.7109375" style="45" customWidth="1"/>
    <col min="11519" max="11519" width="9.140625" style="45"/>
    <col min="11520" max="11520" width="13.7109375" style="45" bestFit="1" customWidth="1"/>
    <col min="11521" max="11771" width="9.140625" style="45"/>
    <col min="11772" max="11772" width="5.140625" style="45" customWidth="1"/>
    <col min="11773" max="11773" width="52.140625" style="45" customWidth="1"/>
    <col min="11774" max="11774" width="19.7109375" style="45" customWidth="1"/>
    <col min="11775" max="11775" width="9.140625" style="45"/>
    <col min="11776" max="11776" width="13.7109375" style="45" bestFit="1" customWidth="1"/>
    <col min="11777" max="12027" width="9.140625" style="45"/>
    <col min="12028" max="12028" width="5.140625" style="45" customWidth="1"/>
    <col min="12029" max="12029" width="52.140625" style="45" customWidth="1"/>
    <col min="12030" max="12030" width="19.7109375" style="45" customWidth="1"/>
    <col min="12031" max="12031" width="9.140625" style="45"/>
    <col min="12032" max="12032" width="13.7109375" style="45" bestFit="1" customWidth="1"/>
    <col min="12033" max="12283" width="9.140625" style="45"/>
    <col min="12284" max="12284" width="5.140625" style="45" customWidth="1"/>
    <col min="12285" max="12285" width="52.140625" style="45" customWidth="1"/>
    <col min="12286" max="12286" width="19.7109375" style="45" customWidth="1"/>
    <col min="12287" max="12287" width="9.140625" style="45"/>
    <col min="12288" max="12288" width="13.7109375" style="45" bestFit="1" customWidth="1"/>
    <col min="12289" max="12539" width="9.140625" style="45"/>
    <col min="12540" max="12540" width="5.140625" style="45" customWidth="1"/>
    <col min="12541" max="12541" width="52.140625" style="45" customWidth="1"/>
    <col min="12542" max="12542" width="19.7109375" style="45" customWidth="1"/>
    <col min="12543" max="12543" width="9.140625" style="45"/>
    <col min="12544" max="12544" width="13.7109375" style="45" bestFit="1" customWidth="1"/>
    <col min="12545" max="12795" width="9.140625" style="45"/>
    <col min="12796" max="12796" width="5.140625" style="45" customWidth="1"/>
    <col min="12797" max="12797" width="52.140625" style="45" customWidth="1"/>
    <col min="12798" max="12798" width="19.7109375" style="45" customWidth="1"/>
    <col min="12799" max="12799" width="9.140625" style="45"/>
    <col min="12800" max="12800" width="13.7109375" style="45" bestFit="1" customWidth="1"/>
    <col min="12801" max="13051" width="9.140625" style="45"/>
    <col min="13052" max="13052" width="5.140625" style="45" customWidth="1"/>
    <col min="13053" max="13053" width="52.140625" style="45" customWidth="1"/>
    <col min="13054" max="13054" width="19.7109375" style="45" customWidth="1"/>
    <col min="13055" max="13055" width="9.140625" style="45"/>
    <col min="13056" max="13056" width="13.7109375" style="45" bestFit="1" customWidth="1"/>
    <col min="13057" max="13307" width="9.140625" style="45"/>
    <col min="13308" max="13308" width="5.140625" style="45" customWidth="1"/>
    <col min="13309" max="13309" width="52.140625" style="45" customWidth="1"/>
    <col min="13310" max="13310" width="19.7109375" style="45" customWidth="1"/>
    <col min="13311" max="13311" width="9.140625" style="45"/>
    <col min="13312" max="13312" width="13.7109375" style="45" bestFit="1" customWidth="1"/>
    <col min="13313" max="13563" width="9.140625" style="45"/>
    <col min="13564" max="13564" width="5.140625" style="45" customWidth="1"/>
    <col min="13565" max="13565" width="52.140625" style="45" customWidth="1"/>
    <col min="13566" max="13566" width="19.7109375" style="45" customWidth="1"/>
    <col min="13567" max="13567" width="9.140625" style="45"/>
    <col min="13568" max="13568" width="13.7109375" style="45" bestFit="1" customWidth="1"/>
    <col min="13569" max="13819" width="9.140625" style="45"/>
    <col min="13820" max="13820" width="5.140625" style="45" customWidth="1"/>
    <col min="13821" max="13821" width="52.140625" style="45" customWidth="1"/>
    <col min="13822" max="13822" width="19.7109375" style="45" customWidth="1"/>
    <col min="13823" max="13823" width="9.140625" style="45"/>
    <col min="13824" max="13824" width="13.7109375" style="45" bestFit="1" customWidth="1"/>
    <col min="13825" max="14075" width="9.140625" style="45"/>
    <col min="14076" max="14076" width="5.140625" style="45" customWidth="1"/>
    <col min="14077" max="14077" width="52.140625" style="45" customWidth="1"/>
    <col min="14078" max="14078" width="19.7109375" style="45" customWidth="1"/>
    <col min="14079" max="14079" width="9.140625" style="45"/>
    <col min="14080" max="14080" width="13.7109375" style="45" bestFit="1" customWidth="1"/>
    <col min="14081" max="14331" width="9.140625" style="45"/>
    <col min="14332" max="14332" width="5.140625" style="45" customWidth="1"/>
    <col min="14333" max="14333" width="52.140625" style="45" customWidth="1"/>
    <col min="14334" max="14334" width="19.7109375" style="45" customWidth="1"/>
    <col min="14335" max="14335" width="9.140625" style="45"/>
    <col min="14336" max="14336" width="13.7109375" style="45" bestFit="1" customWidth="1"/>
    <col min="14337" max="14587" width="9.140625" style="45"/>
    <col min="14588" max="14588" width="5.140625" style="45" customWidth="1"/>
    <col min="14589" max="14589" width="52.140625" style="45" customWidth="1"/>
    <col min="14590" max="14590" width="19.7109375" style="45" customWidth="1"/>
    <col min="14591" max="14591" width="9.140625" style="45"/>
    <col min="14592" max="14592" width="13.7109375" style="45" bestFit="1" customWidth="1"/>
    <col min="14593" max="14843" width="9.140625" style="45"/>
    <col min="14844" max="14844" width="5.140625" style="45" customWidth="1"/>
    <col min="14845" max="14845" width="52.140625" style="45" customWidth="1"/>
    <col min="14846" max="14846" width="19.7109375" style="45" customWidth="1"/>
    <col min="14847" max="14847" width="9.140625" style="45"/>
    <col min="14848" max="14848" width="13.7109375" style="45" bestFit="1" customWidth="1"/>
    <col min="14849" max="15099" width="9.140625" style="45"/>
    <col min="15100" max="15100" width="5.140625" style="45" customWidth="1"/>
    <col min="15101" max="15101" width="52.140625" style="45" customWidth="1"/>
    <col min="15102" max="15102" width="19.7109375" style="45" customWidth="1"/>
    <col min="15103" max="15103" width="9.140625" style="45"/>
    <col min="15104" max="15104" width="13.7109375" style="45" bestFit="1" customWidth="1"/>
    <col min="15105" max="15355" width="9.140625" style="45"/>
    <col min="15356" max="15356" width="5.140625" style="45" customWidth="1"/>
    <col min="15357" max="15357" width="52.140625" style="45" customWidth="1"/>
    <col min="15358" max="15358" width="19.7109375" style="45" customWidth="1"/>
    <col min="15359" max="15359" width="9.140625" style="45"/>
    <col min="15360" max="15360" width="13.7109375" style="45" bestFit="1" customWidth="1"/>
    <col min="15361" max="15611" width="9.140625" style="45"/>
    <col min="15612" max="15612" width="5.140625" style="45" customWidth="1"/>
    <col min="15613" max="15613" width="52.140625" style="45" customWidth="1"/>
    <col min="15614" max="15614" width="19.7109375" style="45" customWidth="1"/>
    <col min="15615" max="15615" width="9.140625" style="45"/>
    <col min="15616" max="15616" width="13.7109375" style="45" bestFit="1" customWidth="1"/>
    <col min="15617" max="15867" width="9.140625" style="45"/>
    <col min="15868" max="15868" width="5.140625" style="45" customWidth="1"/>
    <col min="15869" max="15869" width="52.140625" style="45" customWidth="1"/>
    <col min="15870" max="15870" width="19.7109375" style="45" customWidth="1"/>
    <col min="15871" max="15871" width="9.140625" style="45"/>
    <col min="15872" max="15872" width="13.7109375" style="45" bestFit="1" customWidth="1"/>
    <col min="15873" max="16123" width="9.140625" style="45"/>
    <col min="16124" max="16124" width="5.140625" style="45" customWidth="1"/>
    <col min="16125" max="16125" width="52.140625" style="45" customWidth="1"/>
    <col min="16126" max="16126" width="19.7109375" style="45" customWidth="1"/>
    <col min="16127" max="16127" width="9.140625" style="45"/>
    <col min="16128" max="16128" width="13.7109375" style="45" bestFit="1" customWidth="1"/>
    <col min="16129" max="16379" width="9.140625" style="45"/>
    <col min="16380" max="16384" width="9.140625" style="45" customWidth="1"/>
  </cols>
  <sheetData>
    <row r="1" spans="1:8" ht="20.100000000000001" customHeight="1"/>
    <row r="2" spans="1:8" ht="20.100000000000001" customHeight="1">
      <c r="A2" s="101" t="s">
        <v>73</v>
      </c>
      <c r="B2" s="101"/>
      <c r="C2" s="101"/>
    </row>
    <row r="3" spans="1:8" ht="20.100000000000001" customHeight="1" thickBot="1">
      <c r="A3" s="46" t="s">
        <v>9</v>
      </c>
      <c r="B3" s="47"/>
      <c r="C3" s="48">
        <f>SUM(C4:C6)</f>
        <v>0</v>
      </c>
      <c r="D3" s="49"/>
      <c r="E3" s="50"/>
      <c r="F3" s="51"/>
      <c r="G3" s="52"/>
      <c r="H3" s="52"/>
    </row>
    <row r="4" spans="1:8" ht="20.100000000000001" customHeight="1">
      <c r="A4" s="53"/>
      <c r="B4" s="53" t="s">
        <v>10</v>
      </c>
      <c r="C4" s="54">
        <f>Predračun!F5</f>
        <v>0</v>
      </c>
      <c r="D4" s="49"/>
      <c r="E4" s="50"/>
      <c r="F4" s="51"/>
      <c r="G4" s="52"/>
      <c r="H4" s="52"/>
    </row>
    <row r="5" spans="1:8" ht="20.100000000000001" customHeight="1">
      <c r="A5" s="53"/>
      <c r="B5" s="53" t="s">
        <v>15</v>
      </c>
      <c r="C5" s="54">
        <f>Predračun!F13</f>
        <v>0</v>
      </c>
      <c r="D5" s="49"/>
      <c r="E5" s="50"/>
      <c r="F5" s="51"/>
      <c r="G5" s="52"/>
      <c r="H5" s="52"/>
    </row>
    <row r="6" spans="1:8" ht="20.100000000000001" customHeight="1">
      <c r="A6" s="53"/>
      <c r="B6" s="53" t="s">
        <v>17</v>
      </c>
      <c r="C6" s="54">
        <f>Predračun!F17</f>
        <v>0</v>
      </c>
      <c r="D6" s="49"/>
      <c r="E6" s="50"/>
      <c r="F6" s="51"/>
      <c r="G6" s="52"/>
      <c r="H6" s="52"/>
    </row>
    <row r="7" spans="1:8" ht="20.100000000000001" customHeight="1" thickBot="1">
      <c r="A7" s="46" t="s">
        <v>32</v>
      </c>
      <c r="B7" s="47"/>
      <c r="C7" s="48">
        <f>SUM(C8:C12)</f>
        <v>0</v>
      </c>
      <c r="D7" s="49"/>
      <c r="E7" s="50"/>
      <c r="F7" s="51"/>
      <c r="G7" s="52"/>
      <c r="H7" s="52"/>
    </row>
    <row r="8" spans="1:8" ht="20.100000000000001" customHeight="1">
      <c r="A8" s="53"/>
      <c r="B8" s="53" t="s">
        <v>33</v>
      </c>
      <c r="C8" s="54">
        <f>Predračun!F38</f>
        <v>0</v>
      </c>
      <c r="D8" s="49"/>
      <c r="E8" s="50"/>
      <c r="F8" s="51"/>
      <c r="G8" s="52"/>
      <c r="H8" s="52"/>
    </row>
    <row r="9" spans="1:8" ht="20.100000000000001" customHeight="1">
      <c r="A9" s="53"/>
      <c r="B9" s="53" t="s">
        <v>37</v>
      </c>
      <c r="C9" s="54">
        <f>Predračun!F47</f>
        <v>0</v>
      </c>
      <c r="D9" s="49"/>
      <c r="E9" s="50"/>
      <c r="F9" s="51"/>
      <c r="G9" s="52"/>
      <c r="H9" s="52"/>
    </row>
    <row r="10" spans="1:8" ht="20.100000000000001" customHeight="1">
      <c r="A10" s="53"/>
      <c r="B10" s="53" t="s">
        <v>39</v>
      </c>
      <c r="C10" s="54">
        <f>Predračun!F49</f>
        <v>0</v>
      </c>
      <c r="D10" s="49"/>
      <c r="E10" s="50"/>
      <c r="F10" s="51"/>
      <c r="G10" s="52"/>
      <c r="H10" s="52"/>
    </row>
    <row r="11" spans="1:8" ht="20.100000000000001" customHeight="1">
      <c r="A11" s="53"/>
      <c r="B11" s="53" t="s">
        <v>40</v>
      </c>
      <c r="C11" s="54">
        <f>Predračun!F51</f>
        <v>0</v>
      </c>
      <c r="D11" s="49"/>
      <c r="E11" s="50"/>
      <c r="F11" s="51"/>
      <c r="G11" s="52"/>
      <c r="H11" s="52"/>
    </row>
    <row r="12" spans="1:8" ht="20.100000000000001" customHeight="1">
      <c r="A12" s="53"/>
      <c r="B12" s="53" t="s">
        <v>46</v>
      </c>
      <c r="C12" s="54">
        <f>Predračun!F62</f>
        <v>0</v>
      </c>
      <c r="D12" s="49"/>
      <c r="E12" s="50"/>
      <c r="F12" s="51"/>
      <c r="G12" s="52"/>
      <c r="H12" s="52"/>
    </row>
    <row r="13" spans="1:8" ht="20.100000000000001" customHeight="1" thickBot="1">
      <c r="A13" s="46" t="s">
        <v>93</v>
      </c>
      <c r="B13" s="47"/>
      <c r="C13" s="48">
        <f>SUM(C14:C19)</f>
        <v>0</v>
      </c>
      <c r="D13" s="49"/>
      <c r="E13" s="50"/>
      <c r="F13" s="51"/>
      <c r="G13" s="52"/>
      <c r="H13" s="52"/>
    </row>
    <row r="14" spans="1:8" ht="20.100000000000001" customHeight="1">
      <c r="A14" s="53"/>
      <c r="B14" s="53" t="s">
        <v>94</v>
      </c>
      <c r="C14" s="54">
        <f>Predračun!F69</f>
        <v>0</v>
      </c>
      <c r="D14" s="49"/>
      <c r="E14" s="50"/>
      <c r="F14" s="51"/>
      <c r="G14" s="52"/>
      <c r="H14" s="52"/>
    </row>
    <row r="15" spans="1:8" ht="20.100000000000001" customHeight="1">
      <c r="A15" s="53"/>
      <c r="B15" s="53" t="s">
        <v>97</v>
      </c>
      <c r="C15" s="54">
        <f>Predračun!F75</f>
        <v>0</v>
      </c>
      <c r="D15" s="49"/>
      <c r="E15" s="50"/>
      <c r="F15" s="51"/>
      <c r="G15" s="52"/>
      <c r="H15" s="52"/>
    </row>
    <row r="16" spans="1:8" ht="20.100000000000001" customHeight="1">
      <c r="A16" s="53"/>
      <c r="B16" s="53" t="s">
        <v>98</v>
      </c>
      <c r="C16" s="54">
        <f>Predračun!F81</f>
        <v>0</v>
      </c>
      <c r="D16" s="49"/>
      <c r="E16" s="50"/>
      <c r="F16" s="51"/>
      <c r="G16" s="52"/>
      <c r="H16" s="52"/>
    </row>
    <row r="17" spans="1:8" ht="20.100000000000001" customHeight="1">
      <c r="A17" s="53"/>
      <c r="B17" s="53" t="s">
        <v>100</v>
      </c>
      <c r="C17" s="54">
        <f>Predračun!F87</f>
        <v>0</v>
      </c>
      <c r="D17" s="49"/>
      <c r="E17" s="50"/>
      <c r="F17" s="51"/>
      <c r="G17" s="52"/>
      <c r="H17" s="52"/>
    </row>
    <row r="18" spans="1:8" ht="20.100000000000001" customHeight="1">
      <c r="A18" s="53"/>
      <c r="B18" s="53" t="s">
        <v>102</v>
      </c>
      <c r="C18" s="54">
        <f>Predračun!F93</f>
        <v>0</v>
      </c>
      <c r="D18" s="49"/>
      <c r="E18" s="50"/>
      <c r="F18" s="51"/>
      <c r="G18" s="52"/>
      <c r="H18" s="52"/>
    </row>
    <row r="19" spans="1:8" ht="20.100000000000001" customHeight="1">
      <c r="A19" s="53"/>
      <c r="B19" s="53" t="s">
        <v>104</v>
      </c>
      <c r="C19" s="54">
        <f>Predračun!F99</f>
        <v>0</v>
      </c>
      <c r="D19" s="49"/>
      <c r="E19" s="50"/>
      <c r="F19" s="51"/>
      <c r="G19" s="52"/>
      <c r="H19" s="52"/>
    </row>
    <row r="20" spans="1:8" ht="20.100000000000001" customHeight="1" thickBot="1">
      <c r="A20" s="46" t="s">
        <v>106</v>
      </c>
      <c r="B20" s="47"/>
      <c r="C20" s="48">
        <f>SUM(C21:C23)</f>
        <v>0</v>
      </c>
      <c r="D20" s="49"/>
      <c r="E20" s="50"/>
      <c r="F20" s="51"/>
      <c r="G20" s="52"/>
      <c r="H20" s="52"/>
    </row>
    <row r="21" spans="1:8" ht="20.100000000000001" customHeight="1">
      <c r="A21" s="53"/>
      <c r="B21" s="53" t="s">
        <v>107</v>
      </c>
      <c r="C21" s="54">
        <f>Predračun!F105</f>
        <v>0</v>
      </c>
      <c r="D21" s="49"/>
      <c r="E21" s="50"/>
      <c r="F21" s="51"/>
      <c r="G21" s="52"/>
      <c r="H21" s="52"/>
    </row>
    <row r="22" spans="1:8" ht="20.100000000000001" customHeight="1">
      <c r="A22" s="53"/>
      <c r="B22" s="53" t="s">
        <v>108</v>
      </c>
      <c r="C22" s="54">
        <f>Predračun!F107</f>
        <v>0</v>
      </c>
      <c r="D22" s="49"/>
      <c r="E22" s="50"/>
      <c r="F22" s="51"/>
      <c r="G22" s="52"/>
      <c r="H22" s="52"/>
    </row>
    <row r="23" spans="1:8" ht="20.100000000000001" customHeight="1">
      <c r="A23" s="53"/>
      <c r="B23" s="53" t="s">
        <v>109</v>
      </c>
      <c r="C23" s="54">
        <f>Predračun!F113</f>
        <v>0</v>
      </c>
      <c r="D23" s="49"/>
      <c r="E23" s="50"/>
      <c r="F23" s="51"/>
      <c r="G23" s="52"/>
      <c r="H23" s="52"/>
    </row>
    <row r="24" spans="1:8" ht="20.100000000000001" customHeight="1" thickBot="1">
      <c r="A24" s="46" t="s">
        <v>110</v>
      </c>
      <c r="B24" s="47"/>
      <c r="C24" s="48">
        <f>SUM(C25:C29)</f>
        <v>0</v>
      </c>
      <c r="D24" s="49"/>
      <c r="E24" s="50"/>
      <c r="F24" s="51"/>
      <c r="G24" s="52"/>
      <c r="H24" s="52"/>
    </row>
    <row r="25" spans="1:8" ht="20.100000000000001" customHeight="1">
      <c r="A25" s="53"/>
      <c r="B25" s="53" t="s">
        <v>111</v>
      </c>
      <c r="C25" s="54">
        <f>Predračun!F119</f>
        <v>0</v>
      </c>
      <c r="D25" s="49"/>
      <c r="E25" s="50"/>
      <c r="F25" s="51"/>
      <c r="G25" s="52"/>
      <c r="H25" s="52"/>
    </row>
    <row r="26" spans="1:8" ht="20.100000000000001" customHeight="1">
      <c r="A26" s="53"/>
      <c r="B26" s="53" t="s">
        <v>112</v>
      </c>
      <c r="C26" s="54">
        <f>Predračun!F121</f>
        <v>0</v>
      </c>
      <c r="D26" s="49"/>
      <c r="E26" s="50"/>
      <c r="F26" s="51"/>
      <c r="G26" s="52"/>
      <c r="H26" s="52"/>
    </row>
    <row r="27" spans="1:8" ht="20.100000000000001" customHeight="1">
      <c r="A27" s="53"/>
      <c r="B27" s="53" t="s">
        <v>120</v>
      </c>
      <c r="C27" s="54">
        <f>Predračun!F126</f>
        <v>0</v>
      </c>
      <c r="D27" s="49"/>
      <c r="E27" s="50"/>
      <c r="F27" s="51"/>
      <c r="G27" s="52"/>
      <c r="H27" s="52"/>
    </row>
    <row r="28" spans="1:8" ht="20.100000000000001" customHeight="1">
      <c r="A28" s="53"/>
      <c r="B28" s="53" t="s">
        <v>121</v>
      </c>
      <c r="C28" s="54">
        <f>Predračun!F135</f>
        <v>0</v>
      </c>
      <c r="D28" s="49"/>
      <c r="E28" s="50"/>
      <c r="F28" s="51"/>
      <c r="G28" s="52"/>
      <c r="H28" s="52"/>
    </row>
    <row r="29" spans="1:8" ht="20.100000000000001" customHeight="1">
      <c r="A29" s="53"/>
      <c r="B29" s="53" t="s">
        <v>122</v>
      </c>
      <c r="C29" s="54">
        <f>Predračun!F161</f>
        <v>0</v>
      </c>
      <c r="D29" s="49"/>
      <c r="E29" s="50"/>
      <c r="F29" s="51"/>
      <c r="G29" s="52"/>
      <c r="H29" s="52"/>
    </row>
    <row r="30" spans="1:8" s="59" customFormat="1" ht="20.100000000000001" customHeight="1" thickBot="1">
      <c r="A30" s="46" t="s">
        <v>123</v>
      </c>
      <c r="B30" s="47"/>
      <c r="C30" s="48">
        <f>C31</f>
        <v>0</v>
      </c>
      <c r="D30" s="55"/>
      <c r="E30" s="57"/>
      <c r="F30" s="56"/>
      <c r="G30" s="58"/>
      <c r="H30" s="58"/>
    </row>
    <row r="31" spans="1:8" ht="20.100000000000001" customHeight="1">
      <c r="A31" s="60"/>
      <c r="B31" s="60" t="s">
        <v>124</v>
      </c>
      <c r="C31" s="61">
        <f>Predračun!F175</f>
        <v>0</v>
      </c>
      <c r="D31" s="52"/>
      <c r="E31" s="52"/>
      <c r="F31" s="52"/>
      <c r="G31" s="52"/>
      <c r="H31" s="52"/>
    </row>
    <row r="32" spans="1:8" s="59" customFormat="1" ht="20.100000000000001" customHeight="1" thickBot="1">
      <c r="A32" s="46" t="s">
        <v>125</v>
      </c>
      <c r="B32" s="47"/>
      <c r="C32" s="48">
        <f>C33</f>
        <v>0</v>
      </c>
      <c r="D32" s="55"/>
      <c r="E32" s="57"/>
      <c r="F32" s="56"/>
      <c r="G32" s="58"/>
      <c r="H32" s="58"/>
    </row>
    <row r="33" spans="1:8" ht="20.100000000000001" customHeight="1">
      <c r="A33" s="60"/>
      <c r="B33" s="60" t="s">
        <v>126</v>
      </c>
      <c r="C33" s="61">
        <f>Predračun!F181</f>
        <v>0</v>
      </c>
      <c r="D33" s="52"/>
      <c r="E33" s="52"/>
      <c r="F33" s="52"/>
      <c r="G33" s="52"/>
      <c r="H33" s="52"/>
    </row>
    <row r="34" spans="1:8" ht="20.100000000000001" customHeight="1" thickBot="1">
      <c r="A34" s="46" t="s">
        <v>128</v>
      </c>
      <c r="B34" s="47"/>
      <c r="C34" s="48">
        <f>C35</f>
        <v>0</v>
      </c>
      <c r="D34" s="52"/>
      <c r="E34" s="52"/>
      <c r="F34" s="52"/>
      <c r="G34" s="52"/>
      <c r="H34" s="52"/>
    </row>
    <row r="35" spans="1:8" ht="20.100000000000001" customHeight="1">
      <c r="A35" s="60"/>
      <c r="B35" s="62" t="s">
        <v>129</v>
      </c>
      <c r="C35" s="61">
        <f>SUM(C32,C30,C24,C20,C13,C7,C3)*0.1</f>
        <v>0</v>
      </c>
    </row>
    <row r="36" spans="1:8" ht="20.100000000000001" customHeight="1">
      <c r="A36" s="63" t="s">
        <v>74</v>
      </c>
      <c r="B36" s="64"/>
      <c r="C36" s="65">
        <f>SUM(C34,C32,C24,C30,C13,C20,C7,C3)</f>
        <v>0</v>
      </c>
    </row>
    <row r="37" spans="1:8" ht="20.100000000000001" customHeight="1">
      <c r="A37" s="66" t="s">
        <v>75</v>
      </c>
      <c r="B37" s="67"/>
      <c r="C37" s="68">
        <f>C36*0.22</f>
        <v>0</v>
      </c>
    </row>
    <row r="38" spans="1:8" ht="20.100000000000001" customHeight="1" thickBot="1">
      <c r="A38" s="69" t="s">
        <v>76</v>
      </c>
      <c r="B38" s="70"/>
      <c r="C38" s="71">
        <f>C36*1.22</f>
        <v>0</v>
      </c>
    </row>
    <row r="40" spans="1:8">
      <c r="B40" s="72"/>
    </row>
  </sheetData>
  <mergeCells count="1">
    <mergeCell ref="A2:C2"/>
  </mergeCells>
  <pageMargins left="1.3385826771653544" right="0.74803149606299213" top="0.78740157480314965" bottom="0.39370078740157483" header="0" footer="0.19685039370078741"/>
  <pageSetup paperSize="9" scale="97" orientation="portrait" r:id="rId1"/>
  <headerFooter alignWithMargins="0">
    <oddFooter>&amp;CStran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85"/>
  <sheetViews>
    <sheetView tabSelected="1" view="pageBreakPreview" zoomScaleNormal="100" zoomScaleSheetLayoutView="100" workbookViewId="0">
      <selection activeCell="E7" sqref="E7"/>
    </sheetView>
  </sheetViews>
  <sheetFormatPr defaultRowHeight="12.75"/>
  <cols>
    <col min="1" max="1" width="7.7109375" style="44" customWidth="1"/>
    <col min="2" max="2" width="40.7109375" style="17" customWidth="1"/>
    <col min="3" max="3" width="5.7109375" style="18" customWidth="1"/>
    <col min="4" max="4" width="9.7109375" style="102" customWidth="1"/>
    <col min="5" max="5" width="11.7109375" style="122" customWidth="1"/>
    <col min="6" max="6" width="13.7109375" style="103" customWidth="1"/>
    <col min="7" max="7" width="13.5703125" style="76" customWidth="1"/>
    <col min="8" max="8" width="10.7109375" style="19" bestFit="1" customWidth="1"/>
    <col min="9" max="253" width="9.140625" style="19"/>
    <col min="254" max="254" width="7.7109375" style="19" customWidth="1"/>
    <col min="255" max="255" width="40.7109375" style="19" customWidth="1"/>
    <col min="256" max="256" width="6.7109375" style="19" customWidth="1"/>
    <col min="257" max="257" width="9.28515625" style="19" customWidth="1"/>
    <col min="258" max="258" width="12.28515625" style="19" customWidth="1"/>
    <col min="259" max="259" width="14.7109375" style="19" customWidth="1"/>
    <col min="260" max="260" width="5.28515625" style="19" customWidth="1"/>
    <col min="261" max="261" width="5.7109375" style="19" customWidth="1"/>
    <col min="262" max="262" width="3.5703125" style="19" customWidth="1"/>
    <col min="263" max="263" width="4.7109375" style="19" customWidth="1"/>
    <col min="264" max="509" width="9.140625" style="19"/>
    <col min="510" max="510" width="7.7109375" style="19" customWidth="1"/>
    <col min="511" max="511" width="40.7109375" style="19" customWidth="1"/>
    <col min="512" max="512" width="6.7109375" style="19" customWidth="1"/>
    <col min="513" max="513" width="9.28515625" style="19" customWidth="1"/>
    <col min="514" max="514" width="12.28515625" style="19" customWidth="1"/>
    <col min="515" max="515" width="14.7109375" style="19" customWidth="1"/>
    <col min="516" max="516" width="5.28515625" style="19" customWidth="1"/>
    <col min="517" max="517" width="5.7109375" style="19" customWidth="1"/>
    <col min="518" max="518" width="3.5703125" style="19" customWidth="1"/>
    <col min="519" max="519" width="4.7109375" style="19" customWidth="1"/>
    <col min="520" max="765" width="9.140625" style="19"/>
    <col min="766" max="766" width="7.7109375" style="19" customWidth="1"/>
    <col min="767" max="767" width="40.7109375" style="19" customWidth="1"/>
    <col min="768" max="768" width="6.7109375" style="19" customWidth="1"/>
    <col min="769" max="769" width="9.28515625" style="19" customWidth="1"/>
    <col min="770" max="770" width="12.28515625" style="19" customWidth="1"/>
    <col min="771" max="771" width="14.7109375" style="19" customWidth="1"/>
    <col min="772" max="772" width="5.28515625" style="19" customWidth="1"/>
    <col min="773" max="773" width="5.7109375" style="19" customWidth="1"/>
    <col min="774" max="774" width="3.5703125" style="19" customWidth="1"/>
    <col min="775" max="775" width="4.7109375" style="19" customWidth="1"/>
    <col min="776" max="1021" width="9.140625" style="19"/>
    <col min="1022" max="1022" width="7.7109375" style="19" customWidth="1"/>
    <col min="1023" max="1023" width="40.7109375" style="19" customWidth="1"/>
    <col min="1024" max="1024" width="6.7109375" style="19" customWidth="1"/>
    <col min="1025" max="1025" width="9.28515625" style="19" customWidth="1"/>
    <col min="1026" max="1026" width="12.28515625" style="19" customWidth="1"/>
    <col min="1027" max="1027" width="14.7109375" style="19" customWidth="1"/>
    <col min="1028" max="1028" width="5.28515625" style="19" customWidth="1"/>
    <col min="1029" max="1029" width="5.7109375" style="19" customWidth="1"/>
    <col min="1030" max="1030" width="3.5703125" style="19" customWidth="1"/>
    <col min="1031" max="1031" width="4.7109375" style="19" customWidth="1"/>
    <col min="1032" max="1277" width="9.140625" style="19"/>
    <col min="1278" max="1278" width="7.7109375" style="19" customWidth="1"/>
    <col min="1279" max="1279" width="40.7109375" style="19" customWidth="1"/>
    <col min="1280" max="1280" width="6.7109375" style="19" customWidth="1"/>
    <col min="1281" max="1281" width="9.28515625" style="19" customWidth="1"/>
    <col min="1282" max="1282" width="12.28515625" style="19" customWidth="1"/>
    <col min="1283" max="1283" width="14.7109375" style="19" customWidth="1"/>
    <col min="1284" max="1284" width="5.28515625" style="19" customWidth="1"/>
    <col min="1285" max="1285" width="5.7109375" style="19" customWidth="1"/>
    <col min="1286" max="1286" width="3.5703125" style="19" customWidth="1"/>
    <col min="1287" max="1287" width="4.7109375" style="19" customWidth="1"/>
    <col min="1288" max="1533" width="9.140625" style="19"/>
    <col min="1534" max="1534" width="7.7109375" style="19" customWidth="1"/>
    <col min="1535" max="1535" width="40.7109375" style="19" customWidth="1"/>
    <col min="1536" max="1536" width="6.7109375" style="19" customWidth="1"/>
    <col min="1537" max="1537" width="9.28515625" style="19" customWidth="1"/>
    <col min="1538" max="1538" width="12.28515625" style="19" customWidth="1"/>
    <col min="1539" max="1539" width="14.7109375" style="19" customWidth="1"/>
    <col min="1540" max="1540" width="5.28515625" style="19" customWidth="1"/>
    <col min="1541" max="1541" width="5.7109375" style="19" customWidth="1"/>
    <col min="1542" max="1542" width="3.5703125" style="19" customWidth="1"/>
    <col min="1543" max="1543" width="4.7109375" style="19" customWidth="1"/>
    <col min="1544" max="1789" width="9.140625" style="19"/>
    <col min="1790" max="1790" width="7.7109375" style="19" customWidth="1"/>
    <col min="1791" max="1791" width="40.7109375" style="19" customWidth="1"/>
    <col min="1792" max="1792" width="6.7109375" style="19" customWidth="1"/>
    <col min="1793" max="1793" width="9.28515625" style="19" customWidth="1"/>
    <col min="1794" max="1794" width="12.28515625" style="19" customWidth="1"/>
    <col min="1795" max="1795" width="14.7109375" style="19" customWidth="1"/>
    <col min="1796" max="1796" width="5.28515625" style="19" customWidth="1"/>
    <col min="1797" max="1797" width="5.7109375" style="19" customWidth="1"/>
    <col min="1798" max="1798" width="3.5703125" style="19" customWidth="1"/>
    <col min="1799" max="1799" width="4.7109375" style="19" customWidth="1"/>
    <col min="1800" max="2045" width="9.140625" style="19"/>
    <col min="2046" max="2046" width="7.7109375" style="19" customWidth="1"/>
    <col min="2047" max="2047" width="40.7109375" style="19" customWidth="1"/>
    <col min="2048" max="2048" width="6.7109375" style="19" customWidth="1"/>
    <col min="2049" max="2049" width="9.28515625" style="19" customWidth="1"/>
    <col min="2050" max="2050" width="12.28515625" style="19" customWidth="1"/>
    <col min="2051" max="2051" width="14.7109375" style="19" customWidth="1"/>
    <col min="2052" max="2052" width="5.28515625" style="19" customWidth="1"/>
    <col min="2053" max="2053" width="5.7109375" style="19" customWidth="1"/>
    <col min="2054" max="2054" width="3.5703125" style="19" customWidth="1"/>
    <col min="2055" max="2055" width="4.7109375" style="19" customWidth="1"/>
    <col min="2056" max="2301" width="9.140625" style="19"/>
    <col min="2302" max="2302" width="7.7109375" style="19" customWidth="1"/>
    <col min="2303" max="2303" width="40.7109375" style="19" customWidth="1"/>
    <col min="2304" max="2304" width="6.7109375" style="19" customWidth="1"/>
    <col min="2305" max="2305" width="9.28515625" style="19" customWidth="1"/>
    <col min="2306" max="2306" width="12.28515625" style="19" customWidth="1"/>
    <col min="2307" max="2307" width="14.7109375" style="19" customWidth="1"/>
    <col min="2308" max="2308" width="5.28515625" style="19" customWidth="1"/>
    <col min="2309" max="2309" width="5.7109375" style="19" customWidth="1"/>
    <col min="2310" max="2310" width="3.5703125" style="19" customWidth="1"/>
    <col min="2311" max="2311" width="4.7109375" style="19" customWidth="1"/>
    <col min="2312" max="2557" width="9.140625" style="19"/>
    <col min="2558" max="2558" width="7.7109375" style="19" customWidth="1"/>
    <col min="2559" max="2559" width="40.7109375" style="19" customWidth="1"/>
    <col min="2560" max="2560" width="6.7109375" style="19" customWidth="1"/>
    <col min="2561" max="2561" width="9.28515625" style="19" customWidth="1"/>
    <col min="2562" max="2562" width="12.28515625" style="19" customWidth="1"/>
    <col min="2563" max="2563" width="14.7109375" style="19" customWidth="1"/>
    <col min="2564" max="2564" width="5.28515625" style="19" customWidth="1"/>
    <col min="2565" max="2565" width="5.7109375" style="19" customWidth="1"/>
    <col min="2566" max="2566" width="3.5703125" style="19" customWidth="1"/>
    <col min="2567" max="2567" width="4.7109375" style="19" customWidth="1"/>
    <col min="2568" max="2813" width="9.140625" style="19"/>
    <col min="2814" max="2814" width="7.7109375" style="19" customWidth="1"/>
    <col min="2815" max="2815" width="40.7109375" style="19" customWidth="1"/>
    <col min="2816" max="2816" width="6.7109375" style="19" customWidth="1"/>
    <col min="2817" max="2817" width="9.28515625" style="19" customWidth="1"/>
    <col min="2818" max="2818" width="12.28515625" style="19" customWidth="1"/>
    <col min="2819" max="2819" width="14.7109375" style="19" customWidth="1"/>
    <col min="2820" max="2820" width="5.28515625" style="19" customWidth="1"/>
    <col min="2821" max="2821" width="5.7109375" style="19" customWidth="1"/>
    <col min="2822" max="2822" width="3.5703125" style="19" customWidth="1"/>
    <col min="2823" max="2823" width="4.7109375" style="19" customWidth="1"/>
    <col min="2824" max="3069" width="9.140625" style="19"/>
    <col min="3070" max="3070" width="7.7109375" style="19" customWidth="1"/>
    <col min="3071" max="3071" width="40.7109375" style="19" customWidth="1"/>
    <col min="3072" max="3072" width="6.7109375" style="19" customWidth="1"/>
    <col min="3073" max="3073" width="9.28515625" style="19" customWidth="1"/>
    <col min="3074" max="3074" width="12.28515625" style="19" customWidth="1"/>
    <col min="3075" max="3075" width="14.7109375" style="19" customWidth="1"/>
    <col min="3076" max="3076" width="5.28515625" style="19" customWidth="1"/>
    <col min="3077" max="3077" width="5.7109375" style="19" customWidth="1"/>
    <col min="3078" max="3078" width="3.5703125" style="19" customWidth="1"/>
    <col min="3079" max="3079" width="4.7109375" style="19" customWidth="1"/>
    <col min="3080" max="3325" width="9.140625" style="19"/>
    <col min="3326" max="3326" width="7.7109375" style="19" customWidth="1"/>
    <col min="3327" max="3327" width="40.7109375" style="19" customWidth="1"/>
    <col min="3328" max="3328" width="6.7109375" style="19" customWidth="1"/>
    <col min="3329" max="3329" width="9.28515625" style="19" customWidth="1"/>
    <col min="3330" max="3330" width="12.28515625" style="19" customWidth="1"/>
    <col min="3331" max="3331" width="14.7109375" style="19" customWidth="1"/>
    <col min="3332" max="3332" width="5.28515625" style="19" customWidth="1"/>
    <col min="3333" max="3333" width="5.7109375" style="19" customWidth="1"/>
    <col min="3334" max="3334" width="3.5703125" style="19" customWidth="1"/>
    <col min="3335" max="3335" width="4.7109375" style="19" customWidth="1"/>
    <col min="3336" max="3581" width="9.140625" style="19"/>
    <col min="3582" max="3582" width="7.7109375" style="19" customWidth="1"/>
    <col min="3583" max="3583" width="40.7109375" style="19" customWidth="1"/>
    <col min="3584" max="3584" width="6.7109375" style="19" customWidth="1"/>
    <col min="3585" max="3585" width="9.28515625" style="19" customWidth="1"/>
    <col min="3586" max="3586" width="12.28515625" style="19" customWidth="1"/>
    <col min="3587" max="3587" width="14.7109375" style="19" customWidth="1"/>
    <col min="3588" max="3588" width="5.28515625" style="19" customWidth="1"/>
    <col min="3589" max="3589" width="5.7109375" style="19" customWidth="1"/>
    <col min="3590" max="3590" width="3.5703125" style="19" customWidth="1"/>
    <col min="3591" max="3591" width="4.7109375" style="19" customWidth="1"/>
    <col min="3592" max="3837" width="9.140625" style="19"/>
    <col min="3838" max="3838" width="7.7109375" style="19" customWidth="1"/>
    <col min="3839" max="3839" width="40.7109375" style="19" customWidth="1"/>
    <col min="3840" max="3840" width="6.7109375" style="19" customWidth="1"/>
    <col min="3841" max="3841" width="9.28515625" style="19" customWidth="1"/>
    <col min="3842" max="3842" width="12.28515625" style="19" customWidth="1"/>
    <col min="3843" max="3843" width="14.7109375" style="19" customWidth="1"/>
    <col min="3844" max="3844" width="5.28515625" style="19" customWidth="1"/>
    <col min="3845" max="3845" width="5.7109375" style="19" customWidth="1"/>
    <col min="3846" max="3846" width="3.5703125" style="19" customWidth="1"/>
    <col min="3847" max="3847" width="4.7109375" style="19" customWidth="1"/>
    <col min="3848" max="4093" width="9.140625" style="19"/>
    <col min="4094" max="4094" width="7.7109375" style="19" customWidth="1"/>
    <col min="4095" max="4095" width="40.7109375" style="19" customWidth="1"/>
    <col min="4096" max="4096" width="6.7109375" style="19" customWidth="1"/>
    <col min="4097" max="4097" width="9.28515625" style="19" customWidth="1"/>
    <col min="4098" max="4098" width="12.28515625" style="19" customWidth="1"/>
    <col min="4099" max="4099" width="14.7109375" style="19" customWidth="1"/>
    <col min="4100" max="4100" width="5.28515625" style="19" customWidth="1"/>
    <col min="4101" max="4101" width="5.7109375" style="19" customWidth="1"/>
    <col min="4102" max="4102" width="3.5703125" style="19" customWidth="1"/>
    <col min="4103" max="4103" width="4.7109375" style="19" customWidth="1"/>
    <col min="4104" max="4349" width="9.140625" style="19"/>
    <col min="4350" max="4350" width="7.7109375" style="19" customWidth="1"/>
    <col min="4351" max="4351" width="40.7109375" style="19" customWidth="1"/>
    <col min="4352" max="4352" width="6.7109375" style="19" customWidth="1"/>
    <col min="4353" max="4353" width="9.28515625" style="19" customWidth="1"/>
    <col min="4354" max="4354" width="12.28515625" style="19" customWidth="1"/>
    <col min="4355" max="4355" width="14.7109375" style="19" customWidth="1"/>
    <col min="4356" max="4356" width="5.28515625" style="19" customWidth="1"/>
    <col min="4357" max="4357" width="5.7109375" style="19" customWidth="1"/>
    <col min="4358" max="4358" width="3.5703125" style="19" customWidth="1"/>
    <col min="4359" max="4359" width="4.7109375" style="19" customWidth="1"/>
    <col min="4360" max="4605" width="9.140625" style="19"/>
    <col min="4606" max="4606" width="7.7109375" style="19" customWidth="1"/>
    <col min="4607" max="4607" width="40.7109375" style="19" customWidth="1"/>
    <col min="4608" max="4608" width="6.7109375" style="19" customWidth="1"/>
    <col min="4609" max="4609" width="9.28515625" style="19" customWidth="1"/>
    <col min="4610" max="4610" width="12.28515625" style="19" customWidth="1"/>
    <col min="4611" max="4611" width="14.7109375" style="19" customWidth="1"/>
    <col min="4612" max="4612" width="5.28515625" style="19" customWidth="1"/>
    <col min="4613" max="4613" width="5.7109375" style="19" customWidth="1"/>
    <col min="4614" max="4614" width="3.5703125" style="19" customWidth="1"/>
    <col min="4615" max="4615" width="4.7109375" style="19" customWidth="1"/>
    <col min="4616" max="4861" width="9.140625" style="19"/>
    <col min="4862" max="4862" width="7.7109375" style="19" customWidth="1"/>
    <col min="4863" max="4863" width="40.7109375" style="19" customWidth="1"/>
    <col min="4864" max="4864" width="6.7109375" style="19" customWidth="1"/>
    <col min="4865" max="4865" width="9.28515625" style="19" customWidth="1"/>
    <col min="4866" max="4866" width="12.28515625" style="19" customWidth="1"/>
    <col min="4867" max="4867" width="14.7109375" style="19" customWidth="1"/>
    <col min="4868" max="4868" width="5.28515625" style="19" customWidth="1"/>
    <col min="4869" max="4869" width="5.7109375" style="19" customWidth="1"/>
    <col min="4870" max="4870" width="3.5703125" style="19" customWidth="1"/>
    <col min="4871" max="4871" width="4.7109375" style="19" customWidth="1"/>
    <col min="4872" max="5117" width="9.140625" style="19"/>
    <col min="5118" max="5118" width="7.7109375" style="19" customWidth="1"/>
    <col min="5119" max="5119" width="40.7109375" style="19" customWidth="1"/>
    <col min="5120" max="5120" width="6.7109375" style="19" customWidth="1"/>
    <col min="5121" max="5121" width="9.28515625" style="19" customWidth="1"/>
    <col min="5122" max="5122" width="12.28515625" style="19" customWidth="1"/>
    <col min="5123" max="5123" width="14.7109375" style="19" customWidth="1"/>
    <col min="5124" max="5124" width="5.28515625" style="19" customWidth="1"/>
    <col min="5125" max="5125" width="5.7109375" style="19" customWidth="1"/>
    <col min="5126" max="5126" width="3.5703125" style="19" customWidth="1"/>
    <col min="5127" max="5127" width="4.7109375" style="19" customWidth="1"/>
    <col min="5128" max="5373" width="9.140625" style="19"/>
    <col min="5374" max="5374" width="7.7109375" style="19" customWidth="1"/>
    <col min="5375" max="5375" width="40.7109375" style="19" customWidth="1"/>
    <col min="5376" max="5376" width="6.7109375" style="19" customWidth="1"/>
    <col min="5377" max="5377" width="9.28515625" style="19" customWidth="1"/>
    <col min="5378" max="5378" width="12.28515625" style="19" customWidth="1"/>
    <col min="5379" max="5379" width="14.7109375" style="19" customWidth="1"/>
    <col min="5380" max="5380" width="5.28515625" style="19" customWidth="1"/>
    <col min="5381" max="5381" width="5.7109375" style="19" customWidth="1"/>
    <col min="5382" max="5382" width="3.5703125" style="19" customWidth="1"/>
    <col min="5383" max="5383" width="4.7109375" style="19" customWidth="1"/>
    <col min="5384" max="5629" width="9.140625" style="19"/>
    <col min="5630" max="5630" width="7.7109375" style="19" customWidth="1"/>
    <col min="5631" max="5631" width="40.7109375" style="19" customWidth="1"/>
    <col min="5632" max="5632" width="6.7109375" style="19" customWidth="1"/>
    <col min="5633" max="5633" width="9.28515625" style="19" customWidth="1"/>
    <col min="5634" max="5634" width="12.28515625" style="19" customWidth="1"/>
    <col min="5635" max="5635" width="14.7109375" style="19" customWidth="1"/>
    <col min="5636" max="5636" width="5.28515625" style="19" customWidth="1"/>
    <col min="5637" max="5637" width="5.7109375" style="19" customWidth="1"/>
    <col min="5638" max="5638" width="3.5703125" style="19" customWidth="1"/>
    <col min="5639" max="5639" width="4.7109375" style="19" customWidth="1"/>
    <col min="5640" max="5885" width="9.140625" style="19"/>
    <col min="5886" max="5886" width="7.7109375" style="19" customWidth="1"/>
    <col min="5887" max="5887" width="40.7109375" style="19" customWidth="1"/>
    <col min="5888" max="5888" width="6.7109375" style="19" customWidth="1"/>
    <col min="5889" max="5889" width="9.28515625" style="19" customWidth="1"/>
    <col min="5890" max="5890" width="12.28515625" style="19" customWidth="1"/>
    <col min="5891" max="5891" width="14.7109375" style="19" customWidth="1"/>
    <col min="5892" max="5892" width="5.28515625" style="19" customWidth="1"/>
    <col min="5893" max="5893" width="5.7109375" style="19" customWidth="1"/>
    <col min="5894" max="5894" width="3.5703125" style="19" customWidth="1"/>
    <col min="5895" max="5895" width="4.7109375" style="19" customWidth="1"/>
    <col min="5896" max="6141" width="9.140625" style="19"/>
    <col min="6142" max="6142" width="7.7109375" style="19" customWidth="1"/>
    <col min="6143" max="6143" width="40.7109375" style="19" customWidth="1"/>
    <col min="6144" max="6144" width="6.7109375" style="19" customWidth="1"/>
    <col min="6145" max="6145" width="9.28515625" style="19" customWidth="1"/>
    <col min="6146" max="6146" width="12.28515625" style="19" customWidth="1"/>
    <col min="6147" max="6147" width="14.7109375" style="19" customWidth="1"/>
    <col min="6148" max="6148" width="5.28515625" style="19" customWidth="1"/>
    <col min="6149" max="6149" width="5.7109375" style="19" customWidth="1"/>
    <col min="6150" max="6150" width="3.5703125" style="19" customWidth="1"/>
    <col min="6151" max="6151" width="4.7109375" style="19" customWidth="1"/>
    <col min="6152" max="6397" width="9.140625" style="19"/>
    <col min="6398" max="6398" width="7.7109375" style="19" customWidth="1"/>
    <col min="6399" max="6399" width="40.7109375" style="19" customWidth="1"/>
    <col min="6400" max="6400" width="6.7109375" style="19" customWidth="1"/>
    <col min="6401" max="6401" width="9.28515625" style="19" customWidth="1"/>
    <col min="6402" max="6402" width="12.28515625" style="19" customWidth="1"/>
    <col min="6403" max="6403" width="14.7109375" style="19" customWidth="1"/>
    <col min="6404" max="6404" width="5.28515625" style="19" customWidth="1"/>
    <col min="6405" max="6405" width="5.7109375" style="19" customWidth="1"/>
    <col min="6406" max="6406" width="3.5703125" style="19" customWidth="1"/>
    <col min="6407" max="6407" width="4.7109375" style="19" customWidth="1"/>
    <col min="6408" max="6653" width="9.140625" style="19"/>
    <col min="6654" max="6654" width="7.7109375" style="19" customWidth="1"/>
    <col min="6655" max="6655" width="40.7109375" style="19" customWidth="1"/>
    <col min="6656" max="6656" width="6.7109375" style="19" customWidth="1"/>
    <col min="6657" max="6657" width="9.28515625" style="19" customWidth="1"/>
    <col min="6658" max="6658" width="12.28515625" style="19" customWidth="1"/>
    <col min="6659" max="6659" width="14.7109375" style="19" customWidth="1"/>
    <col min="6660" max="6660" width="5.28515625" style="19" customWidth="1"/>
    <col min="6661" max="6661" width="5.7109375" style="19" customWidth="1"/>
    <col min="6662" max="6662" width="3.5703125" style="19" customWidth="1"/>
    <col min="6663" max="6663" width="4.7109375" style="19" customWidth="1"/>
    <col min="6664" max="6909" width="9.140625" style="19"/>
    <col min="6910" max="6910" width="7.7109375" style="19" customWidth="1"/>
    <col min="6911" max="6911" width="40.7109375" style="19" customWidth="1"/>
    <col min="6912" max="6912" width="6.7109375" style="19" customWidth="1"/>
    <col min="6913" max="6913" width="9.28515625" style="19" customWidth="1"/>
    <col min="6914" max="6914" width="12.28515625" style="19" customWidth="1"/>
    <col min="6915" max="6915" width="14.7109375" style="19" customWidth="1"/>
    <col min="6916" max="6916" width="5.28515625" style="19" customWidth="1"/>
    <col min="6917" max="6917" width="5.7109375" style="19" customWidth="1"/>
    <col min="6918" max="6918" width="3.5703125" style="19" customWidth="1"/>
    <col min="6919" max="6919" width="4.7109375" style="19" customWidth="1"/>
    <col min="6920" max="7165" width="9.140625" style="19"/>
    <col min="7166" max="7166" width="7.7109375" style="19" customWidth="1"/>
    <col min="7167" max="7167" width="40.7109375" style="19" customWidth="1"/>
    <col min="7168" max="7168" width="6.7109375" style="19" customWidth="1"/>
    <col min="7169" max="7169" width="9.28515625" style="19" customWidth="1"/>
    <col min="7170" max="7170" width="12.28515625" style="19" customWidth="1"/>
    <col min="7171" max="7171" width="14.7109375" style="19" customWidth="1"/>
    <col min="7172" max="7172" width="5.28515625" style="19" customWidth="1"/>
    <col min="7173" max="7173" width="5.7109375" style="19" customWidth="1"/>
    <col min="7174" max="7174" width="3.5703125" style="19" customWidth="1"/>
    <col min="7175" max="7175" width="4.7109375" style="19" customWidth="1"/>
    <col min="7176" max="7421" width="9.140625" style="19"/>
    <col min="7422" max="7422" width="7.7109375" style="19" customWidth="1"/>
    <col min="7423" max="7423" width="40.7109375" style="19" customWidth="1"/>
    <col min="7424" max="7424" width="6.7109375" style="19" customWidth="1"/>
    <col min="7425" max="7425" width="9.28515625" style="19" customWidth="1"/>
    <col min="7426" max="7426" width="12.28515625" style="19" customWidth="1"/>
    <col min="7427" max="7427" width="14.7109375" style="19" customWidth="1"/>
    <col min="7428" max="7428" width="5.28515625" style="19" customWidth="1"/>
    <col min="7429" max="7429" width="5.7109375" style="19" customWidth="1"/>
    <col min="7430" max="7430" width="3.5703125" style="19" customWidth="1"/>
    <col min="7431" max="7431" width="4.7109375" style="19" customWidth="1"/>
    <col min="7432" max="7677" width="9.140625" style="19"/>
    <col min="7678" max="7678" width="7.7109375" style="19" customWidth="1"/>
    <col min="7679" max="7679" width="40.7109375" style="19" customWidth="1"/>
    <col min="7680" max="7680" width="6.7109375" style="19" customWidth="1"/>
    <col min="7681" max="7681" width="9.28515625" style="19" customWidth="1"/>
    <col min="7682" max="7682" width="12.28515625" style="19" customWidth="1"/>
    <col min="7683" max="7683" width="14.7109375" style="19" customWidth="1"/>
    <col min="7684" max="7684" width="5.28515625" style="19" customWidth="1"/>
    <col min="7685" max="7685" width="5.7109375" style="19" customWidth="1"/>
    <col min="7686" max="7686" width="3.5703125" style="19" customWidth="1"/>
    <col min="7687" max="7687" width="4.7109375" style="19" customWidth="1"/>
    <col min="7688" max="7933" width="9.140625" style="19"/>
    <col min="7934" max="7934" width="7.7109375" style="19" customWidth="1"/>
    <col min="7935" max="7935" width="40.7109375" style="19" customWidth="1"/>
    <col min="7936" max="7936" width="6.7109375" style="19" customWidth="1"/>
    <col min="7937" max="7937" width="9.28515625" style="19" customWidth="1"/>
    <col min="7938" max="7938" width="12.28515625" style="19" customWidth="1"/>
    <col min="7939" max="7939" width="14.7109375" style="19" customWidth="1"/>
    <col min="7940" max="7940" width="5.28515625" style="19" customWidth="1"/>
    <col min="7941" max="7941" width="5.7109375" style="19" customWidth="1"/>
    <col min="7942" max="7942" width="3.5703125" style="19" customWidth="1"/>
    <col min="7943" max="7943" width="4.7109375" style="19" customWidth="1"/>
    <col min="7944" max="8189" width="9.140625" style="19"/>
    <col min="8190" max="8190" width="7.7109375" style="19" customWidth="1"/>
    <col min="8191" max="8191" width="40.7109375" style="19" customWidth="1"/>
    <col min="8192" max="8192" width="6.7109375" style="19" customWidth="1"/>
    <col min="8193" max="8193" width="9.28515625" style="19" customWidth="1"/>
    <col min="8194" max="8194" width="12.28515625" style="19" customWidth="1"/>
    <col min="8195" max="8195" width="14.7109375" style="19" customWidth="1"/>
    <col min="8196" max="8196" width="5.28515625" style="19" customWidth="1"/>
    <col min="8197" max="8197" width="5.7109375" style="19" customWidth="1"/>
    <col min="8198" max="8198" width="3.5703125" style="19" customWidth="1"/>
    <col min="8199" max="8199" width="4.7109375" style="19" customWidth="1"/>
    <col min="8200" max="8445" width="9.140625" style="19"/>
    <col min="8446" max="8446" width="7.7109375" style="19" customWidth="1"/>
    <col min="8447" max="8447" width="40.7109375" style="19" customWidth="1"/>
    <col min="8448" max="8448" width="6.7109375" style="19" customWidth="1"/>
    <col min="8449" max="8449" width="9.28515625" style="19" customWidth="1"/>
    <col min="8450" max="8450" width="12.28515625" style="19" customWidth="1"/>
    <col min="8451" max="8451" width="14.7109375" style="19" customWidth="1"/>
    <col min="8452" max="8452" width="5.28515625" style="19" customWidth="1"/>
    <col min="8453" max="8453" width="5.7109375" style="19" customWidth="1"/>
    <col min="8454" max="8454" width="3.5703125" style="19" customWidth="1"/>
    <col min="8455" max="8455" width="4.7109375" style="19" customWidth="1"/>
    <col min="8456" max="8701" width="9.140625" style="19"/>
    <col min="8702" max="8702" width="7.7109375" style="19" customWidth="1"/>
    <col min="8703" max="8703" width="40.7109375" style="19" customWidth="1"/>
    <col min="8704" max="8704" width="6.7109375" style="19" customWidth="1"/>
    <col min="8705" max="8705" width="9.28515625" style="19" customWidth="1"/>
    <col min="8706" max="8706" width="12.28515625" style="19" customWidth="1"/>
    <col min="8707" max="8707" width="14.7109375" style="19" customWidth="1"/>
    <col min="8708" max="8708" width="5.28515625" style="19" customWidth="1"/>
    <col min="8709" max="8709" width="5.7109375" style="19" customWidth="1"/>
    <col min="8710" max="8710" width="3.5703125" style="19" customWidth="1"/>
    <col min="8711" max="8711" width="4.7109375" style="19" customWidth="1"/>
    <col min="8712" max="8957" width="9.140625" style="19"/>
    <col min="8958" max="8958" width="7.7109375" style="19" customWidth="1"/>
    <col min="8959" max="8959" width="40.7109375" style="19" customWidth="1"/>
    <col min="8960" max="8960" width="6.7109375" style="19" customWidth="1"/>
    <col min="8961" max="8961" width="9.28515625" style="19" customWidth="1"/>
    <col min="8962" max="8962" width="12.28515625" style="19" customWidth="1"/>
    <col min="8963" max="8963" width="14.7109375" style="19" customWidth="1"/>
    <col min="8964" max="8964" width="5.28515625" style="19" customWidth="1"/>
    <col min="8965" max="8965" width="5.7109375" style="19" customWidth="1"/>
    <col min="8966" max="8966" width="3.5703125" style="19" customWidth="1"/>
    <col min="8967" max="8967" width="4.7109375" style="19" customWidth="1"/>
    <col min="8968" max="9213" width="9.140625" style="19"/>
    <col min="9214" max="9214" width="7.7109375" style="19" customWidth="1"/>
    <col min="9215" max="9215" width="40.7109375" style="19" customWidth="1"/>
    <col min="9216" max="9216" width="6.7109375" style="19" customWidth="1"/>
    <col min="9217" max="9217" width="9.28515625" style="19" customWidth="1"/>
    <col min="9218" max="9218" width="12.28515625" style="19" customWidth="1"/>
    <col min="9219" max="9219" width="14.7109375" style="19" customWidth="1"/>
    <col min="9220" max="9220" width="5.28515625" style="19" customWidth="1"/>
    <col min="9221" max="9221" width="5.7109375" style="19" customWidth="1"/>
    <col min="9222" max="9222" width="3.5703125" style="19" customWidth="1"/>
    <col min="9223" max="9223" width="4.7109375" style="19" customWidth="1"/>
    <col min="9224" max="9469" width="9.140625" style="19"/>
    <col min="9470" max="9470" width="7.7109375" style="19" customWidth="1"/>
    <col min="9471" max="9471" width="40.7109375" style="19" customWidth="1"/>
    <col min="9472" max="9472" width="6.7109375" style="19" customWidth="1"/>
    <col min="9473" max="9473" width="9.28515625" style="19" customWidth="1"/>
    <col min="9474" max="9474" width="12.28515625" style="19" customWidth="1"/>
    <col min="9475" max="9475" width="14.7109375" style="19" customWidth="1"/>
    <col min="9476" max="9476" width="5.28515625" style="19" customWidth="1"/>
    <col min="9477" max="9477" width="5.7109375" style="19" customWidth="1"/>
    <col min="9478" max="9478" width="3.5703125" style="19" customWidth="1"/>
    <col min="9479" max="9479" width="4.7109375" style="19" customWidth="1"/>
    <col min="9480" max="9725" width="9.140625" style="19"/>
    <col min="9726" max="9726" width="7.7109375" style="19" customWidth="1"/>
    <col min="9727" max="9727" width="40.7109375" style="19" customWidth="1"/>
    <col min="9728" max="9728" width="6.7109375" style="19" customWidth="1"/>
    <col min="9729" max="9729" width="9.28515625" style="19" customWidth="1"/>
    <col min="9730" max="9730" width="12.28515625" style="19" customWidth="1"/>
    <col min="9731" max="9731" width="14.7109375" style="19" customWidth="1"/>
    <col min="9732" max="9732" width="5.28515625" style="19" customWidth="1"/>
    <col min="9733" max="9733" width="5.7109375" style="19" customWidth="1"/>
    <col min="9734" max="9734" width="3.5703125" style="19" customWidth="1"/>
    <col min="9735" max="9735" width="4.7109375" style="19" customWidth="1"/>
    <col min="9736" max="9981" width="9.140625" style="19"/>
    <col min="9982" max="9982" width="7.7109375" style="19" customWidth="1"/>
    <col min="9983" max="9983" width="40.7109375" style="19" customWidth="1"/>
    <col min="9984" max="9984" width="6.7109375" style="19" customWidth="1"/>
    <col min="9985" max="9985" width="9.28515625" style="19" customWidth="1"/>
    <col min="9986" max="9986" width="12.28515625" style="19" customWidth="1"/>
    <col min="9987" max="9987" width="14.7109375" style="19" customWidth="1"/>
    <col min="9988" max="9988" width="5.28515625" style="19" customWidth="1"/>
    <col min="9989" max="9989" width="5.7109375" style="19" customWidth="1"/>
    <col min="9990" max="9990" width="3.5703125" style="19" customWidth="1"/>
    <col min="9991" max="9991" width="4.7109375" style="19" customWidth="1"/>
    <col min="9992" max="10237" width="9.140625" style="19"/>
    <col min="10238" max="10238" width="7.7109375" style="19" customWidth="1"/>
    <col min="10239" max="10239" width="40.7109375" style="19" customWidth="1"/>
    <col min="10240" max="10240" width="6.7109375" style="19" customWidth="1"/>
    <col min="10241" max="10241" width="9.28515625" style="19" customWidth="1"/>
    <col min="10242" max="10242" width="12.28515625" style="19" customWidth="1"/>
    <col min="10243" max="10243" width="14.7109375" style="19" customWidth="1"/>
    <col min="10244" max="10244" width="5.28515625" style="19" customWidth="1"/>
    <col min="10245" max="10245" width="5.7109375" style="19" customWidth="1"/>
    <col min="10246" max="10246" width="3.5703125" style="19" customWidth="1"/>
    <col min="10247" max="10247" width="4.7109375" style="19" customWidth="1"/>
    <col min="10248" max="10493" width="9.140625" style="19"/>
    <col min="10494" max="10494" width="7.7109375" style="19" customWidth="1"/>
    <col min="10495" max="10495" width="40.7109375" style="19" customWidth="1"/>
    <col min="10496" max="10496" width="6.7109375" style="19" customWidth="1"/>
    <col min="10497" max="10497" width="9.28515625" style="19" customWidth="1"/>
    <col min="10498" max="10498" width="12.28515625" style="19" customWidth="1"/>
    <col min="10499" max="10499" width="14.7109375" style="19" customWidth="1"/>
    <col min="10500" max="10500" width="5.28515625" style="19" customWidth="1"/>
    <col min="10501" max="10501" width="5.7109375" style="19" customWidth="1"/>
    <col min="10502" max="10502" width="3.5703125" style="19" customWidth="1"/>
    <col min="10503" max="10503" width="4.7109375" style="19" customWidth="1"/>
    <col min="10504" max="10749" width="9.140625" style="19"/>
    <col min="10750" max="10750" width="7.7109375" style="19" customWidth="1"/>
    <col min="10751" max="10751" width="40.7109375" style="19" customWidth="1"/>
    <col min="10752" max="10752" width="6.7109375" style="19" customWidth="1"/>
    <col min="10753" max="10753" width="9.28515625" style="19" customWidth="1"/>
    <col min="10754" max="10754" width="12.28515625" style="19" customWidth="1"/>
    <col min="10755" max="10755" width="14.7109375" style="19" customWidth="1"/>
    <col min="10756" max="10756" width="5.28515625" style="19" customWidth="1"/>
    <col min="10757" max="10757" width="5.7109375" style="19" customWidth="1"/>
    <col min="10758" max="10758" width="3.5703125" style="19" customWidth="1"/>
    <col min="10759" max="10759" width="4.7109375" style="19" customWidth="1"/>
    <col min="10760" max="11005" width="9.140625" style="19"/>
    <col min="11006" max="11006" width="7.7109375" style="19" customWidth="1"/>
    <col min="11007" max="11007" width="40.7109375" style="19" customWidth="1"/>
    <col min="11008" max="11008" width="6.7109375" style="19" customWidth="1"/>
    <col min="11009" max="11009" width="9.28515625" style="19" customWidth="1"/>
    <col min="11010" max="11010" width="12.28515625" style="19" customWidth="1"/>
    <col min="11011" max="11011" width="14.7109375" style="19" customWidth="1"/>
    <col min="11012" max="11012" width="5.28515625" style="19" customWidth="1"/>
    <col min="11013" max="11013" width="5.7109375" style="19" customWidth="1"/>
    <col min="11014" max="11014" width="3.5703125" style="19" customWidth="1"/>
    <col min="11015" max="11015" width="4.7109375" style="19" customWidth="1"/>
    <col min="11016" max="11261" width="9.140625" style="19"/>
    <col min="11262" max="11262" width="7.7109375" style="19" customWidth="1"/>
    <col min="11263" max="11263" width="40.7109375" style="19" customWidth="1"/>
    <col min="11264" max="11264" width="6.7109375" style="19" customWidth="1"/>
    <col min="11265" max="11265" width="9.28515625" style="19" customWidth="1"/>
    <col min="11266" max="11266" width="12.28515625" style="19" customWidth="1"/>
    <col min="11267" max="11267" width="14.7109375" style="19" customWidth="1"/>
    <col min="11268" max="11268" width="5.28515625" style="19" customWidth="1"/>
    <col min="11269" max="11269" width="5.7109375" style="19" customWidth="1"/>
    <col min="11270" max="11270" width="3.5703125" style="19" customWidth="1"/>
    <col min="11271" max="11271" width="4.7109375" style="19" customWidth="1"/>
    <col min="11272" max="11517" width="9.140625" style="19"/>
    <col min="11518" max="11518" width="7.7109375" style="19" customWidth="1"/>
    <col min="11519" max="11519" width="40.7109375" style="19" customWidth="1"/>
    <col min="11520" max="11520" width="6.7109375" style="19" customWidth="1"/>
    <col min="11521" max="11521" width="9.28515625" style="19" customWidth="1"/>
    <col min="11522" max="11522" width="12.28515625" style="19" customWidth="1"/>
    <col min="11523" max="11523" width="14.7109375" style="19" customWidth="1"/>
    <col min="11524" max="11524" width="5.28515625" style="19" customWidth="1"/>
    <col min="11525" max="11525" width="5.7109375" style="19" customWidth="1"/>
    <col min="11526" max="11526" width="3.5703125" style="19" customWidth="1"/>
    <col min="11527" max="11527" width="4.7109375" style="19" customWidth="1"/>
    <col min="11528" max="11773" width="9.140625" style="19"/>
    <col min="11774" max="11774" width="7.7109375" style="19" customWidth="1"/>
    <col min="11775" max="11775" width="40.7109375" style="19" customWidth="1"/>
    <col min="11776" max="11776" width="6.7109375" style="19" customWidth="1"/>
    <col min="11777" max="11777" width="9.28515625" style="19" customWidth="1"/>
    <col min="11778" max="11778" width="12.28515625" style="19" customWidth="1"/>
    <col min="11779" max="11779" width="14.7109375" style="19" customWidth="1"/>
    <col min="11780" max="11780" width="5.28515625" style="19" customWidth="1"/>
    <col min="11781" max="11781" width="5.7109375" style="19" customWidth="1"/>
    <col min="11782" max="11782" width="3.5703125" style="19" customWidth="1"/>
    <col min="11783" max="11783" width="4.7109375" style="19" customWidth="1"/>
    <col min="11784" max="12029" width="9.140625" style="19"/>
    <col min="12030" max="12030" width="7.7109375" style="19" customWidth="1"/>
    <col min="12031" max="12031" width="40.7109375" style="19" customWidth="1"/>
    <col min="12032" max="12032" width="6.7109375" style="19" customWidth="1"/>
    <col min="12033" max="12033" width="9.28515625" style="19" customWidth="1"/>
    <col min="12034" max="12034" width="12.28515625" style="19" customWidth="1"/>
    <col min="12035" max="12035" width="14.7109375" style="19" customWidth="1"/>
    <col min="12036" max="12036" width="5.28515625" style="19" customWidth="1"/>
    <col min="12037" max="12037" width="5.7109375" style="19" customWidth="1"/>
    <col min="12038" max="12038" width="3.5703125" style="19" customWidth="1"/>
    <col min="12039" max="12039" width="4.7109375" style="19" customWidth="1"/>
    <col min="12040" max="12285" width="9.140625" style="19"/>
    <col min="12286" max="12286" width="7.7109375" style="19" customWidth="1"/>
    <col min="12287" max="12287" width="40.7109375" style="19" customWidth="1"/>
    <col min="12288" max="12288" width="6.7109375" style="19" customWidth="1"/>
    <col min="12289" max="12289" width="9.28515625" style="19" customWidth="1"/>
    <col min="12290" max="12290" width="12.28515625" style="19" customWidth="1"/>
    <col min="12291" max="12291" width="14.7109375" style="19" customWidth="1"/>
    <col min="12292" max="12292" width="5.28515625" style="19" customWidth="1"/>
    <col min="12293" max="12293" width="5.7109375" style="19" customWidth="1"/>
    <col min="12294" max="12294" width="3.5703125" style="19" customWidth="1"/>
    <col min="12295" max="12295" width="4.7109375" style="19" customWidth="1"/>
    <col min="12296" max="12541" width="9.140625" style="19"/>
    <col min="12542" max="12542" width="7.7109375" style="19" customWidth="1"/>
    <col min="12543" max="12543" width="40.7109375" style="19" customWidth="1"/>
    <col min="12544" max="12544" width="6.7109375" style="19" customWidth="1"/>
    <col min="12545" max="12545" width="9.28515625" style="19" customWidth="1"/>
    <col min="12546" max="12546" width="12.28515625" style="19" customWidth="1"/>
    <col min="12547" max="12547" width="14.7109375" style="19" customWidth="1"/>
    <col min="12548" max="12548" width="5.28515625" style="19" customWidth="1"/>
    <col min="12549" max="12549" width="5.7109375" style="19" customWidth="1"/>
    <col min="12550" max="12550" width="3.5703125" style="19" customWidth="1"/>
    <col min="12551" max="12551" width="4.7109375" style="19" customWidth="1"/>
    <col min="12552" max="12797" width="9.140625" style="19"/>
    <col min="12798" max="12798" width="7.7109375" style="19" customWidth="1"/>
    <col min="12799" max="12799" width="40.7109375" style="19" customWidth="1"/>
    <col min="12800" max="12800" width="6.7109375" style="19" customWidth="1"/>
    <col min="12801" max="12801" width="9.28515625" style="19" customWidth="1"/>
    <col min="12802" max="12802" width="12.28515625" style="19" customWidth="1"/>
    <col min="12803" max="12803" width="14.7109375" style="19" customWidth="1"/>
    <col min="12804" max="12804" width="5.28515625" style="19" customWidth="1"/>
    <col min="12805" max="12805" width="5.7109375" style="19" customWidth="1"/>
    <col min="12806" max="12806" width="3.5703125" style="19" customWidth="1"/>
    <col min="12807" max="12807" width="4.7109375" style="19" customWidth="1"/>
    <col min="12808" max="13053" width="9.140625" style="19"/>
    <col min="13054" max="13054" width="7.7109375" style="19" customWidth="1"/>
    <col min="13055" max="13055" width="40.7109375" style="19" customWidth="1"/>
    <col min="13056" max="13056" width="6.7109375" style="19" customWidth="1"/>
    <col min="13057" max="13057" width="9.28515625" style="19" customWidth="1"/>
    <col min="13058" max="13058" width="12.28515625" style="19" customWidth="1"/>
    <col min="13059" max="13059" width="14.7109375" style="19" customWidth="1"/>
    <col min="13060" max="13060" width="5.28515625" style="19" customWidth="1"/>
    <col min="13061" max="13061" width="5.7109375" style="19" customWidth="1"/>
    <col min="13062" max="13062" width="3.5703125" style="19" customWidth="1"/>
    <col min="13063" max="13063" width="4.7109375" style="19" customWidth="1"/>
    <col min="13064" max="13309" width="9.140625" style="19"/>
    <col min="13310" max="13310" width="7.7109375" style="19" customWidth="1"/>
    <col min="13311" max="13311" width="40.7109375" style="19" customWidth="1"/>
    <col min="13312" max="13312" width="6.7109375" style="19" customWidth="1"/>
    <col min="13313" max="13313" width="9.28515625" style="19" customWidth="1"/>
    <col min="13314" max="13314" width="12.28515625" style="19" customWidth="1"/>
    <col min="13315" max="13315" width="14.7109375" style="19" customWidth="1"/>
    <col min="13316" max="13316" width="5.28515625" style="19" customWidth="1"/>
    <col min="13317" max="13317" width="5.7109375" style="19" customWidth="1"/>
    <col min="13318" max="13318" width="3.5703125" style="19" customWidth="1"/>
    <col min="13319" max="13319" width="4.7109375" style="19" customWidth="1"/>
    <col min="13320" max="13565" width="9.140625" style="19"/>
    <col min="13566" max="13566" width="7.7109375" style="19" customWidth="1"/>
    <col min="13567" max="13567" width="40.7109375" style="19" customWidth="1"/>
    <col min="13568" max="13568" width="6.7109375" style="19" customWidth="1"/>
    <col min="13569" max="13569" width="9.28515625" style="19" customWidth="1"/>
    <col min="13570" max="13570" width="12.28515625" style="19" customWidth="1"/>
    <col min="13571" max="13571" width="14.7109375" style="19" customWidth="1"/>
    <col min="13572" max="13572" width="5.28515625" style="19" customWidth="1"/>
    <col min="13573" max="13573" width="5.7109375" style="19" customWidth="1"/>
    <col min="13574" max="13574" width="3.5703125" style="19" customWidth="1"/>
    <col min="13575" max="13575" width="4.7109375" style="19" customWidth="1"/>
    <col min="13576" max="13821" width="9.140625" style="19"/>
    <col min="13822" max="13822" width="7.7109375" style="19" customWidth="1"/>
    <col min="13823" max="13823" width="40.7109375" style="19" customWidth="1"/>
    <col min="13824" max="13824" width="6.7109375" style="19" customWidth="1"/>
    <col min="13825" max="13825" width="9.28515625" style="19" customWidth="1"/>
    <col min="13826" max="13826" width="12.28515625" style="19" customWidth="1"/>
    <col min="13827" max="13827" width="14.7109375" style="19" customWidth="1"/>
    <col min="13828" max="13828" width="5.28515625" style="19" customWidth="1"/>
    <col min="13829" max="13829" width="5.7109375" style="19" customWidth="1"/>
    <col min="13830" max="13830" width="3.5703125" style="19" customWidth="1"/>
    <col min="13831" max="13831" width="4.7109375" style="19" customWidth="1"/>
    <col min="13832" max="14077" width="9.140625" style="19"/>
    <col min="14078" max="14078" width="7.7109375" style="19" customWidth="1"/>
    <col min="14079" max="14079" width="40.7109375" style="19" customWidth="1"/>
    <col min="14080" max="14080" width="6.7109375" style="19" customWidth="1"/>
    <col min="14081" max="14081" width="9.28515625" style="19" customWidth="1"/>
    <col min="14082" max="14082" width="12.28515625" style="19" customWidth="1"/>
    <col min="14083" max="14083" width="14.7109375" style="19" customWidth="1"/>
    <col min="14084" max="14084" width="5.28515625" style="19" customWidth="1"/>
    <col min="14085" max="14085" width="5.7109375" style="19" customWidth="1"/>
    <col min="14086" max="14086" width="3.5703125" style="19" customWidth="1"/>
    <col min="14087" max="14087" width="4.7109375" style="19" customWidth="1"/>
    <col min="14088" max="14333" width="9.140625" style="19"/>
    <col min="14334" max="14334" width="7.7109375" style="19" customWidth="1"/>
    <col min="14335" max="14335" width="40.7109375" style="19" customWidth="1"/>
    <col min="14336" max="14336" width="6.7109375" style="19" customWidth="1"/>
    <col min="14337" max="14337" width="9.28515625" style="19" customWidth="1"/>
    <col min="14338" max="14338" width="12.28515625" style="19" customWidth="1"/>
    <col min="14339" max="14339" width="14.7109375" style="19" customWidth="1"/>
    <col min="14340" max="14340" width="5.28515625" style="19" customWidth="1"/>
    <col min="14341" max="14341" width="5.7109375" style="19" customWidth="1"/>
    <col min="14342" max="14342" width="3.5703125" style="19" customWidth="1"/>
    <col min="14343" max="14343" width="4.7109375" style="19" customWidth="1"/>
    <col min="14344" max="14589" width="9.140625" style="19"/>
    <col min="14590" max="14590" width="7.7109375" style="19" customWidth="1"/>
    <col min="14591" max="14591" width="40.7109375" style="19" customWidth="1"/>
    <col min="14592" max="14592" width="6.7109375" style="19" customWidth="1"/>
    <col min="14593" max="14593" width="9.28515625" style="19" customWidth="1"/>
    <col min="14594" max="14594" width="12.28515625" style="19" customWidth="1"/>
    <col min="14595" max="14595" width="14.7109375" style="19" customWidth="1"/>
    <col min="14596" max="14596" width="5.28515625" style="19" customWidth="1"/>
    <col min="14597" max="14597" width="5.7109375" style="19" customWidth="1"/>
    <col min="14598" max="14598" width="3.5703125" style="19" customWidth="1"/>
    <col min="14599" max="14599" width="4.7109375" style="19" customWidth="1"/>
    <col min="14600" max="14845" width="9.140625" style="19"/>
    <col min="14846" max="14846" width="7.7109375" style="19" customWidth="1"/>
    <col min="14847" max="14847" width="40.7109375" style="19" customWidth="1"/>
    <col min="14848" max="14848" width="6.7109375" style="19" customWidth="1"/>
    <col min="14849" max="14849" width="9.28515625" style="19" customWidth="1"/>
    <col min="14850" max="14850" width="12.28515625" style="19" customWidth="1"/>
    <col min="14851" max="14851" width="14.7109375" style="19" customWidth="1"/>
    <col min="14852" max="14852" width="5.28515625" style="19" customWidth="1"/>
    <col min="14853" max="14853" width="5.7109375" style="19" customWidth="1"/>
    <col min="14854" max="14854" width="3.5703125" style="19" customWidth="1"/>
    <col min="14855" max="14855" width="4.7109375" style="19" customWidth="1"/>
    <col min="14856" max="15101" width="9.140625" style="19"/>
    <col min="15102" max="15102" width="7.7109375" style="19" customWidth="1"/>
    <col min="15103" max="15103" width="40.7109375" style="19" customWidth="1"/>
    <col min="15104" max="15104" width="6.7109375" style="19" customWidth="1"/>
    <col min="15105" max="15105" width="9.28515625" style="19" customWidth="1"/>
    <col min="15106" max="15106" width="12.28515625" style="19" customWidth="1"/>
    <col min="15107" max="15107" width="14.7109375" style="19" customWidth="1"/>
    <col min="15108" max="15108" width="5.28515625" style="19" customWidth="1"/>
    <col min="15109" max="15109" width="5.7109375" style="19" customWidth="1"/>
    <col min="15110" max="15110" width="3.5703125" style="19" customWidth="1"/>
    <col min="15111" max="15111" width="4.7109375" style="19" customWidth="1"/>
    <col min="15112" max="15357" width="9.140625" style="19"/>
    <col min="15358" max="15358" width="7.7109375" style="19" customWidth="1"/>
    <col min="15359" max="15359" width="40.7109375" style="19" customWidth="1"/>
    <col min="15360" max="15360" width="6.7109375" style="19" customWidth="1"/>
    <col min="15361" max="15361" width="9.28515625" style="19" customWidth="1"/>
    <col min="15362" max="15362" width="12.28515625" style="19" customWidth="1"/>
    <col min="15363" max="15363" width="14.7109375" style="19" customWidth="1"/>
    <col min="15364" max="15364" width="5.28515625" style="19" customWidth="1"/>
    <col min="15365" max="15365" width="5.7109375" style="19" customWidth="1"/>
    <col min="15366" max="15366" width="3.5703125" style="19" customWidth="1"/>
    <col min="15367" max="15367" width="4.7109375" style="19" customWidth="1"/>
    <col min="15368" max="15613" width="9.140625" style="19"/>
    <col min="15614" max="15614" width="7.7109375" style="19" customWidth="1"/>
    <col min="15615" max="15615" width="40.7109375" style="19" customWidth="1"/>
    <col min="15616" max="15616" width="6.7109375" style="19" customWidth="1"/>
    <col min="15617" max="15617" width="9.28515625" style="19" customWidth="1"/>
    <col min="15618" max="15618" width="12.28515625" style="19" customWidth="1"/>
    <col min="15619" max="15619" width="14.7109375" style="19" customWidth="1"/>
    <col min="15620" max="15620" width="5.28515625" style="19" customWidth="1"/>
    <col min="15621" max="15621" width="5.7109375" style="19" customWidth="1"/>
    <col min="15622" max="15622" width="3.5703125" style="19" customWidth="1"/>
    <col min="15623" max="15623" width="4.7109375" style="19" customWidth="1"/>
    <col min="15624" max="15869" width="9.140625" style="19"/>
    <col min="15870" max="15870" width="7.7109375" style="19" customWidth="1"/>
    <col min="15871" max="15871" width="40.7109375" style="19" customWidth="1"/>
    <col min="15872" max="15872" width="6.7109375" style="19" customWidth="1"/>
    <col min="15873" max="15873" width="9.28515625" style="19" customWidth="1"/>
    <col min="15874" max="15874" width="12.28515625" style="19" customWidth="1"/>
    <col min="15875" max="15875" width="14.7109375" style="19" customWidth="1"/>
    <col min="15876" max="15876" width="5.28515625" style="19" customWidth="1"/>
    <col min="15877" max="15877" width="5.7109375" style="19" customWidth="1"/>
    <col min="15878" max="15878" width="3.5703125" style="19" customWidth="1"/>
    <col min="15879" max="15879" width="4.7109375" style="19" customWidth="1"/>
    <col min="15880" max="16125" width="9.140625" style="19"/>
    <col min="16126" max="16126" width="7.7109375" style="19" customWidth="1"/>
    <col min="16127" max="16127" width="40.7109375" style="19" customWidth="1"/>
    <col min="16128" max="16128" width="6.7109375" style="19" customWidth="1"/>
    <col min="16129" max="16129" width="9.28515625" style="19" customWidth="1"/>
    <col min="16130" max="16130" width="12.28515625" style="19" customWidth="1"/>
    <col min="16131" max="16131" width="14.7109375" style="19" customWidth="1"/>
    <col min="16132" max="16132" width="5.28515625" style="19" customWidth="1"/>
    <col min="16133" max="16133" width="5.7109375" style="19" customWidth="1"/>
    <col min="16134" max="16134" width="3.5703125" style="19" customWidth="1"/>
    <col min="16135" max="16135" width="4.7109375" style="19" customWidth="1"/>
    <col min="16136" max="16381" width="9.140625" style="19"/>
    <col min="16382" max="16384" width="9.140625" style="19" customWidth="1"/>
  </cols>
  <sheetData>
    <row r="1" spans="1:8" ht="20.100000000000001" customHeight="1">
      <c r="A1" s="16" t="s">
        <v>86</v>
      </c>
    </row>
    <row r="2" spans="1:8" s="24" customFormat="1" ht="18">
      <c r="A2" s="20"/>
      <c r="B2" s="21"/>
      <c r="C2" s="22"/>
      <c r="D2" s="104"/>
      <c r="E2" s="123"/>
      <c r="F2" s="105"/>
      <c r="G2" s="77"/>
      <c r="H2" s="23"/>
    </row>
    <row r="3" spans="1:8" s="29" customFormat="1" ht="20.100000000000001" customHeight="1">
      <c r="A3" s="25" t="s">
        <v>5</v>
      </c>
      <c r="B3" s="26" t="s">
        <v>0</v>
      </c>
      <c r="C3" s="27" t="s">
        <v>6</v>
      </c>
      <c r="D3" s="106" t="s">
        <v>7</v>
      </c>
      <c r="E3" s="124"/>
      <c r="F3" s="107" t="s">
        <v>8</v>
      </c>
      <c r="G3" s="78"/>
      <c r="H3" s="28"/>
    </row>
    <row r="4" spans="1:8" ht="20.100000000000001" customHeight="1">
      <c r="A4" s="30" t="s">
        <v>9</v>
      </c>
      <c r="B4" s="31"/>
      <c r="C4" s="32"/>
      <c r="D4" s="108"/>
      <c r="E4" s="125"/>
      <c r="F4" s="109">
        <f>SUM(F5,F13,F17)</f>
        <v>0</v>
      </c>
      <c r="H4" s="33"/>
    </row>
    <row r="5" spans="1:8" ht="20.100000000000001" customHeight="1">
      <c r="A5" s="30" t="s">
        <v>158</v>
      </c>
      <c r="B5" s="31"/>
      <c r="C5" s="32"/>
      <c r="D5" s="108"/>
      <c r="E5" s="125"/>
      <c r="F5" s="109">
        <f>SUM(F6:F12)</f>
        <v>0</v>
      </c>
      <c r="H5" s="33"/>
    </row>
    <row r="6" spans="1:8" ht="38.25">
      <c r="A6" s="39" t="s">
        <v>11</v>
      </c>
      <c r="B6" s="38" t="s">
        <v>169</v>
      </c>
      <c r="C6" s="39" t="s">
        <v>170</v>
      </c>
      <c r="D6" s="86">
        <v>3007</v>
      </c>
      <c r="E6" s="83"/>
      <c r="F6" s="110">
        <f t="shared" ref="F6:F16" si="0">D6*E6</f>
        <v>0</v>
      </c>
      <c r="H6" s="33"/>
    </row>
    <row r="7" spans="1:8" ht="63.75">
      <c r="A7" s="39" t="s">
        <v>12</v>
      </c>
      <c r="B7" s="38" t="s">
        <v>159</v>
      </c>
      <c r="C7" s="39" t="s">
        <v>14</v>
      </c>
      <c r="D7" s="86">
        <v>1</v>
      </c>
      <c r="E7" s="83"/>
      <c r="F7" s="110">
        <f t="shared" si="0"/>
        <v>0</v>
      </c>
      <c r="H7" s="33"/>
    </row>
    <row r="8" spans="1:8" ht="51">
      <c r="A8" s="39" t="s">
        <v>22</v>
      </c>
      <c r="B8" s="38" t="s">
        <v>160</v>
      </c>
      <c r="C8" s="39" t="s">
        <v>14</v>
      </c>
      <c r="D8" s="86">
        <v>1</v>
      </c>
      <c r="E8" s="83"/>
      <c r="F8" s="110">
        <f t="shared" si="0"/>
        <v>0</v>
      </c>
      <c r="H8" s="33"/>
    </row>
    <row r="9" spans="1:8" ht="30" customHeight="1">
      <c r="A9" s="39" t="s">
        <v>23</v>
      </c>
      <c r="B9" s="80" t="s">
        <v>13</v>
      </c>
      <c r="C9" s="82" t="s">
        <v>14</v>
      </c>
      <c r="D9" s="86">
        <v>103</v>
      </c>
      <c r="E9" s="83"/>
      <c r="F9" s="110">
        <f t="shared" si="0"/>
        <v>0</v>
      </c>
      <c r="H9" s="33"/>
    </row>
    <row r="10" spans="1:8" ht="30" customHeight="1">
      <c r="A10" s="39" t="s">
        <v>25</v>
      </c>
      <c r="B10" s="80" t="s">
        <v>149</v>
      </c>
      <c r="C10" s="82" t="s">
        <v>14</v>
      </c>
      <c r="D10" s="86">
        <v>1</v>
      </c>
      <c r="E10" s="83"/>
      <c r="F10" s="110">
        <f t="shared" si="0"/>
        <v>0</v>
      </c>
      <c r="H10" s="33"/>
    </row>
    <row r="11" spans="1:8" ht="38.25">
      <c r="A11" s="39" t="s">
        <v>27</v>
      </c>
      <c r="B11" s="80" t="s">
        <v>150</v>
      </c>
      <c r="C11" s="82" t="s">
        <v>14</v>
      </c>
      <c r="D11" s="86">
        <v>1</v>
      </c>
      <c r="E11" s="83"/>
      <c r="F11" s="110">
        <f t="shared" si="0"/>
        <v>0</v>
      </c>
      <c r="H11" s="33"/>
    </row>
    <row r="12" spans="1:8" ht="63.75">
      <c r="A12" s="39" t="s">
        <v>29</v>
      </c>
      <c r="B12" s="80" t="s">
        <v>175</v>
      </c>
      <c r="C12" s="82" t="s">
        <v>176</v>
      </c>
      <c r="D12" s="86">
        <f>12*8</f>
        <v>96</v>
      </c>
      <c r="E12" s="83"/>
      <c r="F12" s="110">
        <f t="shared" si="0"/>
        <v>0</v>
      </c>
      <c r="H12" s="33"/>
    </row>
    <row r="13" spans="1:8" ht="20.100000000000001" customHeight="1">
      <c r="A13" s="37" t="s">
        <v>15</v>
      </c>
      <c r="B13" s="38"/>
      <c r="C13" s="39"/>
      <c r="D13" s="111"/>
      <c r="E13" s="83"/>
      <c r="F13" s="112">
        <f>SUM(F14:F16)</f>
        <v>0</v>
      </c>
      <c r="H13" s="33"/>
    </row>
    <row r="14" spans="1:8" ht="25.5">
      <c r="A14" s="39" t="s">
        <v>11</v>
      </c>
      <c r="B14" s="38" t="s">
        <v>161</v>
      </c>
      <c r="C14" s="39" t="s">
        <v>16</v>
      </c>
      <c r="D14" s="86">
        <v>1</v>
      </c>
      <c r="E14" s="83"/>
      <c r="F14" s="110">
        <f t="shared" si="0"/>
        <v>0</v>
      </c>
      <c r="H14" s="33"/>
    </row>
    <row r="15" spans="1:8" ht="51">
      <c r="A15" s="39" t="s">
        <v>12</v>
      </c>
      <c r="B15" s="38" t="s">
        <v>171</v>
      </c>
      <c r="C15" s="39" t="s">
        <v>16</v>
      </c>
      <c r="D15" s="86">
        <v>1</v>
      </c>
      <c r="E15" s="83"/>
      <c r="F15" s="110">
        <f t="shared" si="0"/>
        <v>0</v>
      </c>
      <c r="H15" s="33"/>
    </row>
    <row r="16" spans="1:8" ht="51">
      <c r="A16" s="39" t="s">
        <v>12</v>
      </c>
      <c r="B16" s="38" t="s">
        <v>162</v>
      </c>
      <c r="C16" s="39" t="s">
        <v>16</v>
      </c>
      <c r="D16" s="86">
        <v>1</v>
      </c>
      <c r="E16" s="83"/>
      <c r="F16" s="110">
        <f t="shared" si="0"/>
        <v>0</v>
      </c>
      <c r="H16" s="33"/>
    </row>
    <row r="17" spans="1:8" ht="20.100000000000001" customHeight="1">
      <c r="A17" s="37" t="s">
        <v>17</v>
      </c>
      <c r="B17" s="38"/>
      <c r="C17" s="39"/>
      <c r="D17" s="86"/>
      <c r="E17" s="83"/>
      <c r="F17" s="112">
        <f>SUM(F18:F36)</f>
        <v>0</v>
      </c>
      <c r="H17" s="33"/>
    </row>
    <row r="18" spans="1:8" ht="20.100000000000001" customHeight="1">
      <c r="A18" s="82" t="s">
        <v>11</v>
      </c>
      <c r="B18" s="80" t="s">
        <v>18</v>
      </c>
      <c r="C18" s="82" t="s">
        <v>19</v>
      </c>
      <c r="D18" s="86">
        <v>86</v>
      </c>
      <c r="E18" s="83"/>
      <c r="F18" s="110">
        <f>D18*E18</f>
        <v>0</v>
      </c>
      <c r="H18" s="33"/>
    </row>
    <row r="19" spans="1:8" ht="30" customHeight="1">
      <c r="A19" s="82" t="s">
        <v>12</v>
      </c>
      <c r="B19" s="80" t="s">
        <v>151</v>
      </c>
      <c r="C19" s="82" t="s">
        <v>20</v>
      </c>
      <c r="D19" s="86">
        <v>33</v>
      </c>
      <c r="E19" s="83"/>
      <c r="F19" s="110">
        <f>D19*E19</f>
        <v>0</v>
      </c>
      <c r="H19" s="33"/>
    </row>
    <row r="20" spans="1:8" s="35" customFormat="1" ht="45" customHeight="1">
      <c r="A20" s="84"/>
      <c r="B20" s="38" t="s">
        <v>21</v>
      </c>
      <c r="C20" s="82"/>
      <c r="D20" s="86"/>
      <c r="E20" s="83"/>
      <c r="F20" s="110"/>
      <c r="G20" s="76"/>
      <c r="H20" s="34"/>
    </row>
    <row r="21" spans="1:8" s="35" customFormat="1" ht="30" customHeight="1">
      <c r="A21" s="82" t="s">
        <v>22</v>
      </c>
      <c r="B21" s="80" t="s">
        <v>152</v>
      </c>
      <c r="C21" s="82" t="s">
        <v>20</v>
      </c>
      <c r="D21" s="86">
        <v>12035</v>
      </c>
      <c r="E21" s="83"/>
      <c r="F21" s="110">
        <f>D21*E21</f>
        <v>0</v>
      </c>
      <c r="G21" s="76"/>
      <c r="H21" s="34"/>
    </row>
    <row r="22" spans="1:8" s="34" customFormat="1" ht="45" customHeight="1">
      <c r="A22" s="84"/>
      <c r="B22" s="38" t="s">
        <v>153</v>
      </c>
      <c r="C22" s="82"/>
      <c r="D22" s="86"/>
      <c r="E22" s="83"/>
      <c r="F22" s="110"/>
      <c r="G22" s="76"/>
    </row>
    <row r="23" spans="1:8" s="35" customFormat="1" ht="30" customHeight="1">
      <c r="A23" s="82" t="s">
        <v>23</v>
      </c>
      <c r="B23" s="80" t="s">
        <v>24</v>
      </c>
      <c r="C23" s="82" t="s">
        <v>20</v>
      </c>
      <c r="D23" s="86">
        <v>1800</v>
      </c>
      <c r="E23" s="83"/>
      <c r="F23" s="110">
        <f>D23*E23</f>
        <v>0</v>
      </c>
      <c r="G23" s="76"/>
      <c r="H23" s="34"/>
    </row>
    <row r="24" spans="1:8" s="35" customFormat="1" ht="45" customHeight="1">
      <c r="A24" s="82"/>
      <c r="B24" s="38" t="s">
        <v>21</v>
      </c>
      <c r="C24" s="82"/>
      <c r="D24" s="86"/>
      <c r="E24" s="83"/>
      <c r="F24" s="110"/>
      <c r="G24" s="76"/>
      <c r="H24" s="34"/>
    </row>
    <row r="25" spans="1:8" s="35" customFormat="1" ht="30" customHeight="1">
      <c r="A25" s="82" t="s">
        <v>25</v>
      </c>
      <c r="B25" s="80" t="s">
        <v>26</v>
      </c>
      <c r="C25" s="82" t="s">
        <v>14</v>
      </c>
      <c r="D25" s="86">
        <v>86</v>
      </c>
      <c r="E25" s="83"/>
      <c r="F25" s="110">
        <f t="shared" ref="F25:F31" si="1">D25*E25</f>
        <v>0</v>
      </c>
      <c r="G25" s="76"/>
      <c r="H25" s="34"/>
    </row>
    <row r="26" spans="1:8" s="35" customFormat="1">
      <c r="A26" s="82" t="s">
        <v>27</v>
      </c>
      <c r="B26" s="80" t="s">
        <v>172</v>
      </c>
      <c r="C26" s="82" t="s">
        <v>14</v>
      </c>
      <c r="D26" s="86">
        <v>86</v>
      </c>
      <c r="E26" s="83"/>
      <c r="F26" s="110">
        <f t="shared" si="1"/>
        <v>0</v>
      </c>
      <c r="G26" s="76"/>
      <c r="H26" s="34"/>
    </row>
    <row r="27" spans="1:8" s="35" customFormat="1" ht="45" customHeight="1">
      <c r="A27" s="82" t="s">
        <v>29</v>
      </c>
      <c r="B27" s="80" t="s">
        <v>28</v>
      </c>
      <c r="C27" s="82" t="s">
        <v>19</v>
      </c>
      <c r="D27" s="86">
        <v>46</v>
      </c>
      <c r="E27" s="83"/>
      <c r="F27" s="110">
        <f t="shared" si="1"/>
        <v>0</v>
      </c>
      <c r="G27" s="76"/>
      <c r="H27" s="34"/>
    </row>
    <row r="28" spans="1:8" s="35" customFormat="1" ht="45" customHeight="1">
      <c r="A28" s="84"/>
      <c r="B28" s="38" t="s">
        <v>21</v>
      </c>
      <c r="C28" s="82"/>
      <c r="D28" s="86"/>
      <c r="E28" s="83"/>
      <c r="F28" s="110"/>
      <c r="G28" s="76"/>
      <c r="H28" s="34"/>
    </row>
    <row r="29" spans="1:8" s="35" customFormat="1" ht="45" customHeight="1">
      <c r="A29" s="82" t="s">
        <v>30</v>
      </c>
      <c r="B29" s="80" t="s">
        <v>87</v>
      </c>
      <c r="C29" s="82" t="s">
        <v>14</v>
      </c>
      <c r="D29" s="86">
        <v>6</v>
      </c>
      <c r="E29" s="83"/>
      <c r="F29" s="110">
        <f t="shared" si="1"/>
        <v>0</v>
      </c>
      <c r="G29" s="76"/>
      <c r="H29" s="34"/>
    </row>
    <row r="30" spans="1:8" s="35" customFormat="1" ht="45" customHeight="1">
      <c r="A30" s="84"/>
      <c r="B30" s="38" t="s">
        <v>21</v>
      </c>
      <c r="C30" s="82"/>
      <c r="D30" s="86"/>
      <c r="E30" s="83"/>
      <c r="F30" s="110"/>
      <c r="G30" s="76"/>
      <c r="H30" s="34"/>
    </row>
    <row r="31" spans="1:8" s="35" customFormat="1" ht="54.95" customHeight="1">
      <c r="A31" s="82" t="s">
        <v>77</v>
      </c>
      <c r="B31" s="80" t="s">
        <v>31</v>
      </c>
      <c r="C31" s="82" t="s">
        <v>14</v>
      </c>
      <c r="D31" s="86">
        <v>11</v>
      </c>
      <c r="E31" s="83"/>
      <c r="F31" s="110">
        <f t="shared" si="1"/>
        <v>0</v>
      </c>
      <c r="G31" s="76"/>
      <c r="H31" s="34"/>
    </row>
    <row r="32" spans="1:8" s="35" customFormat="1" ht="76.5">
      <c r="A32" s="82" t="s">
        <v>79</v>
      </c>
      <c r="B32" s="80" t="s">
        <v>173</v>
      </c>
      <c r="C32" s="82" t="s">
        <v>16</v>
      </c>
      <c r="D32" s="86">
        <v>1</v>
      </c>
      <c r="E32" s="83"/>
      <c r="F32" s="110">
        <f t="shared" ref="F32" si="2">D32*E32</f>
        <v>0</v>
      </c>
      <c r="G32" s="76"/>
      <c r="H32" s="34"/>
    </row>
    <row r="33" spans="1:8" s="35" customFormat="1" ht="30" customHeight="1">
      <c r="A33" s="82" t="s">
        <v>88</v>
      </c>
      <c r="B33" s="80" t="s">
        <v>89</v>
      </c>
      <c r="C33" s="82" t="s">
        <v>35</v>
      </c>
      <c r="D33" s="86">
        <f>25*2</f>
        <v>50</v>
      </c>
      <c r="E33" s="83"/>
      <c r="F33" s="110">
        <f t="shared" ref="F33" si="3">D33*E33</f>
        <v>0</v>
      </c>
      <c r="G33" s="76"/>
      <c r="H33" s="34"/>
    </row>
    <row r="34" spans="1:8" s="35" customFormat="1" ht="45" customHeight="1">
      <c r="A34" s="84"/>
      <c r="B34" s="38" t="s">
        <v>21</v>
      </c>
      <c r="C34" s="82"/>
      <c r="D34" s="86"/>
      <c r="E34" s="83"/>
      <c r="F34" s="110"/>
      <c r="G34" s="76"/>
      <c r="H34" s="34"/>
    </row>
    <row r="35" spans="1:8" s="35" customFormat="1" ht="45" customHeight="1">
      <c r="A35" s="82" t="s">
        <v>134</v>
      </c>
      <c r="B35" s="80" t="s">
        <v>78</v>
      </c>
      <c r="C35" s="82" t="s">
        <v>19</v>
      </c>
      <c r="D35" s="86">
        <v>100</v>
      </c>
      <c r="E35" s="83"/>
      <c r="F35" s="110">
        <f>D35*E35</f>
        <v>0</v>
      </c>
      <c r="G35" s="76"/>
      <c r="H35" s="34"/>
    </row>
    <row r="36" spans="1:8" s="35" customFormat="1" ht="45" customHeight="1">
      <c r="A36" s="84"/>
      <c r="B36" s="38" t="s">
        <v>21</v>
      </c>
      <c r="C36" s="82"/>
      <c r="D36" s="86"/>
      <c r="E36" s="83"/>
      <c r="F36" s="110"/>
      <c r="G36" s="76"/>
      <c r="H36" s="34"/>
    </row>
    <row r="37" spans="1:8" ht="20.100000000000001" customHeight="1">
      <c r="A37" s="37" t="s">
        <v>32</v>
      </c>
      <c r="B37" s="38"/>
      <c r="C37" s="39"/>
      <c r="D37" s="86"/>
      <c r="E37" s="83"/>
      <c r="F37" s="112">
        <f>SUM(F38,F47,F49,F51,F62)</f>
        <v>0</v>
      </c>
      <c r="H37" s="33"/>
    </row>
    <row r="38" spans="1:8" ht="20.100000000000001" customHeight="1">
      <c r="A38" s="85" t="s">
        <v>33</v>
      </c>
      <c r="B38" s="80"/>
      <c r="C38" s="82"/>
      <c r="D38" s="86"/>
      <c r="E38" s="83"/>
      <c r="F38" s="112">
        <f>SUM(F39:F46)</f>
        <v>0</v>
      </c>
      <c r="H38" s="33"/>
    </row>
    <row r="39" spans="1:8" ht="20.100000000000001" customHeight="1">
      <c r="A39" s="39" t="s">
        <v>11</v>
      </c>
      <c r="B39" s="38" t="s">
        <v>34</v>
      </c>
      <c r="C39" s="39" t="s">
        <v>35</v>
      </c>
      <c r="D39" s="86">
        <v>1180</v>
      </c>
      <c r="E39" s="83"/>
      <c r="F39" s="110">
        <f>D39*E39</f>
        <v>0</v>
      </c>
      <c r="H39" s="33"/>
    </row>
    <row r="40" spans="1:8" ht="30" customHeight="1">
      <c r="A40" s="87"/>
      <c r="B40" s="38" t="s">
        <v>36</v>
      </c>
      <c r="C40" s="39"/>
      <c r="D40" s="86"/>
      <c r="E40" s="83"/>
      <c r="F40" s="110"/>
      <c r="H40" s="33"/>
    </row>
    <row r="41" spans="1:8" ht="20.100000000000001" customHeight="1">
      <c r="A41" s="39" t="s">
        <v>12</v>
      </c>
      <c r="B41" s="38" t="s">
        <v>34</v>
      </c>
      <c r="C41" s="39" t="s">
        <v>35</v>
      </c>
      <c r="D41" s="86">
        <v>1100</v>
      </c>
      <c r="E41" s="83"/>
      <c r="F41" s="110">
        <f t="shared" ref="F41:F43" si="4">D41*E41</f>
        <v>0</v>
      </c>
      <c r="H41" s="33"/>
    </row>
    <row r="42" spans="1:8" ht="39.950000000000003" customHeight="1">
      <c r="A42" s="87"/>
      <c r="B42" s="38" t="s">
        <v>21</v>
      </c>
      <c r="C42" s="39"/>
      <c r="D42" s="86"/>
      <c r="E42" s="83"/>
      <c r="F42" s="110"/>
      <c r="H42" s="33"/>
    </row>
    <row r="43" spans="1:8" ht="30" customHeight="1">
      <c r="A43" s="39" t="s">
        <v>22</v>
      </c>
      <c r="B43" s="38" t="s">
        <v>140</v>
      </c>
      <c r="C43" s="39" t="s">
        <v>35</v>
      </c>
      <c r="D43" s="86">
        <v>8921</v>
      </c>
      <c r="E43" s="83"/>
      <c r="F43" s="110">
        <f t="shared" si="4"/>
        <v>0</v>
      </c>
      <c r="H43" s="33"/>
    </row>
    <row r="44" spans="1:8" ht="45" customHeight="1">
      <c r="A44" s="87"/>
      <c r="B44" s="38" t="s">
        <v>21</v>
      </c>
      <c r="C44" s="39"/>
      <c r="D44" s="86"/>
      <c r="E44" s="83"/>
      <c r="F44" s="110"/>
      <c r="H44" s="33"/>
    </row>
    <row r="45" spans="1:8" ht="38.25">
      <c r="A45" s="39" t="s">
        <v>23</v>
      </c>
      <c r="B45" s="38" t="s">
        <v>141</v>
      </c>
      <c r="C45" s="39" t="s">
        <v>35</v>
      </c>
      <c r="D45" s="86">
        <v>2676</v>
      </c>
      <c r="E45" s="83"/>
      <c r="F45" s="110">
        <f t="shared" ref="F45" si="5">D45*E45</f>
        <v>0</v>
      </c>
      <c r="H45" s="33"/>
    </row>
    <row r="46" spans="1:8" ht="45" customHeight="1">
      <c r="A46" s="87"/>
      <c r="B46" s="38" t="s">
        <v>21</v>
      </c>
      <c r="C46" s="39"/>
      <c r="D46" s="86"/>
      <c r="E46" s="83"/>
      <c r="F46" s="110"/>
      <c r="H46" s="33"/>
    </row>
    <row r="47" spans="1:8" ht="20.100000000000001" customHeight="1">
      <c r="A47" s="37" t="s">
        <v>37</v>
      </c>
      <c r="B47" s="38"/>
      <c r="C47" s="39"/>
      <c r="D47" s="86"/>
      <c r="E47" s="83"/>
      <c r="F47" s="112">
        <f>SUM(F48)</f>
        <v>0</v>
      </c>
      <c r="H47" s="33"/>
    </row>
    <row r="48" spans="1:8" ht="30" customHeight="1">
      <c r="A48" s="39" t="s">
        <v>11</v>
      </c>
      <c r="B48" s="38" t="s">
        <v>38</v>
      </c>
      <c r="C48" s="39" t="s">
        <v>20</v>
      </c>
      <c r="D48" s="86">
        <v>21078</v>
      </c>
      <c r="E48" s="83"/>
      <c r="F48" s="110">
        <f>D48*E48</f>
        <v>0</v>
      </c>
      <c r="H48" s="33"/>
    </row>
    <row r="49" spans="1:8" ht="20.100000000000001" customHeight="1">
      <c r="A49" s="37" t="s">
        <v>39</v>
      </c>
      <c r="B49" s="38"/>
      <c r="C49" s="39"/>
      <c r="D49" s="86"/>
      <c r="E49" s="83"/>
      <c r="F49" s="112">
        <f>SUM(F50)</f>
        <v>0</v>
      </c>
      <c r="H49" s="33"/>
    </row>
    <row r="50" spans="1:8" ht="30" customHeight="1">
      <c r="A50" s="39" t="s">
        <v>11</v>
      </c>
      <c r="B50" s="38" t="s">
        <v>174</v>
      </c>
      <c r="C50" s="39" t="s">
        <v>20</v>
      </c>
      <c r="D50" s="86">
        <v>21087</v>
      </c>
      <c r="E50" s="83"/>
      <c r="F50" s="110">
        <f t="shared" ref="F50" si="6">D50*E50</f>
        <v>0</v>
      </c>
      <c r="H50" s="33"/>
    </row>
    <row r="51" spans="1:8" ht="20.100000000000001" customHeight="1">
      <c r="A51" s="37" t="s">
        <v>40</v>
      </c>
      <c r="B51" s="38"/>
      <c r="C51" s="39"/>
      <c r="D51" s="86"/>
      <c r="E51" s="83"/>
      <c r="F51" s="112">
        <f>SUM(F52:F60)</f>
        <v>0</v>
      </c>
      <c r="H51" s="33"/>
    </row>
    <row r="52" spans="1:8" ht="30" customHeight="1">
      <c r="A52" s="39" t="s">
        <v>11</v>
      </c>
      <c r="B52" s="38" t="s">
        <v>41</v>
      </c>
      <c r="C52" s="39" t="s">
        <v>35</v>
      </c>
      <c r="D52" s="86">
        <v>4478</v>
      </c>
      <c r="E52" s="83"/>
      <c r="F52" s="110">
        <f>D52*E52</f>
        <v>0</v>
      </c>
      <c r="H52" s="33"/>
    </row>
    <row r="53" spans="1:8" ht="20.100000000000001" customHeight="1">
      <c r="A53" s="39"/>
      <c r="B53" s="38" t="s">
        <v>42</v>
      </c>
      <c r="C53" s="39"/>
      <c r="D53" s="86"/>
      <c r="E53" s="83"/>
      <c r="F53" s="110"/>
      <c r="H53" s="33"/>
    </row>
    <row r="54" spans="1:8" ht="45" customHeight="1">
      <c r="A54" s="39" t="s">
        <v>12</v>
      </c>
      <c r="B54" s="38" t="s">
        <v>90</v>
      </c>
      <c r="C54" s="39" t="s">
        <v>35</v>
      </c>
      <c r="D54" s="86">
        <v>1085</v>
      </c>
      <c r="E54" s="83"/>
      <c r="F54" s="110">
        <f t="shared" ref="F54:F58" si="7">D54*E54</f>
        <v>0</v>
      </c>
      <c r="H54" s="33"/>
    </row>
    <row r="55" spans="1:8" ht="20.100000000000001" customHeight="1">
      <c r="A55" s="39"/>
      <c r="B55" s="38" t="s">
        <v>43</v>
      </c>
      <c r="C55" s="39"/>
      <c r="D55" s="86"/>
      <c r="E55" s="83"/>
      <c r="F55" s="110"/>
      <c r="H55" s="33"/>
    </row>
    <row r="56" spans="1:8" ht="45" customHeight="1">
      <c r="A56" s="39" t="s">
        <v>22</v>
      </c>
      <c r="B56" s="38" t="s">
        <v>91</v>
      </c>
      <c r="C56" s="39" t="s">
        <v>35</v>
      </c>
      <c r="D56" s="86">
        <v>4875</v>
      </c>
      <c r="E56" s="83"/>
      <c r="F56" s="110">
        <f t="shared" si="7"/>
        <v>0</v>
      </c>
      <c r="H56" s="33"/>
    </row>
    <row r="57" spans="1:8" ht="20.100000000000001" customHeight="1">
      <c r="A57" s="39"/>
      <c r="B57" s="38" t="s">
        <v>92</v>
      </c>
      <c r="C57" s="39"/>
      <c r="D57" s="86"/>
      <c r="E57" s="83"/>
      <c r="F57" s="110"/>
      <c r="H57" s="33"/>
    </row>
    <row r="58" spans="1:8" s="33" customFormat="1" ht="30" customHeight="1">
      <c r="A58" s="39" t="s">
        <v>23</v>
      </c>
      <c r="B58" s="38" t="s">
        <v>44</v>
      </c>
      <c r="C58" s="39" t="s">
        <v>35</v>
      </c>
      <c r="D58" s="86">
        <v>785</v>
      </c>
      <c r="E58" s="83"/>
      <c r="F58" s="110">
        <f t="shared" si="7"/>
        <v>0</v>
      </c>
      <c r="G58" s="76"/>
    </row>
    <row r="59" spans="1:8" s="33" customFormat="1" ht="60" customHeight="1">
      <c r="A59" s="39"/>
      <c r="B59" s="38" t="s">
        <v>45</v>
      </c>
      <c r="C59" s="39"/>
      <c r="D59" s="86"/>
      <c r="E59" s="83"/>
      <c r="F59" s="110"/>
      <c r="G59" s="76"/>
    </row>
    <row r="60" spans="1:8" ht="38.25">
      <c r="A60" s="98" t="s">
        <v>25</v>
      </c>
      <c r="B60" s="99" t="s">
        <v>192</v>
      </c>
      <c r="C60" s="98" t="s">
        <v>20</v>
      </c>
      <c r="D60" s="113">
        <f>15488+2689</f>
        <v>18177</v>
      </c>
      <c r="E60" s="126"/>
      <c r="F60" s="114">
        <f t="shared" ref="F60" si="8">D60*E60</f>
        <v>0</v>
      </c>
    </row>
    <row r="61" spans="1:8">
      <c r="A61" s="98"/>
      <c r="B61" s="99"/>
      <c r="C61" s="98"/>
      <c r="D61" s="113"/>
      <c r="E61" s="126"/>
      <c r="F61" s="114"/>
    </row>
    <row r="62" spans="1:8" ht="20.100000000000001" customHeight="1">
      <c r="A62" s="37" t="s">
        <v>46</v>
      </c>
      <c r="B62" s="38"/>
      <c r="C62" s="39"/>
      <c r="D62" s="86"/>
      <c r="E62" s="83"/>
      <c r="F62" s="112">
        <f>SUM(F63:F67)</f>
        <v>0</v>
      </c>
      <c r="H62" s="33"/>
    </row>
    <row r="63" spans="1:8" ht="30" customHeight="1">
      <c r="A63" s="39" t="s">
        <v>11</v>
      </c>
      <c r="B63" s="38" t="s">
        <v>47</v>
      </c>
      <c r="C63" s="39" t="s">
        <v>20</v>
      </c>
      <c r="D63" s="86">
        <v>9465</v>
      </c>
      <c r="E63" s="83"/>
      <c r="F63" s="110">
        <f>D63*E63</f>
        <v>0</v>
      </c>
      <c r="H63" s="33"/>
    </row>
    <row r="64" spans="1:8" ht="20.100000000000001" customHeight="1">
      <c r="A64" s="39" t="s">
        <v>12</v>
      </c>
      <c r="B64" s="38" t="s">
        <v>48</v>
      </c>
      <c r="C64" s="39" t="s">
        <v>20</v>
      </c>
      <c r="D64" s="86">
        <v>9465</v>
      </c>
      <c r="E64" s="83"/>
      <c r="F64" s="110">
        <f t="shared" ref="F64:F74" si="9">D64*E64</f>
        <v>0</v>
      </c>
      <c r="H64" s="33"/>
    </row>
    <row r="65" spans="1:8" ht="51">
      <c r="A65" s="39" t="s">
        <v>22</v>
      </c>
      <c r="B65" s="38" t="s">
        <v>80</v>
      </c>
      <c r="C65" s="39" t="s">
        <v>20</v>
      </c>
      <c r="D65" s="86">
        <v>186</v>
      </c>
      <c r="E65" s="83"/>
      <c r="F65" s="110">
        <f t="shared" si="9"/>
        <v>0</v>
      </c>
      <c r="H65" s="33"/>
    </row>
    <row r="66" spans="1:8" ht="38.25">
      <c r="A66" s="39" t="s">
        <v>23</v>
      </c>
      <c r="B66" s="38" t="s">
        <v>144</v>
      </c>
      <c r="C66" s="39" t="s">
        <v>35</v>
      </c>
      <c r="D66" s="86">
        <v>48</v>
      </c>
      <c r="E66" s="83"/>
      <c r="F66" s="110">
        <f t="shared" si="9"/>
        <v>0</v>
      </c>
      <c r="H66" s="33"/>
    </row>
    <row r="67" spans="1:8" ht="39" customHeight="1">
      <c r="A67" s="39" t="s">
        <v>25</v>
      </c>
      <c r="B67" s="38" t="s">
        <v>82</v>
      </c>
      <c r="C67" s="39" t="s">
        <v>83</v>
      </c>
      <c r="D67" s="86">
        <f>D66*150</f>
        <v>7200</v>
      </c>
      <c r="E67" s="83"/>
      <c r="F67" s="110">
        <f t="shared" si="9"/>
        <v>0</v>
      </c>
      <c r="H67" s="33"/>
    </row>
    <row r="68" spans="1:8" ht="20.100000000000001" customHeight="1">
      <c r="A68" s="37" t="s">
        <v>93</v>
      </c>
      <c r="B68" s="38"/>
      <c r="C68" s="39"/>
      <c r="D68" s="86"/>
      <c r="E68" s="83"/>
      <c r="F68" s="112">
        <f>SUM(F69,F75,F81,F87,F93,F99)</f>
        <v>0</v>
      </c>
      <c r="H68" s="33"/>
    </row>
    <row r="69" spans="1:8" ht="20.100000000000001" customHeight="1">
      <c r="A69" s="85" t="s">
        <v>94</v>
      </c>
      <c r="B69" s="80"/>
      <c r="C69" s="82"/>
      <c r="D69" s="86"/>
      <c r="E69" s="83"/>
      <c r="F69" s="112">
        <f>SUM(F71:F74)</f>
        <v>0</v>
      </c>
      <c r="H69" s="33"/>
    </row>
    <row r="70" spans="1:8" ht="20.100000000000001" customHeight="1">
      <c r="A70" s="85" t="s">
        <v>95</v>
      </c>
      <c r="B70" s="80"/>
      <c r="C70" s="82"/>
      <c r="D70" s="86"/>
      <c r="E70" s="83"/>
      <c r="F70" s="112"/>
      <c r="H70" s="33"/>
    </row>
    <row r="71" spans="1:8" ht="69.95" customHeight="1">
      <c r="A71" s="39" t="s">
        <v>11</v>
      </c>
      <c r="B71" s="38" t="s">
        <v>142</v>
      </c>
      <c r="C71" s="39" t="s">
        <v>35</v>
      </c>
      <c r="D71" s="86">
        <v>55</v>
      </c>
      <c r="E71" s="83"/>
      <c r="F71" s="110">
        <f t="shared" si="9"/>
        <v>0</v>
      </c>
      <c r="H71" s="33"/>
    </row>
    <row r="72" spans="1:8" ht="51">
      <c r="A72" s="39" t="s">
        <v>12</v>
      </c>
      <c r="B72" s="88" t="s">
        <v>80</v>
      </c>
      <c r="C72" s="39" t="s">
        <v>20</v>
      </c>
      <c r="D72" s="86">
        <v>49</v>
      </c>
      <c r="E72" s="83"/>
      <c r="F72" s="110">
        <f t="shared" si="9"/>
        <v>0</v>
      </c>
      <c r="H72" s="36"/>
    </row>
    <row r="73" spans="1:8" ht="30" customHeight="1">
      <c r="A73" s="39" t="s">
        <v>22</v>
      </c>
      <c r="B73" s="88" t="s">
        <v>81</v>
      </c>
      <c r="C73" s="39" t="s">
        <v>35</v>
      </c>
      <c r="D73" s="86">
        <v>10.5</v>
      </c>
      <c r="E73" s="83"/>
      <c r="F73" s="110">
        <f t="shared" si="9"/>
        <v>0</v>
      </c>
      <c r="H73" s="36"/>
    </row>
    <row r="74" spans="1:8" ht="45" customHeight="1">
      <c r="A74" s="39" t="s">
        <v>23</v>
      </c>
      <c r="B74" s="89" t="s">
        <v>82</v>
      </c>
      <c r="C74" s="39" t="s">
        <v>83</v>
      </c>
      <c r="D74" s="86">
        <v>660</v>
      </c>
      <c r="E74" s="83"/>
      <c r="F74" s="110">
        <f t="shared" si="9"/>
        <v>0</v>
      </c>
      <c r="H74" s="36"/>
    </row>
    <row r="75" spans="1:8" ht="20.100000000000001" customHeight="1">
      <c r="A75" s="85" t="s">
        <v>97</v>
      </c>
      <c r="B75" s="80"/>
      <c r="C75" s="82"/>
      <c r="D75" s="86"/>
      <c r="E75" s="83"/>
      <c r="F75" s="112">
        <f>SUM(F77:F80)</f>
        <v>0</v>
      </c>
      <c r="H75" s="33"/>
    </row>
    <row r="76" spans="1:8" ht="20.100000000000001" customHeight="1">
      <c r="A76" s="85" t="s">
        <v>96</v>
      </c>
      <c r="B76" s="80"/>
      <c r="C76" s="82"/>
      <c r="D76" s="86"/>
      <c r="E76" s="83"/>
      <c r="F76" s="112"/>
      <c r="H76" s="33"/>
    </row>
    <row r="77" spans="1:8" ht="69.95" customHeight="1">
      <c r="A77" s="39" t="s">
        <v>11</v>
      </c>
      <c r="B77" s="38" t="s">
        <v>142</v>
      </c>
      <c r="C77" s="39" t="s">
        <v>35</v>
      </c>
      <c r="D77" s="86">
        <v>44</v>
      </c>
      <c r="E77" s="83"/>
      <c r="F77" s="110">
        <f t="shared" ref="F77:F80" si="10">D77*E77</f>
        <v>0</v>
      </c>
      <c r="H77" s="33"/>
    </row>
    <row r="78" spans="1:8" ht="51">
      <c r="A78" s="39" t="s">
        <v>12</v>
      </c>
      <c r="B78" s="88" t="s">
        <v>80</v>
      </c>
      <c r="C78" s="39" t="s">
        <v>20</v>
      </c>
      <c r="D78" s="86">
        <v>40</v>
      </c>
      <c r="E78" s="83"/>
      <c r="F78" s="110">
        <f t="shared" si="10"/>
        <v>0</v>
      </c>
      <c r="H78" s="36"/>
    </row>
    <row r="79" spans="1:8" ht="30" customHeight="1">
      <c r="A79" s="39" t="s">
        <v>22</v>
      </c>
      <c r="B79" s="88" t="s">
        <v>81</v>
      </c>
      <c r="C79" s="39" t="s">
        <v>35</v>
      </c>
      <c r="D79" s="86">
        <v>8.9</v>
      </c>
      <c r="E79" s="83"/>
      <c r="F79" s="110">
        <f t="shared" si="10"/>
        <v>0</v>
      </c>
      <c r="H79" s="36"/>
    </row>
    <row r="80" spans="1:8" ht="45" customHeight="1">
      <c r="A80" s="39" t="s">
        <v>23</v>
      </c>
      <c r="B80" s="89" t="s">
        <v>82</v>
      </c>
      <c r="C80" s="39" t="s">
        <v>83</v>
      </c>
      <c r="D80" s="86">
        <v>550</v>
      </c>
      <c r="E80" s="83"/>
      <c r="F80" s="110">
        <f t="shared" si="10"/>
        <v>0</v>
      </c>
      <c r="H80" s="36"/>
    </row>
    <row r="81" spans="1:8" ht="20.100000000000001" customHeight="1">
      <c r="A81" s="85" t="s">
        <v>98</v>
      </c>
      <c r="B81" s="80"/>
      <c r="C81" s="82"/>
      <c r="D81" s="86"/>
      <c r="E81" s="83"/>
      <c r="F81" s="112">
        <f>SUM(F83:F86)</f>
        <v>0</v>
      </c>
      <c r="H81" s="33"/>
    </row>
    <row r="82" spans="1:8" ht="20.100000000000001" customHeight="1">
      <c r="A82" s="85" t="s">
        <v>99</v>
      </c>
      <c r="B82" s="80"/>
      <c r="C82" s="82"/>
      <c r="D82" s="86"/>
      <c r="E82" s="83"/>
      <c r="F82" s="112"/>
      <c r="H82" s="33"/>
    </row>
    <row r="83" spans="1:8" ht="69.95" customHeight="1">
      <c r="A83" s="39" t="s">
        <v>11</v>
      </c>
      <c r="B83" s="38" t="s">
        <v>142</v>
      </c>
      <c r="C83" s="39" t="s">
        <v>35</v>
      </c>
      <c r="D83" s="86">
        <v>28</v>
      </c>
      <c r="E83" s="83"/>
      <c r="F83" s="110">
        <f t="shared" ref="F83:F86" si="11">D83*E83</f>
        <v>0</v>
      </c>
      <c r="H83" s="33"/>
    </row>
    <row r="84" spans="1:8" ht="51">
      <c r="A84" s="39" t="s">
        <v>12</v>
      </c>
      <c r="B84" s="88" t="s">
        <v>80</v>
      </c>
      <c r="C84" s="39" t="s">
        <v>20</v>
      </c>
      <c r="D84" s="86">
        <v>22</v>
      </c>
      <c r="E84" s="83"/>
      <c r="F84" s="110">
        <f t="shared" si="11"/>
        <v>0</v>
      </c>
      <c r="H84" s="36"/>
    </row>
    <row r="85" spans="1:8" ht="30" customHeight="1">
      <c r="A85" s="39" t="s">
        <v>22</v>
      </c>
      <c r="B85" s="88" t="s">
        <v>81</v>
      </c>
      <c r="C85" s="39" t="s">
        <v>35</v>
      </c>
      <c r="D85" s="86">
        <v>6.2</v>
      </c>
      <c r="E85" s="83"/>
      <c r="F85" s="110">
        <f t="shared" si="11"/>
        <v>0</v>
      </c>
      <c r="H85" s="36"/>
    </row>
    <row r="86" spans="1:8" ht="45" customHeight="1">
      <c r="A86" s="39" t="s">
        <v>23</v>
      </c>
      <c r="B86" s="89" t="s">
        <v>82</v>
      </c>
      <c r="C86" s="39" t="s">
        <v>83</v>
      </c>
      <c r="D86" s="86">
        <v>330</v>
      </c>
      <c r="E86" s="83"/>
      <c r="F86" s="110">
        <f t="shared" si="11"/>
        <v>0</v>
      </c>
      <c r="H86" s="36"/>
    </row>
    <row r="87" spans="1:8" ht="20.100000000000001" customHeight="1">
      <c r="A87" s="85" t="s">
        <v>100</v>
      </c>
      <c r="B87" s="80"/>
      <c r="C87" s="82"/>
      <c r="D87" s="86"/>
      <c r="E87" s="83"/>
      <c r="F87" s="112">
        <f>SUM(F89:F92)</f>
        <v>0</v>
      </c>
      <c r="H87" s="33"/>
    </row>
    <row r="88" spans="1:8" ht="20.100000000000001" customHeight="1">
      <c r="A88" s="85" t="s">
        <v>101</v>
      </c>
      <c r="B88" s="80"/>
      <c r="C88" s="82"/>
      <c r="D88" s="86"/>
      <c r="E88" s="83"/>
      <c r="F88" s="112"/>
      <c r="H88" s="33"/>
    </row>
    <row r="89" spans="1:8" ht="69.95" customHeight="1">
      <c r="A89" s="39" t="s">
        <v>11</v>
      </c>
      <c r="B89" s="38" t="s">
        <v>142</v>
      </c>
      <c r="C89" s="39" t="s">
        <v>35</v>
      </c>
      <c r="D89" s="86">
        <v>28</v>
      </c>
      <c r="E89" s="83"/>
      <c r="F89" s="110">
        <f t="shared" ref="F89:F92" si="12">D89*E89</f>
        <v>0</v>
      </c>
      <c r="H89" s="33"/>
    </row>
    <row r="90" spans="1:8" ht="51">
      <c r="A90" s="39" t="s">
        <v>12</v>
      </c>
      <c r="B90" s="88" t="s">
        <v>80</v>
      </c>
      <c r="C90" s="39" t="s">
        <v>20</v>
      </c>
      <c r="D90" s="86">
        <v>22</v>
      </c>
      <c r="E90" s="83"/>
      <c r="F90" s="110">
        <f t="shared" si="12"/>
        <v>0</v>
      </c>
      <c r="H90" s="36"/>
    </row>
    <row r="91" spans="1:8" ht="30" customHeight="1">
      <c r="A91" s="39" t="s">
        <v>22</v>
      </c>
      <c r="B91" s="88" t="s">
        <v>81</v>
      </c>
      <c r="C91" s="39" t="s">
        <v>35</v>
      </c>
      <c r="D91" s="86">
        <v>5.9</v>
      </c>
      <c r="E91" s="83"/>
      <c r="F91" s="110">
        <f t="shared" si="12"/>
        <v>0</v>
      </c>
      <c r="H91" s="36"/>
    </row>
    <row r="92" spans="1:8" ht="45" customHeight="1">
      <c r="A92" s="39" t="s">
        <v>23</v>
      </c>
      <c r="B92" s="89" t="s">
        <v>82</v>
      </c>
      <c r="C92" s="39" t="s">
        <v>83</v>
      </c>
      <c r="D92" s="86">
        <v>330</v>
      </c>
      <c r="E92" s="83"/>
      <c r="F92" s="110">
        <f t="shared" si="12"/>
        <v>0</v>
      </c>
      <c r="H92" s="36"/>
    </row>
    <row r="93" spans="1:8" ht="20.100000000000001" customHeight="1">
      <c r="A93" s="85" t="s">
        <v>102</v>
      </c>
      <c r="B93" s="80"/>
      <c r="C93" s="82"/>
      <c r="D93" s="86"/>
      <c r="E93" s="83"/>
      <c r="F93" s="112">
        <f>SUM(F95:F98)</f>
        <v>0</v>
      </c>
      <c r="H93" s="33"/>
    </row>
    <row r="94" spans="1:8" ht="20.100000000000001" customHeight="1">
      <c r="A94" s="85" t="s">
        <v>103</v>
      </c>
      <c r="B94" s="80"/>
      <c r="C94" s="82"/>
      <c r="D94" s="86"/>
      <c r="E94" s="83"/>
      <c r="F94" s="112"/>
      <c r="H94" s="33"/>
    </row>
    <row r="95" spans="1:8" ht="69.95" customHeight="1">
      <c r="A95" s="39" t="s">
        <v>11</v>
      </c>
      <c r="B95" s="38" t="s">
        <v>142</v>
      </c>
      <c r="C95" s="39" t="s">
        <v>35</v>
      </c>
      <c r="D95" s="86">
        <v>94</v>
      </c>
      <c r="E95" s="83"/>
      <c r="F95" s="110">
        <f t="shared" ref="F95:F98" si="13">D95*E95</f>
        <v>0</v>
      </c>
      <c r="H95" s="33"/>
    </row>
    <row r="96" spans="1:8" ht="51">
      <c r="A96" s="39" t="s">
        <v>12</v>
      </c>
      <c r="B96" s="88" t="s">
        <v>80</v>
      </c>
      <c r="C96" s="39" t="s">
        <v>20</v>
      </c>
      <c r="D96" s="86">
        <v>186</v>
      </c>
      <c r="E96" s="83"/>
      <c r="F96" s="110">
        <f t="shared" si="13"/>
        <v>0</v>
      </c>
      <c r="H96" s="36"/>
    </row>
    <row r="97" spans="1:8" ht="30" customHeight="1">
      <c r="A97" s="39" t="s">
        <v>22</v>
      </c>
      <c r="B97" s="88" t="s">
        <v>81</v>
      </c>
      <c r="C97" s="39" t="s">
        <v>35</v>
      </c>
      <c r="D97" s="86">
        <v>18.399999999999999</v>
      </c>
      <c r="E97" s="83"/>
      <c r="F97" s="110">
        <f t="shared" si="13"/>
        <v>0</v>
      </c>
      <c r="H97" s="36"/>
    </row>
    <row r="98" spans="1:8" ht="45" customHeight="1">
      <c r="A98" s="39" t="s">
        <v>23</v>
      </c>
      <c r="B98" s="89" t="s">
        <v>82</v>
      </c>
      <c r="C98" s="39" t="s">
        <v>83</v>
      </c>
      <c r="D98" s="86">
        <v>1100</v>
      </c>
      <c r="E98" s="83"/>
      <c r="F98" s="110">
        <f t="shared" si="13"/>
        <v>0</v>
      </c>
      <c r="H98" s="36"/>
    </row>
    <row r="99" spans="1:8" ht="20.100000000000001" customHeight="1">
      <c r="A99" s="85" t="s">
        <v>104</v>
      </c>
      <c r="B99" s="80"/>
      <c r="C99" s="82"/>
      <c r="D99" s="86"/>
      <c r="E99" s="83"/>
      <c r="F99" s="112">
        <f>SUM(F101:F103)</f>
        <v>0</v>
      </c>
      <c r="H99" s="33"/>
    </row>
    <row r="100" spans="1:8" ht="20.100000000000001" customHeight="1">
      <c r="A100" s="85" t="s">
        <v>105</v>
      </c>
      <c r="B100" s="80"/>
      <c r="C100" s="82"/>
      <c r="D100" s="86"/>
      <c r="E100" s="83"/>
      <c r="F100" s="112"/>
      <c r="H100" s="33"/>
    </row>
    <row r="101" spans="1:8" ht="54.95" customHeight="1">
      <c r="A101" s="39" t="s">
        <v>11</v>
      </c>
      <c r="B101" s="38" t="s">
        <v>143</v>
      </c>
      <c r="C101" s="39" t="s">
        <v>35</v>
      </c>
      <c r="D101" s="86">
        <v>99</v>
      </c>
      <c r="E101" s="83"/>
      <c r="F101" s="110">
        <f t="shared" ref="F101:F103" si="14">D101*E101</f>
        <v>0</v>
      </c>
      <c r="H101" s="33"/>
    </row>
    <row r="102" spans="1:8" ht="30" customHeight="1">
      <c r="A102" s="39" t="s">
        <v>22</v>
      </c>
      <c r="B102" s="88" t="s">
        <v>81</v>
      </c>
      <c r="C102" s="39" t="s">
        <v>35</v>
      </c>
      <c r="D102" s="86">
        <v>56</v>
      </c>
      <c r="E102" s="83"/>
      <c r="F102" s="110">
        <f t="shared" si="14"/>
        <v>0</v>
      </c>
      <c r="H102" s="36"/>
    </row>
    <row r="103" spans="1:8" ht="45" customHeight="1">
      <c r="A103" s="39" t="s">
        <v>23</v>
      </c>
      <c r="B103" s="89" t="s">
        <v>82</v>
      </c>
      <c r="C103" s="39" t="s">
        <v>83</v>
      </c>
      <c r="D103" s="86">
        <v>4356</v>
      </c>
      <c r="E103" s="83"/>
      <c r="F103" s="110">
        <f t="shared" si="14"/>
        <v>0</v>
      </c>
      <c r="H103" s="36"/>
    </row>
    <row r="104" spans="1:8" ht="20.100000000000001" customHeight="1">
      <c r="A104" s="37" t="s">
        <v>106</v>
      </c>
      <c r="B104" s="38"/>
      <c r="C104" s="39"/>
      <c r="D104" s="86"/>
      <c r="E104" s="83"/>
      <c r="F104" s="112">
        <f>SUM(F105,F107,F113)</f>
        <v>0</v>
      </c>
      <c r="H104" s="33"/>
    </row>
    <row r="105" spans="1:8" ht="20.100000000000001" customHeight="1">
      <c r="A105" s="37" t="s">
        <v>107</v>
      </c>
      <c r="B105" s="38"/>
      <c r="C105" s="39"/>
      <c r="D105" s="86"/>
      <c r="E105" s="83"/>
      <c r="F105" s="112">
        <f>SUM(F106)</f>
        <v>0</v>
      </c>
      <c r="H105" s="33"/>
    </row>
    <row r="106" spans="1:8" s="35" customFormat="1" ht="45" customHeight="1">
      <c r="A106" s="39" t="s">
        <v>11</v>
      </c>
      <c r="B106" s="38" t="s">
        <v>190</v>
      </c>
      <c r="C106" s="39" t="s">
        <v>20</v>
      </c>
      <c r="D106" s="86">
        <v>15488</v>
      </c>
      <c r="E106" s="83"/>
      <c r="F106" s="110">
        <f>D106*E106</f>
        <v>0</v>
      </c>
      <c r="G106" s="76"/>
      <c r="H106" s="34"/>
    </row>
    <row r="107" spans="1:8" s="35" customFormat="1" ht="20.100000000000001" customHeight="1">
      <c r="A107" s="37" t="s">
        <v>108</v>
      </c>
      <c r="B107" s="38"/>
      <c r="C107" s="39"/>
      <c r="D107" s="86"/>
      <c r="E107" s="83"/>
      <c r="F107" s="112">
        <f>SUM(F108:F111)</f>
        <v>0</v>
      </c>
      <c r="G107" s="76"/>
      <c r="H107" s="34"/>
    </row>
    <row r="108" spans="1:8" ht="30" customHeight="1">
      <c r="A108" s="39" t="s">
        <v>11</v>
      </c>
      <c r="B108" s="38" t="s">
        <v>191</v>
      </c>
      <c r="C108" s="39" t="s">
        <v>20</v>
      </c>
      <c r="D108" s="86">
        <v>15488</v>
      </c>
      <c r="E108" s="83"/>
      <c r="F108" s="110">
        <f>D108*E108</f>
        <v>0</v>
      </c>
      <c r="H108" s="81"/>
    </row>
    <row r="109" spans="1:8" ht="30" customHeight="1">
      <c r="A109" s="39" t="s">
        <v>12</v>
      </c>
      <c r="B109" s="38" t="s">
        <v>49</v>
      </c>
      <c r="C109" s="39" t="s">
        <v>20</v>
      </c>
      <c r="D109" s="86">
        <v>15488</v>
      </c>
      <c r="E109" s="83"/>
      <c r="F109" s="110">
        <f t="shared" ref="F109:F110" si="15">D109*E109</f>
        <v>0</v>
      </c>
      <c r="H109" s="33"/>
    </row>
    <row r="110" spans="1:8" ht="30" customHeight="1">
      <c r="A110" s="39" t="s">
        <v>22</v>
      </c>
      <c r="B110" s="38" t="s">
        <v>50</v>
      </c>
      <c r="C110" s="39" t="s">
        <v>20</v>
      </c>
      <c r="D110" s="86">
        <v>15488</v>
      </c>
      <c r="E110" s="83"/>
      <c r="F110" s="110">
        <f t="shared" si="15"/>
        <v>0</v>
      </c>
      <c r="H110" s="33"/>
    </row>
    <row r="111" spans="1:8" ht="54.95" customHeight="1">
      <c r="A111" s="39" t="s">
        <v>23</v>
      </c>
      <c r="B111" s="38" t="s">
        <v>51</v>
      </c>
      <c r="C111" s="39" t="s">
        <v>35</v>
      </c>
      <c r="D111" s="86">
        <v>67</v>
      </c>
      <c r="E111" s="83"/>
      <c r="F111" s="110">
        <f t="shared" ref="F111" si="16">D111*E111</f>
        <v>0</v>
      </c>
      <c r="H111" s="33"/>
    </row>
    <row r="112" spans="1:8" ht="30" customHeight="1">
      <c r="A112" s="39"/>
      <c r="B112" s="38" t="s">
        <v>52</v>
      </c>
      <c r="C112" s="39"/>
      <c r="D112" s="86"/>
      <c r="E112" s="83"/>
      <c r="F112" s="110"/>
      <c r="H112" s="33"/>
    </row>
    <row r="113" spans="1:8" s="36" customFormat="1" ht="20.100000000000001" customHeight="1">
      <c r="A113" s="37" t="s">
        <v>109</v>
      </c>
      <c r="B113" s="90"/>
      <c r="C113" s="91"/>
      <c r="D113" s="115"/>
      <c r="E113" s="127"/>
      <c r="F113" s="112">
        <f>SUM(F114:F116)</f>
        <v>0</v>
      </c>
      <c r="G113" s="76"/>
      <c r="H113" s="33"/>
    </row>
    <row r="114" spans="1:8" s="75" customFormat="1" ht="45" customHeight="1">
      <c r="A114" s="92" t="s">
        <v>11</v>
      </c>
      <c r="B114" s="93" t="s">
        <v>118</v>
      </c>
      <c r="C114" s="92" t="s">
        <v>19</v>
      </c>
      <c r="D114" s="116">
        <v>13</v>
      </c>
      <c r="E114" s="128"/>
      <c r="F114" s="117">
        <f>D114*E114</f>
        <v>0</v>
      </c>
      <c r="G114" s="76"/>
      <c r="H114" s="74"/>
    </row>
    <row r="115" spans="1:8" s="75" customFormat="1" ht="20.100000000000001" customHeight="1">
      <c r="A115" s="92"/>
      <c r="B115" s="93" t="s">
        <v>119</v>
      </c>
      <c r="C115" s="92"/>
      <c r="D115" s="116"/>
      <c r="E115" s="128"/>
      <c r="F115" s="117"/>
      <c r="G115" s="76"/>
      <c r="H115" s="74"/>
    </row>
    <row r="116" spans="1:8" s="36" customFormat="1" ht="45" customHeight="1">
      <c r="A116" s="39" t="s">
        <v>12</v>
      </c>
      <c r="B116" s="38" t="s">
        <v>53</v>
      </c>
      <c r="C116" s="39" t="s">
        <v>35</v>
      </c>
      <c r="D116" s="86">
        <v>330</v>
      </c>
      <c r="E116" s="83"/>
      <c r="F116" s="110">
        <f>D116*E116</f>
        <v>0</v>
      </c>
      <c r="G116" s="76"/>
      <c r="H116" s="33"/>
    </row>
    <row r="117" spans="1:8" s="36" customFormat="1" ht="20.100000000000001" customHeight="1">
      <c r="A117" s="39"/>
      <c r="B117" s="38" t="s">
        <v>54</v>
      </c>
      <c r="C117" s="39"/>
      <c r="D117" s="86"/>
      <c r="E117" s="83"/>
      <c r="F117" s="110"/>
      <c r="G117" s="76"/>
      <c r="H117" s="33"/>
    </row>
    <row r="118" spans="1:8" s="35" customFormat="1" ht="20.100000000000001" customHeight="1">
      <c r="A118" s="37" t="s">
        <v>110</v>
      </c>
      <c r="B118" s="38"/>
      <c r="C118" s="39"/>
      <c r="D118" s="86"/>
      <c r="E118" s="83"/>
      <c r="F118" s="112">
        <f>SUM(F119,F121,F126,F135,F161)</f>
        <v>0</v>
      </c>
      <c r="G118" s="76"/>
      <c r="H118" s="34"/>
    </row>
    <row r="119" spans="1:8" s="35" customFormat="1" ht="20.100000000000001" customHeight="1">
      <c r="A119" s="37" t="s">
        <v>111</v>
      </c>
      <c r="B119" s="38"/>
      <c r="C119" s="39"/>
      <c r="D119" s="86"/>
      <c r="E119" s="83"/>
      <c r="F119" s="112">
        <f>F120</f>
        <v>0</v>
      </c>
      <c r="G119" s="76"/>
      <c r="H119" s="34"/>
    </row>
    <row r="120" spans="1:8" s="35" customFormat="1" ht="45" customHeight="1">
      <c r="A120" s="39" t="s">
        <v>11</v>
      </c>
      <c r="B120" s="38" t="s">
        <v>55</v>
      </c>
      <c r="C120" s="39" t="s">
        <v>19</v>
      </c>
      <c r="D120" s="86">
        <v>2734</v>
      </c>
      <c r="E120" s="83"/>
      <c r="F120" s="110">
        <f>D120*E120</f>
        <v>0</v>
      </c>
      <c r="G120" s="76"/>
      <c r="H120" s="34"/>
    </row>
    <row r="121" spans="1:8" s="35" customFormat="1" ht="20.100000000000001" customHeight="1">
      <c r="A121" s="37" t="s">
        <v>112</v>
      </c>
      <c r="B121" s="38"/>
      <c r="C121" s="39"/>
      <c r="D121" s="86"/>
      <c r="E121" s="83"/>
      <c r="F121" s="112">
        <f>SUM(F122:F125)</f>
        <v>0</v>
      </c>
      <c r="G121" s="76"/>
      <c r="H121" s="34"/>
    </row>
    <row r="122" spans="1:8" s="35" customFormat="1" ht="30" customHeight="1">
      <c r="A122" s="39" t="s">
        <v>11</v>
      </c>
      <c r="B122" s="38" t="s">
        <v>56</v>
      </c>
      <c r="C122" s="39" t="s">
        <v>35</v>
      </c>
      <c r="D122" s="86">
        <v>182</v>
      </c>
      <c r="E122" s="83"/>
      <c r="F122" s="110">
        <f>D122*E122</f>
        <v>0</v>
      </c>
      <c r="G122" s="76"/>
      <c r="H122" s="34"/>
    </row>
    <row r="123" spans="1:8" s="35" customFormat="1" ht="30" customHeight="1">
      <c r="A123" s="39" t="s">
        <v>12</v>
      </c>
      <c r="B123" s="38" t="s">
        <v>57</v>
      </c>
      <c r="C123" s="39" t="s">
        <v>20</v>
      </c>
      <c r="D123" s="86">
        <v>182</v>
      </c>
      <c r="E123" s="83"/>
      <c r="F123" s="110">
        <f t="shared" ref="F123:F125" si="17">D123*E123</f>
        <v>0</v>
      </c>
      <c r="G123" s="76"/>
      <c r="H123" s="34"/>
    </row>
    <row r="124" spans="1:8" s="35" customFormat="1" ht="45" customHeight="1">
      <c r="A124" s="39" t="s">
        <v>22</v>
      </c>
      <c r="B124" s="38" t="s">
        <v>168</v>
      </c>
      <c r="C124" s="39" t="s">
        <v>35</v>
      </c>
      <c r="D124" s="86">
        <v>78</v>
      </c>
      <c r="E124" s="83"/>
      <c r="F124" s="110">
        <f t="shared" si="17"/>
        <v>0</v>
      </c>
      <c r="G124" s="76"/>
      <c r="H124" s="34"/>
    </row>
    <row r="125" spans="1:8" s="41" customFormat="1" ht="30" customHeight="1">
      <c r="A125" s="39" t="s">
        <v>23</v>
      </c>
      <c r="B125" s="38" t="s">
        <v>189</v>
      </c>
      <c r="C125" s="39" t="s">
        <v>35</v>
      </c>
      <c r="D125" s="86">
        <v>160</v>
      </c>
      <c r="E125" s="83"/>
      <c r="F125" s="110">
        <f t="shared" si="17"/>
        <v>0</v>
      </c>
      <c r="G125" s="76"/>
      <c r="H125" s="40"/>
    </row>
    <row r="126" spans="1:8" s="41" customFormat="1" ht="20.100000000000001" customHeight="1">
      <c r="A126" s="37" t="s">
        <v>120</v>
      </c>
      <c r="B126" s="38"/>
      <c r="C126" s="39"/>
      <c r="D126" s="86"/>
      <c r="E126" s="83"/>
      <c r="F126" s="112">
        <f>SUM(F127:F134)</f>
        <v>0</v>
      </c>
      <c r="G126" s="76"/>
      <c r="H126" s="40"/>
    </row>
    <row r="127" spans="1:8" s="35" customFormat="1" ht="30" customHeight="1">
      <c r="A127" s="39" t="s">
        <v>11</v>
      </c>
      <c r="B127" s="38" t="s">
        <v>58</v>
      </c>
      <c r="C127" s="39" t="s">
        <v>19</v>
      </c>
      <c r="D127" s="118">
        <v>2689</v>
      </c>
      <c r="E127" s="83"/>
      <c r="F127" s="110">
        <f>D127*E127</f>
        <v>0</v>
      </c>
      <c r="G127" s="76"/>
      <c r="H127" s="34"/>
    </row>
    <row r="128" spans="1:8" s="35" customFormat="1" ht="39.950000000000003" customHeight="1">
      <c r="A128" s="39"/>
      <c r="B128" s="38" t="s">
        <v>177</v>
      </c>
      <c r="C128" s="39"/>
      <c r="D128" s="118"/>
      <c r="E128" s="83"/>
      <c r="F128" s="110"/>
      <c r="G128" s="76"/>
      <c r="H128" s="34"/>
    </row>
    <row r="129" spans="1:8" s="35" customFormat="1" ht="30" customHeight="1">
      <c r="A129" s="39" t="s">
        <v>12</v>
      </c>
      <c r="B129" s="38" t="s">
        <v>59</v>
      </c>
      <c r="C129" s="39" t="s">
        <v>19</v>
      </c>
      <c r="D129" s="118">
        <v>540</v>
      </c>
      <c r="E129" s="83"/>
      <c r="F129" s="110">
        <f t="shared" ref="F129:F130" si="18">D129*E129</f>
        <v>0</v>
      </c>
      <c r="G129" s="76"/>
      <c r="H129" s="34"/>
    </row>
    <row r="130" spans="1:8" ht="45" customHeight="1">
      <c r="A130" s="39" t="s">
        <v>22</v>
      </c>
      <c r="B130" s="38" t="s">
        <v>60</v>
      </c>
      <c r="C130" s="39" t="s">
        <v>20</v>
      </c>
      <c r="D130" s="86">
        <v>12</v>
      </c>
      <c r="E130" s="83"/>
      <c r="F130" s="110">
        <f t="shared" si="18"/>
        <v>0</v>
      </c>
      <c r="H130" s="33"/>
    </row>
    <row r="131" spans="1:8" ht="30" customHeight="1">
      <c r="A131" s="39"/>
      <c r="B131" s="38" t="s">
        <v>61</v>
      </c>
      <c r="C131" s="39"/>
      <c r="D131" s="86"/>
      <c r="E131" s="83"/>
      <c r="F131" s="110"/>
      <c r="H131" s="33"/>
    </row>
    <row r="132" spans="1:8" ht="229.5">
      <c r="A132" s="39" t="s">
        <v>23</v>
      </c>
      <c r="B132" s="38" t="s">
        <v>130</v>
      </c>
      <c r="C132" s="39" t="s">
        <v>133</v>
      </c>
      <c r="D132" s="86">
        <v>47</v>
      </c>
      <c r="E132" s="83"/>
      <c r="F132" s="110">
        <f t="shared" ref="F132:F134" si="19">D132*E132</f>
        <v>0</v>
      </c>
      <c r="H132" s="33"/>
    </row>
    <row r="133" spans="1:8" ht="204">
      <c r="A133" s="39" t="s">
        <v>25</v>
      </c>
      <c r="B133" s="38" t="s">
        <v>131</v>
      </c>
      <c r="C133" s="39" t="s">
        <v>133</v>
      </c>
      <c r="D133" s="86">
        <v>6</v>
      </c>
      <c r="E133" s="83"/>
      <c r="F133" s="110">
        <f t="shared" si="19"/>
        <v>0</v>
      </c>
      <c r="H133" s="33"/>
    </row>
    <row r="134" spans="1:8" ht="216.75">
      <c r="A134" s="39" t="s">
        <v>27</v>
      </c>
      <c r="B134" s="38" t="s">
        <v>132</v>
      </c>
      <c r="C134" s="39" t="s">
        <v>133</v>
      </c>
      <c r="D134" s="86">
        <v>5</v>
      </c>
      <c r="E134" s="83"/>
      <c r="F134" s="110">
        <f t="shared" si="19"/>
        <v>0</v>
      </c>
      <c r="H134" s="33"/>
    </row>
    <row r="135" spans="1:8" s="35" customFormat="1" ht="20.100000000000001" customHeight="1">
      <c r="A135" s="37" t="s">
        <v>121</v>
      </c>
      <c r="B135" s="38"/>
      <c r="C135" s="39"/>
      <c r="D135" s="118"/>
      <c r="E135" s="83"/>
      <c r="F135" s="112">
        <f>SUM(F136:F159)</f>
        <v>0</v>
      </c>
      <c r="G135" s="76"/>
      <c r="H135" s="34"/>
    </row>
    <row r="136" spans="1:8" s="35" customFormat="1" ht="69.95" customHeight="1">
      <c r="A136" s="39" t="s">
        <v>11</v>
      </c>
      <c r="B136" s="38" t="s">
        <v>62</v>
      </c>
      <c r="C136" s="39" t="s">
        <v>19</v>
      </c>
      <c r="D136" s="118">
        <v>2735</v>
      </c>
      <c r="E136" s="83"/>
      <c r="F136" s="110">
        <f>D136*E136</f>
        <v>0</v>
      </c>
      <c r="G136" s="76"/>
      <c r="H136" s="34"/>
    </row>
    <row r="137" spans="1:8" s="35" customFormat="1" ht="69.95" customHeight="1">
      <c r="A137" s="39" t="s">
        <v>12</v>
      </c>
      <c r="B137" s="38" t="s">
        <v>138</v>
      </c>
      <c r="C137" s="39" t="s">
        <v>19</v>
      </c>
      <c r="D137" s="118">
        <v>362</v>
      </c>
      <c r="E137" s="83"/>
      <c r="F137" s="110">
        <f>D137*E137</f>
        <v>0</v>
      </c>
      <c r="G137" s="76"/>
      <c r="H137" s="34"/>
    </row>
    <row r="138" spans="1:8" s="35" customFormat="1" ht="45" customHeight="1">
      <c r="A138" s="39" t="s">
        <v>22</v>
      </c>
      <c r="B138" s="38" t="s">
        <v>113</v>
      </c>
      <c r="C138" s="39" t="s">
        <v>14</v>
      </c>
      <c r="D138" s="86">
        <v>25</v>
      </c>
      <c r="E138" s="83"/>
      <c r="F138" s="110">
        <f t="shared" ref="F138" si="20">D138*E138</f>
        <v>0</v>
      </c>
      <c r="G138" s="76"/>
      <c r="H138" s="34"/>
    </row>
    <row r="139" spans="1:8" s="35" customFormat="1" ht="20.100000000000001" customHeight="1">
      <c r="A139" s="39"/>
      <c r="B139" s="38" t="s">
        <v>64</v>
      </c>
      <c r="C139" s="39"/>
      <c r="D139" s="86"/>
      <c r="E139" s="83"/>
      <c r="F139" s="110"/>
      <c r="G139" s="76"/>
      <c r="H139" s="34"/>
    </row>
    <row r="140" spans="1:8" s="35" customFormat="1" ht="45" customHeight="1">
      <c r="A140" s="39" t="s">
        <v>23</v>
      </c>
      <c r="B140" s="38" t="s">
        <v>63</v>
      </c>
      <c r="C140" s="39" t="s">
        <v>14</v>
      </c>
      <c r="D140" s="86">
        <v>3</v>
      </c>
      <c r="E140" s="83"/>
      <c r="F140" s="110">
        <f t="shared" ref="F140:F158" si="21">D140*E140</f>
        <v>0</v>
      </c>
      <c r="G140" s="76"/>
      <c r="H140" s="34"/>
    </row>
    <row r="141" spans="1:8" s="35" customFormat="1" ht="20.100000000000001" customHeight="1">
      <c r="A141" s="39"/>
      <c r="B141" s="38" t="s">
        <v>64</v>
      </c>
      <c r="C141" s="39"/>
      <c r="D141" s="86"/>
      <c r="E141" s="83"/>
      <c r="F141" s="110"/>
      <c r="G141" s="76"/>
      <c r="H141" s="34"/>
    </row>
    <row r="142" spans="1:8" ht="45" customHeight="1">
      <c r="A142" s="39" t="s">
        <v>25</v>
      </c>
      <c r="B142" s="38" t="s">
        <v>65</v>
      </c>
      <c r="C142" s="39" t="s">
        <v>14</v>
      </c>
      <c r="D142" s="86">
        <v>3</v>
      </c>
      <c r="E142" s="83"/>
      <c r="F142" s="110">
        <f t="shared" si="21"/>
        <v>0</v>
      </c>
      <c r="H142" s="33"/>
    </row>
    <row r="143" spans="1:8" ht="45" customHeight="1">
      <c r="A143" s="39" t="s">
        <v>27</v>
      </c>
      <c r="B143" s="38" t="s">
        <v>66</v>
      </c>
      <c r="C143" s="39" t="s">
        <v>14</v>
      </c>
      <c r="D143" s="86">
        <v>6</v>
      </c>
      <c r="E143" s="83"/>
      <c r="F143" s="110">
        <f t="shared" si="21"/>
        <v>0</v>
      </c>
      <c r="H143" s="33"/>
    </row>
    <row r="144" spans="1:8" s="35" customFormat="1" ht="51.95" customHeight="1">
      <c r="A144" s="39" t="s">
        <v>29</v>
      </c>
      <c r="B144" s="38" t="s">
        <v>114</v>
      </c>
      <c r="C144" s="39" t="s">
        <v>19</v>
      </c>
      <c r="D144" s="86">
        <v>360</v>
      </c>
      <c r="E144" s="83"/>
      <c r="F144" s="110">
        <f t="shared" ref="F144" si="22">D144*E144</f>
        <v>0</v>
      </c>
      <c r="G144" s="79"/>
      <c r="H144" s="34"/>
    </row>
    <row r="145" spans="1:8" s="35" customFormat="1" ht="20.100000000000001" customHeight="1">
      <c r="A145" s="39"/>
      <c r="B145" s="38" t="s">
        <v>68</v>
      </c>
      <c r="C145" s="39"/>
      <c r="D145" s="86"/>
      <c r="E145" s="83"/>
      <c r="F145" s="110"/>
      <c r="G145" s="76"/>
      <c r="H145" s="34"/>
    </row>
    <row r="146" spans="1:8" s="35" customFormat="1" ht="51.95" customHeight="1">
      <c r="A146" s="39" t="s">
        <v>30</v>
      </c>
      <c r="B146" s="38" t="s">
        <v>67</v>
      </c>
      <c r="C146" s="39" t="s">
        <v>19</v>
      </c>
      <c r="D146" s="86">
        <v>61</v>
      </c>
      <c r="E146" s="83"/>
      <c r="F146" s="110">
        <f t="shared" si="21"/>
        <v>0</v>
      </c>
      <c r="G146" s="76"/>
      <c r="H146" s="34"/>
    </row>
    <row r="147" spans="1:8" s="35" customFormat="1" ht="20.100000000000001" customHeight="1">
      <c r="A147" s="39"/>
      <c r="B147" s="38" t="s">
        <v>68</v>
      </c>
      <c r="C147" s="39"/>
      <c r="D147" s="86"/>
      <c r="E147" s="83"/>
      <c r="F147" s="110"/>
      <c r="G147" s="76"/>
      <c r="H147" s="34"/>
    </row>
    <row r="148" spans="1:8" s="35" customFormat="1" ht="51.95" customHeight="1">
      <c r="A148" s="39" t="s">
        <v>77</v>
      </c>
      <c r="B148" s="38" t="s">
        <v>187</v>
      </c>
      <c r="C148" s="39" t="s">
        <v>19</v>
      </c>
      <c r="D148" s="86">
        <v>78</v>
      </c>
      <c r="E148" s="83"/>
      <c r="F148" s="110">
        <f t="shared" ref="F148" si="23">D148*E148</f>
        <v>0</v>
      </c>
      <c r="G148" s="76"/>
      <c r="H148" s="34"/>
    </row>
    <row r="149" spans="1:8" s="35" customFormat="1" ht="20.100000000000001" customHeight="1">
      <c r="A149" s="39"/>
      <c r="B149" s="38" t="s">
        <v>68</v>
      </c>
      <c r="C149" s="39"/>
      <c r="D149" s="86"/>
      <c r="E149" s="83"/>
      <c r="F149" s="110"/>
      <c r="G149" s="76"/>
      <c r="H149" s="34"/>
    </row>
    <row r="150" spans="1:8" s="35" customFormat="1" ht="51">
      <c r="A150" s="39" t="s">
        <v>79</v>
      </c>
      <c r="B150" s="38" t="s">
        <v>178</v>
      </c>
      <c r="C150" s="39" t="s">
        <v>19</v>
      </c>
      <c r="D150" s="86">
        <v>46</v>
      </c>
      <c r="E150" s="83"/>
      <c r="F150" s="110">
        <f t="shared" ref="F150" si="24">D150*E150</f>
        <v>0</v>
      </c>
      <c r="G150" s="76"/>
      <c r="H150" s="34"/>
    </row>
    <row r="151" spans="1:8" s="35" customFormat="1">
      <c r="A151" s="39"/>
      <c r="B151" s="38" t="s">
        <v>157</v>
      </c>
      <c r="C151" s="39"/>
      <c r="D151" s="86"/>
      <c r="E151" s="83"/>
      <c r="F151" s="110"/>
      <c r="G151" s="76"/>
      <c r="H151" s="34"/>
    </row>
    <row r="152" spans="1:8" s="35" customFormat="1" ht="51">
      <c r="A152" s="39" t="s">
        <v>88</v>
      </c>
      <c r="B152" s="38" t="s">
        <v>179</v>
      </c>
      <c r="C152" s="39" t="s">
        <v>19</v>
      </c>
      <c r="D152" s="86">
        <v>22</v>
      </c>
      <c r="E152" s="83"/>
      <c r="F152" s="110">
        <f t="shared" ref="F152" si="25">D152*E152</f>
        <v>0</v>
      </c>
      <c r="G152" s="76"/>
      <c r="H152" s="34"/>
    </row>
    <row r="153" spans="1:8" s="35" customFormat="1" ht="20.100000000000001" customHeight="1">
      <c r="A153" s="39"/>
      <c r="B153" s="38" t="s">
        <v>157</v>
      </c>
      <c r="C153" s="39"/>
      <c r="D153" s="86"/>
      <c r="E153" s="83"/>
      <c r="F153" s="110"/>
      <c r="G153" s="76"/>
      <c r="H153" s="34"/>
    </row>
    <row r="154" spans="1:8" s="35" customFormat="1" ht="45" customHeight="1">
      <c r="A154" s="39" t="s">
        <v>134</v>
      </c>
      <c r="B154" s="38" t="s">
        <v>115</v>
      </c>
      <c r="C154" s="39" t="s">
        <v>19</v>
      </c>
      <c r="D154" s="86">
        <v>11</v>
      </c>
      <c r="E154" s="83"/>
      <c r="F154" s="110">
        <f t="shared" si="21"/>
        <v>0</v>
      </c>
      <c r="G154" s="76"/>
      <c r="H154" s="34"/>
    </row>
    <row r="155" spans="1:8" s="35" customFormat="1" ht="45" customHeight="1">
      <c r="A155" s="39" t="s">
        <v>135</v>
      </c>
      <c r="B155" s="38" t="s">
        <v>116</v>
      </c>
      <c r="C155" s="39" t="s">
        <v>19</v>
      </c>
      <c r="D155" s="86">
        <v>45</v>
      </c>
      <c r="E155" s="83"/>
      <c r="F155" s="110">
        <f t="shared" si="21"/>
        <v>0</v>
      </c>
      <c r="G155" s="76"/>
      <c r="H155" s="34"/>
    </row>
    <row r="156" spans="1:8" s="35" customFormat="1" ht="45" customHeight="1">
      <c r="A156" s="39" t="s">
        <v>139</v>
      </c>
      <c r="B156" s="38" t="s">
        <v>145</v>
      </c>
      <c r="C156" s="39" t="s">
        <v>19</v>
      </c>
      <c r="D156" s="86">
        <v>36</v>
      </c>
      <c r="E156" s="83"/>
      <c r="F156" s="110">
        <f t="shared" si="21"/>
        <v>0</v>
      </c>
      <c r="G156" s="76"/>
      <c r="H156" s="34"/>
    </row>
    <row r="157" spans="1:8" s="35" customFormat="1" ht="45" customHeight="1">
      <c r="A157" s="39" t="s">
        <v>147</v>
      </c>
      <c r="B157" s="38" t="s">
        <v>146</v>
      </c>
      <c r="C157" s="39" t="s">
        <v>19</v>
      </c>
      <c r="D157" s="86">
        <v>21</v>
      </c>
      <c r="E157" s="83"/>
      <c r="F157" s="110">
        <f t="shared" ref="F157" si="26">D157*E157</f>
        <v>0</v>
      </c>
      <c r="G157" s="76"/>
      <c r="H157" s="34"/>
    </row>
    <row r="158" spans="1:8" s="35" customFormat="1" ht="45" customHeight="1">
      <c r="A158" s="39" t="s">
        <v>148</v>
      </c>
      <c r="B158" s="38" t="s">
        <v>136</v>
      </c>
      <c r="C158" s="39" t="s">
        <v>35</v>
      </c>
      <c r="D158" s="86">
        <v>86</v>
      </c>
      <c r="E158" s="83"/>
      <c r="F158" s="110">
        <f t="shared" si="21"/>
        <v>0</v>
      </c>
      <c r="G158" s="76"/>
      <c r="H158" s="34"/>
    </row>
    <row r="159" spans="1:8" s="35" customFormat="1" ht="45" customHeight="1">
      <c r="A159" s="39" t="s">
        <v>188</v>
      </c>
      <c r="B159" s="38" t="s">
        <v>137</v>
      </c>
      <c r="C159" s="39" t="s">
        <v>35</v>
      </c>
      <c r="D159" s="86">
        <v>96</v>
      </c>
      <c r="E159" s="83"/>
      <c r="F159" s="110">
        <f t="shared" ref="F159" si="27">D159*E159</f>
        <v>0</v>
      </c>
      <c r="G159" s="76"/>
      <c r="H159" s="34"/>
    </row>
    <row r="160" spans="1:8" s="35" customFormat="1" ht="30" customHeight="1">
      <c r="A160" s="39"/>
      <c r="B160" s="38" t="s">
        <v>127</v>
      </c>
      <c r="C160" s="39"/>
      <c r="D160" s="86"/>
      <c r="E160" s="83"/>
      <c r="F160" s="110"/>
      <c r="G160" s="76"/>
      <c r="H160" s="34"/>
    </row>
    <row r="161" spans="1:8" s="35" customFormat="1" ht="20.100000000000001" customHeight="1">
      <c r="A161" s="37" t="s">
        <v>122</v>
      </c>
      <c r="B161" s="38"/>
      <c r="C161" s="39"/>
      <c r="D161" s="86"/>
      <c r="E161" s="83"/>
      <c r="F161" s="112">
        <f>SUM(F162:F173)</f>
        <v>0</v>
      </c>
      <c r="G161" s="76"/>
      <c r="H161" s="34"/>
    </row>
    <row r="162" spans="1:8" ht="105" customHeight="1">
      <c r="A162" s="39" t="s">
        <v>11</v>
      </c>
      <c r="B162" s="38" t="s">
        <v>163</v>
      </c>
      <c r="C162" s="39" t="s">
        <v>14</v>
      </c>
      <c r="D162" s="86">
        <v>5</v>
      </c>
      <c r="E162" s="83"/>
      <c r="F162" s="110">
        <f>D162*E162</f>
        <v>0</v>
      </c>
      <c r="H162" s="33"/>
    </row>
    <row r="163" spans="1:8" ht="102">
      <c r="A163" s="39" t="s">
        <v>12</v>
      </c>
      <c r="B163" s="38" t="s">
        <v>164</v>
      </c>
      <c r="C163" s="39" t="s">
        <v>14</v>
      </c>
      <c r="D163" s="86">
        <v>26</v>
      </c>
      <c r="E163" s="83"/>
      <c r="F163" s="110">
        <f t="shared" ref="F163:F164" si="28">D163*E163</f>
        <v>0</v>
      </c>
      <c r="H163" s="33"/>
    </row>
    <row r="164" spans="1:8" ht="110.1" customHeight="1">
      <c r="A164" s="39" t="s">
        <v>22</v>
      </c>
      <c r="B164" s="38" t="s">
        <v>166</v>
      </c>
      <c r="C164" s="39" t="s">
        <v>14</v>
      </c>
      <c r="D164" s="86">
        <v>1</v>
      </c>
      <c r="E164" s="83"/>
      <c r="F164" s="110">
        <f t="shared" si="28"/>
        <v>0</v>
      </c>
      <c r="H164" s="33"/>
    </row>
    <row r="165" spans="1:8" ht="89.25">
      <c r="A165" s="39" t="s">
        <v>23</v>
      </c>
      <c r="B165" s="38" t="s">
        <v>165</v>
      </c>
      <c r="C165" s="39" t="s">
        <v>14</v>
      </c>
      <c r="D165" s="86">
        <v>1</v>
      </c>
      <c r="E165" s="83"/>
      <c r="F165" s="110">
        <f t="shared" ref="F165" si="29">D165*E165</f>
        <v>0</v>
      </c>
      <c r="H165" s="33"/>
    </row>
    <row r="166" spans="1:8" ht="30" customHeight="1">
      <c r="A166" s="39"/>
      <c r="B166" s="38" t="s">
        <v>117</v>
      </c>
      <c r="C166" s="39"/>
      <c r="D166" s="86"/>
      <c r="E166" s="83"/>
      <c r="F166" s="110"/>
      <c r="H166" s="33"/>
    </row>
    <row r="167" spans="1:8" ht="30" customHeight="1">
      <c r="A167" s="39" t="s">
        <v>25</v>
      </c>
      <c r="B167" s="38" t="s">
        <v>182</v>
      </c>
      <c r="C167" s="39" t="s">
        <v>14</v>
      </c>
      <c r="D167" s="86">
        <v>6</v>
      </c>
      <c r="E167" s="83"/>
      <c r="F167" s="110">
        <f t="shared" ref="F167:F171" si="30">D167*E167</f>
        <v>0</v>
      </c>
      <c r="H167" s="33"/>
    </row>
    <row r="168" spans="1:8" ht="30" customHeight="1">
      <c r="A168" s="39" t="s">
        <v>27</v>
      </c>
      <c r="B168" s="38" t="s">
        <v>183</v>
      </c>
      <c r="C168" s="39" t="s">
        <v>14</v>
      </c>
      <c r="D168" s="86">
        <v>15</v>
      </c>
      <c r="E168" s="83"/>
      <c r="F168" s="110">
        <f t="shared" si="30"/>
        <v>0</v>
      </c>
      <c r="H168" s="33"/>
    </row>
    <row r="169" spans="1:8" ht="30" customHeight="1">
      <c r="A169" s="39" t="s">
        <v>29</v>
      </c>
      <c r="B169" s="38" t="s">
        <v>184</v>
      </c>
      <c r="C169" s="39" t="s">
        <v>14</v>
      </c>
      <c r="D169" s="86">
        <v>8</v>
      </c>
      <c r="E169" s="83"/>
      <c r="F169" s="110">
        <f t="shared" si="30"/>
        <v>0</v>
      </c>
      <c r="H169" s="33"/>
    </row>
    <row r="170" spans="1:8" ht="30" customHeight="1">
      <c r="A170" s="39" t="s">
        <v>30</v>
      </c>
      <c r="B170" s="38" t="s">
        <v>185</v>
      </c>
      <c r="C170" s="39" t="s">
        <v>14</v>
      </c>
      <c r="D170" s="86">
        <v>2</v>
      </c>
      <c r="E170" s="83"/>
      <c r="F170" s="110">
        <f t="shared" si="30"/>
        <v>0</v>
      </c>
      <c r="H170" s="33"/>
    </row>
    <row r="171" spans="1:8" ht="30" customHeight="1">
      <c r="A171" s="39" t="s">
        <v>77</v>
      </c>
      <c r="B171" s="38" t="s">
        <v>186</v>
      </c>
      <c r="C171" s="39" t="s">
        <v>14</v>
      </c>
      <c r="D171" s="86">
        <v>2</v>
      </c>
      <c r="E171" s="83"/>
      <c r="F171" s="110">
        <f t="shared" si="30"/>
        <v>0</v>
      </c>
      <c r="H171" s="81"/>
    </row>
    <row r="172" spans="1:8" ht="30" customHeight="1">
      <c r="A172" s="39"/>
      <c r="B172" s="38"/>
      <c r="C172" s="39"/>
      <c r="D172" s="86"/>
      <c r="E172" s="83"/>
      <c r="F172" s="110"/>
      <c r="H172" s="33"/>
    </row>
    <row r="173" spans="1:8" ht="45" customHeight="1">
      <c r="A173" s="39" t="s">
        <v>79</v>
      </c>
      <c r="B173" s="38" t="s">
        <v>167</v>
      </c>
      <c r="C173" s="39" t="s">
        <v>14</v>
      </c>
      <c r="D173" s="86">
        <v>4</v>
      </c>
      <c r="E173" s="83"/>
      <c r="F173" s="110">
        <f t="shared" ref="F173" si="31">D173*E173</f>
        <v>0</v>
      </c>
      <c r="H173" s="33"/>
    </row>
    <row r="174" spans="1:8" ht="20.100000000000001" customHeight="1">
      <c r="A174" s="37" t="s">
        <v>123</v>
      </c>
      <c r="B174" s="38"/>
      <c r="C174" s="39"/>
      <c r="D174" s="86"/>
      <c r="E174" s="83"/>
      <c r="F174" s="112">
        <f>SUM(F175)</f>
        <v>0</v>
      </c>
      <c r="H174" s="33"/>
    </row>
    <row r="175" spans="1:8" ht="20.100000000000001" customHeight="1">
      <c r="A175" s="37" t="s">
        <v>124</v>
      </c>
      <c r="B175" s="90"/>
      <c r="C175" s="91"/>
      <c r="D175" s="115"/>
      <c r="E175" s="127"/>
      <c r="F175" s="112">
        <f>SUM(F176:F179)</f>
        <v>0</v>
      </c>
      <c r="H175" s="33"/>
    </row>
    <row r="176" spans="1:8" s="43" customFormat="1" ht="54.95" customHeight="1">
      <c r="A176" s="39" t="s">
        <v>11</v>
      </c>
      <c r="B176" s="38" t="s">
        <v>69</v>
      </c>
      <c r="C176" s="39" t="s">
        <v>14</v>
      </c>
      <c r="D176" s="86">
        <v>11</v>
      </c>
      <c r="E176" s="83"/>
      <c r="F176" s="110">
        <f>D176*E176</f>
        <v>0</v>
      </c>
      <c r="G176" s="76"/>
      <c r="H176" s="42"/>
    </row>
    <row r="177" spans="1:8" s="43" customFormat="1" ht="27.95" customHeight="1">
      <c r="A177" s="39" t="s">
        <v>12</v>
      </c>
      <c r="B177" s="38" t="s">
        <v>70</v>
      </c>
      <c r="C177" s="39" t="s">
        <v>14</v>
      </c>
      <c r="D177" s="86">
        <v>11</v>
      </c>
      <c r="E177" s="83"/>
      <c r="F177" s="110">
        <f t="shared" ref="F177" si="32">D177*E177</f>
        <v>0</v>
      </c>
      <c r="G177" s="76"/>
      <c r="H177" s="42"/>
    </row>
    <row r="178" spans="1:8" s="73" customFormat="1" ht="69.95" customHeight="1">
      <c r="A178" s="94" t="s">
        <v>22</v>
      </c>
      <c r="B178" s="38" t="s">
        <v>181</v>
      </c>
      <c r="C178" s="94" t="s">
        <v>19</v>
      </c>
      <c r="D178" s="119">
        <v>116</v>
      </c>
      <c r="E178" s="129"/>
      <c r="F178" s="110">
        <f>D178*E178</f>
        <v>0</v>
      </c>
      <c r="G178" s="76"/>
    </row>
    <row r="179" spans="1:8" s="73" customFormat="1" ht="76.5">
      <c r="A179" s="94" t="s">
        <v>23</v>
      </c>
      <c r="B179" s="38" t="s">
        <v>180</v>
      </c>
      <c r="C179" s="94" t="s">
        <v>19</v>
      </c>
      <c r="D179" s="119">
        <v>86</v>
      </c>
      <c r="E179" s="129"/>
      <c r="F179" s="110">
        <f>D179*E179</f>
        <v>0</v>
      </c>
      <c r="G179" s="79"/>
    </row>
    <row r="180" spans="1:8" s="35" customFormat="1" ht="20.100000000000001" customHeight="1">
      <c r="A180" s="37" t="s">
        <v>125</v>
      </c>
      <c r="B180" s="90"/>
      <c r="C180" s="91"/>
      <c r="D180" s="115"/>
      <c r="E180" s="127"/>
      <c r="F180" s="112">
        <f>SUM(F181)</f>
        <v>0</v>
      </c>
      <c r="G180" s="76"/>
      <c r="H180" s="34"/>
    </row>
    <row r="181" spans="1:8" s="35" customFormat="1" ht="20.100000000000001" customHeight="1">
      <c r="A181" s="37" t="s">
        <v>126</v>
      </c>
      <c r="B181" s="90"/>
      <c r="C181" s="91"/>
      <c r="D181" s="115"/>
      <c r="E181" s="127"/>
      <c r="F181" s="112">
        <f>SUM(F182:F184)</f>
        <v>0</v>
      </c>
      <c r="G181" s="76"/>
      <c r="H181" s="34"/>
    </row>
    <row r="182" spans="1:8" s="35" customFormat="1" ht="54.95" customHeight="1">
      <c r="A182" s="39" t="s">
        <v>11</v>
      </c>
      <c r="B182" s="38" t="s">
        <v>71</v>
      </c>
      <c r="C182" s="39" t="s">
        <v>72</v>
      </c>
      <c r="D182" s="86">
        <v>56</v>
      </c>
      <c r="E182" s="83"/>
      <c r="F182" s="110">
        <f>D182*E182</f>
        <v>0</v>
      </c>
      <c r="G182" s="76"/>
      <c r="H182" s="34"/>
    </row>
    <row r="183" spans="1:8" s="35" customFormat="1">
      <c r="A183" s="39" t="s">
        <v>12</v>
      </c>
      <c r="B183" s="38" t="s">
        <v>154</v>
      </c>
      <c r="C183" s="39" t="s">
        <v>155</v>
      </c>
      <c r="D183" s="86">
        <v>1</v>
      </c>
      <c r="E183" s="83"/>
      <c r="F183" s="110">
        <f>D183*E183</f>
        <v>0</v>
      </c>
      <c r="G183" s="76"/>
      <c r="H183" s="34"/>
    </row>
    <row r="184" spans="1:8" ht="30" customHeight="1">
      <c r="A184" s="39" t="s">
        <v>22</v>
      </c>
      <c r="B184" s="38" t="s">
        <v>156</v>
      </c>
      <c r="C184" s="39" t="s">
        <v>14</v>
      </c>
      <c r="D184" s="86">
        <v>1</v>
      </c>
      <c r="E184" s="83"/>
      <c r="F184" s="110">
        <f>E184</f>
        <v>0</v>
      </c>
    </row>
    <row r="185" spans="1:8">
      <c r="A185" s="95"/>
      <c r="B185" s="96"/>
      <c r="C185" s="97"/>
      <c r="D185" s="120"/>
      <c r="E185" s="130"/>
      <c r="F185" s="121"/>
    </row>
  </sheetData>
  <sheetProtection sheet="1" objects="1" scenarios="1"/>
  <phoneticPr fontId="34" type="noConversion"/>
  <pageMargins left="0.78740157480314965" right="0.39370078740157483" top="0.59055118110236227" bottom="0.59055118110236227" header="0" footer="0.19685039370078741"/>
  <pageSetup paperSize="9" orientation="portrait" r:id="rId1"/>
  <headerFooter alignWithMargins="0">
    <oddFooter>&amp;RStran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3</vt:i4>
      </vt:variant>
    </vt:vector>
  </HeadingPairs>
  <TitlesOfParts>
    <vt:vector size="6" baseType="lpstr">
      <vt:lpstr>Naslovnica</vt:lpstr>
      <vt:lpstr>Rekapitulacija</vt:lpstr>
      <vt:lpstr>Predračun</vt:lpstr>
      <vt:lpstr>Predračun!Področje_tiskanja</vt:lpstr>
      <vt:lpstr>Rekapitulacija!Področje_tiskanja</vt:lpstr>
      <vt:lpstr>Predračun!Tiskanje_naslovov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Jože Grobelnik</dc:creator>
  <cp:lastModifiedBy>Arijana Kufner</cp:lastModifiedBy>
  <cp:lastPrinted>2022-05-25T03:06:48Z</cp:lastPrinted>
  <dcterms:created xsi:type="dcterms:W3CDTF">2015-07-14T10:57:12Z</dcterms:created>
  <dcterms:modified xsi:type="dcterms:W3CDTF">2022-06-06T07:30:45Z</dcterms:modified>
</cp:coreProperties>
</file>