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d\OneDrive\Desktop\"/>
    </mc:Choice>
  </mc:AlternateContent>
  <xr:revisionPtr revIDLastSave="0" documentId="13_ncr:1_{DBCDB3C3-2A57-4455-95BB-B1E4274D8F04}" xr6:coauthVersionLast="47" xr6:coauthVersionMax="47" xr10:uidLastSave="{00000000-0000-0000-0000-000000000000}"/>
  <bookViews>
    <workbookView xWindow="38290" yWindow="-110" windowWidth="38620" windowHeight="21220" activeTab="1" xr2:uid="{00000000-000D-0000-FFFF-FFFF00000000}"/>
  </bookViews>
  <sheets>
    <sheet name="SKUPNA REKAPITULACIJA" sheetId="5" r:id="rId1"/>
    <sheet name="CESTA" sheetId="1" r:id="rId2"/>
    <sheet name="MOST" sheetId="3" r:id="rId3"/>
    <sheet name="PODPORNI ZID" sheetId="6" r:id="rId4"/>
    <sheet name="POT" sheetId="8" r:id="rId5"/>
    <sheet name="UKINITEV ŽP" sheetId="9" r:id="rId6"/>
  </sheets>
  <definedNames>
    <definedName name="_xlnm.Print_Area" localSheetId="1">CESTA!$A$1:$F$488</definedName>
    <definedName name="_xlnm.Print_Area" localSheetId="4">POT!$A$1:$F$224</definedName>
    <definedName name="_xlnm.Print_Area" localSheetId="5">'UKINITEV ŽP'!$A$1:$G$34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3" l="1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87" i="3"/>
  <c r="F459" i="1"/>
  <c r="F32" i="9" l="1"/>
  <c r="F31" i="9"/>
  <c r="F30" i="9"/>
  <c r="F28" i="9"/>
  <c r="F26" i="9"/>
  <c r="F23" i="9"/>
  <c r="F19" i="9"/>
  <c r="F17" i="9"/>
  <c r="F15" i="9"/>
  <c r="F12" i="9"/>
  <c r="F9" i="9"/>
  <c r="F8" i="9"/>
  <c r="F5" i="9"/>
  <c r="C89" i="3"/>
  <c r="F89" i="3" s="1"/>
  <c r="F34" i="9" l="1"/>
  <c r="F15" i="5" s="1"/>
  <c r="F72" i="3"/>
  <c r="F193" i="1"/>
  <c r="F59" i="6"/>
  <c r="B220" i="8"/>
  <c r="A220" i="8"/>
  <c r="B218" i="8"/>
  <c r="A218" i="8"/>
  <c r="B216" i="8"/>
  <c r="A216" i="8"/>
  <c r="B214" i="8"/>
  <c r="A214" i="8"/>
  <c r="B212" i="8"/>
  <c r="A212" i="8"/>
  <c r="B210" i="8"/>
  <c r="A210" i="8"/>
  <c r="F200" i="8"/>
  <c r="F197" i="8"/>
  <c r="F194" i="8"/>
  <c r="F189" i="8"/>
  <c r="F184" i="8"/>
  <c r="F178" i="8"/>
  <c r="F175" i="8"/>
  <c r="F172" i="8"/>
  <c r="F163" i="8"/>
  <c r="F159" i="8"/>
  <c r="F153" i="8"/>
  <c r="F147" i="8"/>
  <c r="F141" i="8"/>
  <c r="F132" i="8"/>
  <c r="F127" i="8"/>
  <c r="F118" i="8"/>
  <c r="F112" i="8"/>
  <c r="F108" i="8"/>
  <c r="F101" i="8"/>
  <c r="F96" i="8"/>
  <c r="F87" i="8"/>
  <c r="D83" i="8"/>
  <c r="F83" i="8" s="1"/>
  <c r="D79" i="8"/>
  <c r="F79" i="8" s="1"/>
  <c r="F76" i="8"/>
  <c r="F72" i="8"/>
  <c r="F67" i="8"/>
  <c r="F59" i="8"/>
  <c r="G55" i="8"/>
  <c r="F55" i="8"/>
  <c r="G47" i="8"/>
  <c r="F47" i="8"/>
  <c r="F42" i="8"/>
  <c r="F37" i="8"/>
  <c r="F27" i="8"/>
  <c r="F22" i="8"/>
  <c r="F17" i="8"/>
  <c r="F57" i="6"/>
  <c r="F55" i="6"/>
  <c r="F53" i="6"/>
  <c r="F51" i="6"/>
  <c r="F49" i="6"/>
  <c r="F47" i="6"/>
  <c r="F40" i="6"/>
  <c r="F38" i="6"/>
  <c r="F36" i="6"/>
  <c r="F30" i="6"/>
  <c r="F28" i="6"/>
  <c r="F26" i="6"/>
  <c r="F24" i="6"/>
  <c r="F22" i="6"/>
  <c r="F16" i="6"/>
  <c r="F13" i="6"/>
  <c r="F10" i="6"/>
  <c r="A10" i="6"/>
  <c r="A12" i="6" s="1"/>
  <c r="F8" i="6"/>
  <c r="A161" i="3"/>
  <c r="B159" i="3"/>
  <c r="A159" i="3"/>
  <c r="B157" i="3"/>
  <c r="A157" i="3"/>
  <c r="B155" i="3"/>
  <c r="A155" i="3"/>
  <c r="B153" i="3"/>
  <c r="A153" i="3"/>
  <c r="B151" i="3"/>
  <c r="A151" i="3"/>
  <c r="B149" i="3"/>
  <c r="A149" i="3"/>
  <c r="B147" i="3"/>
  <c r="A147" i="3"/>
  <c r="F137" i="3"/>
  <c r="F134" i="3"/>
  <c r="F131" i="3"/>
  <c r="F124" i="3"/>
  <c r="F123" i="3"/>
  <c r="F122" i="3"/>
  <c r="F121" i="3"/>
  <c r="F120" i="3"/>
  <c r="F113" i="3"/>
  <c r="F112" i="3"/>
  <c r="F111" i="3"/>
  <c r="F110" i="3"/>
  <c r="C93" i="3"/>
  <c r="F82" i="3"/>
  <c r="F79" i="3"/>
  <c r="F78" i="3"/>
  <c r="F77" i="3"/>
  <c r="F74" i="3"/>
  <c r="F73" i="3"/>
  <c r="F71" i="3"/>
  <c r="F70" i="3"/>
  <c r="F69" i="3"/>
  <c r="F60" i="3"/>
  <c r="F59" i="3"/>
  <c r="F58" i="3"/>
  <c r="F57" i="3"/>
  <c r="F56" i="3"/>
  <c r="F55" i="3"/>
  <c r="F54" i="3"/>
  <c r="F46" i="3"/>
  <c r="F49" i="3" s="1"/>
  <c r="F151" i="3" s="1"/>
  <c r="F35" i="3"/>
  <c r="F34" i="3"/>
  <c r="D29" i="3"/>
  <c r="F27" i="3"/>
  <c r="F20" i="3"/>
  <c r="F19" i="3"/>
  <c r="F18" i="3"/>
  <c r="F17" i="3"/>
  <c r="F14" i="3"/>
  <c r="F13" i="3"/>
  <c r="F12" i="3"/>
  <c r="F11" i="3"/>
  <c r="F8" i="3"/>
  <c r="F297" i="1"/>
  <c r="F290" i="1"/>
  <c r="F286" i="1"/>
  <c r="F392" i="1"/>
  <c r="F210" i="1"/>
  <c r="F336" i="1"/>
  <c r="F454" i="1"/>
  <c r="F330" i="1"/>
  <c r="F326" i="1"/>
  <c r="F322" i="1"/>
  <c r="F318" i="1"/>
  <c r="F314" i="1"/>
  <c r="F311" i="1"/>
  <c r="F308" i="1"/>
  <c r="F70" i="1"/>
  <c r="F449" i="1"/>
  <c r="F401" i="1"/>
  <c r="F222" i="1"/>
  <c r="F387" i="1"/>
  <c r="F446" i="1"/>
  <c r="F381" i="1"/>
  <c r="F372" i="1"/>
  <c r="F181" i="1"/>
  <c r="F90" i="1"/>
  <c r="F442" i="1"/>
  <c r="F439" i="1"/>
  <c r="F435" i="1"/>
  <c r="F431" i="1"/>
  <c r="F426" i="1"/>
  <c r="F358" i="1"/>
  <c r="F277" i="1"/>
  <c r="F258" i="1"/>
  <c r="F253" i="1"/>
  <c r="F248" i="1"/>
  <c r="F238" i="1"/>
  <c r="F186" i="1"/>
  <c r="D172" i="1"/>
  <c r="F172" i="1" s="1"/>
  <c r="D160" i="1"/>
  <c r="F160" i="1" s="1"/>
  <c r="D164" i="1"/>
  <c r="F123" i="1" s="1"/>
  <c r="F153" i="1"/>
  <c r="F148" i="1"/>
  <c r="D144" i="1"/>
  <c r="F144" i="1" s="1"/>
  <c r="G128" i="1"/>
  <c r="F103" i="1"/>
  <c r="F99" i="1"/>
  <c r="F74" i="1"/>
  <c r="F45" i="1"/>
  <c r="F40" i="1"/>
  <c r="F35" i="1"/>
  <c r="F31" i="1"/>
  <c r="F27" i="1"/>
  <c r="F62" i="1"/>
  <c r="F66" i="1"/>
  <c r="F410" i="1"/>
  <c r="F108" i="1"/>
  <c r="F263" i="1"/>
  <c r="F364" i="1"/>
  <c r="F168" i="1"/>
  <c r="F272" i="1"/>
  <c r="F421" i="1"/>
  <c r="F416" i="1"/>
  <c r="G59" i="1"/>
  <c r="F226" i="1"/>
  <c r="G136" i="1"/>
  <c r="G85" i="1"/>
  <c r="G79" i="1"/>
  <c r="G55" i="1"/>
  <c r="F216" i="1"/>
  <c r="F157" i="1"/>
  <c r="F136" i="1"/>
  <c r="F59" i="1"/>
  <c r="F95" i="1"/>
  <c r="F85" i="1"/>
  <c r="F79" i="1"/>
  <c r="F55" i="1"/>
  <c r="F50" i="1"/>
  <c r="F22" i="1"/>
  <c r="F17" i="1"/>
  <c r="F243" i="1"/>
  <c r="F407" i="1"/>
  <c r="F404" i="1"/>
  <c r="F352" i="1"/>
  <c r="F346" i="1"/>
  <c r="B484" i="1"/>
  <c r="A484" i="1"/>
  <c r="B482" i="1"/>
  <c r="A482" i="1"/>
  <c r="B478" i="1"/>
  <c r="A478" i="1"/>
  <c r="B476" i="1"/>
  <c r="A476" i="1"/>
  <c r="B474" i="1"/>
  <c r="A474" i="1"/>
  <c r="B472" i="1"/>
  <c r="A472" i="1"/>
  <c r="F118" i="1"/>
  <c r="D301" i="1"/>
  <c r="F301" i="1" s="1"/>
  <c r="F128" i="1"/>
  <c r="F42" i="6" l="1"/>
  <c r="F32" i="6"/>
  <c r="F18" i="6"/>
  <c r="F28" i="3"/>
  <c r="F64" i="3"/>
  <c r="D32" i="3"/>
  <c r="F32" i="3" s="1"/>
  <c r="D63" i="3"/>
  <c r="F63" i="3" s="1"/>
  <c r="D38" i="3"/>
  <c r="F38" i="3" s="1"/>
  <c r="F29" i="3"/>
  <c r="D65" i="3"/>
  <c r="F65" i="3" s="1"/>
  <c r="F115" i="3"/>
  <c r="F155" i="3" s="1"/>
  <c r="F164" i="1"/>
  <c r="F126" i="3"/>
  <c r="F22" i="3"/>
  <c r="F147" i="3" s="1"/>
  <c r="F110" i="1"/>
  <c r="F472" i="1" s="1"/>
  <c r="F339" i="1"/>
  <c r="F480" i="1" s="1"/>
  <c r="F140" i="1"/>
  <c r="D267" i="1"/>
  <c r="F267" i="1" s="1"/>
  <c r="F279" i="1" s="1"/>
  <c r="F395" i="1"/>
  <c r="F482" i="1" s="1"/>
  <c r="F134" i="8"/>
  <c r="F216" i="8" s="1"/>
  <c r="F29" i="8"/>
  <c r="F120" i="8"/>
  <c r="F214" i="8" s="1"/>
  <c r="F167" i="8"/>
  <c r="D63" i="8"/>
  <c r="F63" i="8" s="1"/>
  <c r="F89" i="8" s="1"/>
  <c r="F212" i="8" s="1"/>
  <c r="D62" i="6" l="1"/>
  <c r="F62" i="6" s="1"/>
  <c r="F64" i="6" s="1"/>
  <c r="F174" i="1"/>
  <c r="F474" i="1" s="1"/>
  <c r="F210" i="8"/>
  <c r="D203" i="8"/>
  <c r="F203" i="8" s="1"/>
  <c r="F205" i="8" s="1"/>
  <c r="F220" i="8" s="1"/>
  <c r="F69" i="6"/>
  <c r="F70" i="6" s="1"/>
  <c r="F71" i="6" s="1"/>
  <c r="F11" i="5" s="1"/>
  <c r="F157" i="3"/>
  <c r="F105" i="3"/>
  <c r="F40" i="3"/>
  <c r="F149" i="3" s="1"/>
  <c r="F478" i="1"/>
  <c r="D204" i="1"/>
  <c r="F204" i="1" s="1"/>
  <c r="F200" i="1"/>
  <c r="F218" i="8"/>
  <c r="F153" i="3" l="1"/>
  <c r="D140" i="3"/>
  <c r="F140" i="3" s="1"/>
  <c r="F143" i="3" s="1"/>
  <c r="F159" i="3" s="1"/>
  <c r="F161" i="3" s="1"/>
  <c r="F9" i="5" s="1"/>
  <c r="F72" i="6"/>
  <c r="F73" i="6" s="1"/>
  <c r="F222" i="8"/>
  <c r="F13" i="5" s="1"/>
  <c r="F229" i="1"/>
  <c r="F162" i="3" l="1"/>
  <c r="F163" i="3" s="1"/>
  <c r="F223" i="8"/>
  <c r="F224" i="8" s="1"/>
  <c r="F476" i="1"/>
  <c r="D462" i="1"/>
  <c r="F462" i="1" s="1"/>
  <c r="F464" i="1" s="1"/>
  <c r="F484" i="1" s="1"/>
  <c r="F486" i="1" l="1"/>
  <c r="F487" i="1" l="1"/>
  <c r="F488" i="1" s="1"/>
  <c r="F7" i="5"/>
  <c r="F18" i="5" s="1"/>
  <c r="F19" i="5" s="1"/>
  <c r="F20" i="5" s="1"/>
</calcChain>
</file>

<file path=xl/sharedStrings.xml><?xml version="1.0" encoding="utf-8"?>
<sst xmlns="http://schemas.openxmlformats.org/spreadsheetml/2006/main" count="1167" uniqueCount="626">
  <si>
    <t xml:space="preserve">PROJEKTANTSKI PREDRAČUN za Razširitev občinske ceste JP 911-451 z navezavo na cesto </t>
  </si>
  <si>
    <t>LK 493-821 in ukinitvijo ŽP Polzela - ukrep 11</t>
  </si>
  <si>
    <t>A</t>
  </si>
  <si>
    <t>CESTA</t>
  </si>
  <si>
    <t>€</t>
  </si>
  <si>
    <t>B</t>
  </si>
  <si>
    <t>MOST</t>
  </si>
  <si>
    <t>C</t>
  </si>
  <si>
    <t>PODPORNI ZID</t>
  </si>
  <si>
    <t>SKUPAJ</t>
  </si>
  <si>
    <t>22% DDV</t>
  </si>
  <si>
    <t>SKUPAJ z DDV</t>
  </si>
  <si>
    <t>ODPADKI</t>
  </si>
  <si>
    <t>0.01</t>
  </si>
  <si>
    <t>OPOMBA</t>
  </si>
  <si>
    <t>Vse postavke vključujejo ves potreben material, opremo in delo za izvedbo posamezne postavke</t>
  </si>
  <si>
    <t>Pri vseh postavkah rušitvenih del in izkopov upoštevati vse prevoze in transporte ruševin</t>
  </si>
  <si>
    <t>na deponijo vključno z vsemi stroški in taksami</t>
  </si>
  <si>
    <t>1.00</t>
  </si>
  <si>
    <t>PREDDELA</t>
  </si>
  <si>
    <t>11 121</t>
  </si>
  <si>
    <t>1.01</t>
  </si>
  <si>
    <t>Zakoličba osi</t>
  </si>
  <si>
    <t>trase ostale javne ceste v</t>
  </si>
  <si>
    <t>ravninskem terenu</t>
  </si>
  <si>
    <t>m</t>
  </si>
  <si>
    <t>11 131</t>
  </si>
  <si>
    <t>1.02</t>
  </si>
  <si>
    <t xml:space="preserve">trase komunalnih vodov v ravninskem </t>
  </si>
  <si>
    <t>terenu</t>
  </si>
  <si>
    <t>12 132</t>
  </si>
  <si>
    <t>1.03</t>
  </si>
  <si>
    <t xml:space="preserve">Odstranitev grmovja in dreves z debli </t>
  </si>
  <si>
    <t xml:space="preserve">premera do 10 cm ter vej na redko porasli </t>
  </si>
  <si>
    <t>površini - strojno</t>
  </si>
  <si>
    <t>m2</t>
  </si>
  <si>
    <t>12 151</t>
  </si>
  <si>
    <t>1.04</t>
  </si>
  <si>
    <t xml:space="preserve">Posek in odstranitev drevesa z deblom </t>
  </si>
  <si>
    <t>premera 11 do 30 cm ter odstranitev vej</t>
  </si>
  <si>
    <t>kos</t>
  </si>
  <si>
    <t>12 152</t>
  </si>
  <si>
    <t>1.05</t>
  </si>
  <si>
    <t>premera 31 do 50 cm ter odstranitev vej</t>
  </si>
  <si>
    <t xml:space="preserve">12 161 </t>
  </si>
  <si>
    <t>1.06</t>
  </si>
  <si>
    <t>Odstranitev panja s premerom 11 do 30 cm</t>
  </si>
  <si>
    <t xml:space="preserve">z odvozom na deponijo na razadljo nad </t>
  </si>
  <si>
    <t>1000 m</t>
  </si>
  <si>
    <t>12 166</t>
  </si>
  <si>
    <t>1.07</t>
  </si>
  <si>
    <t>Odstranitev panja s premerom 31 do 50 cm</t>
  </si>
  <si>
    <t>11 211</t>
  </si>
  <si>
    <t>1.08</t>
  </si>
  <si>
    <t>Postavitev in zavarovanje prečnega</t>
  </si>
  <si>
    <t>profila ostale javne ceste v</t>
  </si>
  <si>
    <t>12 211</t>
  </si>
  <si>
    <t>1.09</t>
  </si>
  <si>
    <t xml:space="preserve">Demontaža prometnega znaka na enem </t>
  </si>
  <si>
    <t>podstavku vključno s temeljem.</t>
  </si>
  <si>
    <t>KOVINE</t>
  </si>
  <si>
    <t>z odvozom na deponijo po izboru izvajalca</t>
  </si>
  <si>
    <t>m3</t>
  </si>
  <si>
    <t>12 261</t>
  </si>
  <si>
    <t>1.10</t>
  </si>
  <si>
    <t>Demontaža plastičnega smernika</t>
  </si>
  <si>
    <t>PLASTIKA</t>
  </si>
  <si>
    <t>12 264</t>
  </si>
  <si>
    <t>1.11</t>
  </si>
  <si>
    <t>Demontaža improviziranega smernika</t>
  </si>
  <si>
    <t>12 282</t>
  </si>
  <si>
    <t>1.12</t>
  </si>
  <si>
    <t>Odstranitev prometnega znaka s stranico/</t>
  </si>
  <si>
    <t>premerom 600 mm</t>
  </si>
  <si>
    <t>12 291</t>
  </si>
  <si>
    <t>1.13</t>
  </si>
  <si>
    <t>Porušitev in odstranitev ograje iz žične</t>
  </si>
  <si>
    <t>mreže</t>
  </si>
  <si>
    <t>12 316</t>
  </si>
  <si>
    <t>1.14</t>
  </si>
  <si>
    <t>Porušitev in odstranitev makadamskega</t>
  </si>
  <si>
    <t>vozišča v debelini nad 20 cm</t>
  </si>
  <si>
    <t>12 322</t>
  </si>
  <si>
    <t>1.15</t>
  </si>
  <si>
    <t>Porušitev in odstranitev asfaltne</t>
  </si>
  <si>
    <t>plasti v debelini 6 do 10 cm</t>
  </si>
  <si>
    <t>ASFALT</t>
  </si>
  <si>
    <t>12 371</t>
  </si>
  <si>
    <t>1.16</t>
  </si>
  <si>
    <t>Rezkanje in odvoz asfaltne krovne</t>
  </si>
  <si>
    <t>plasti v debelini do 3 cm (vklop v obst.</t>
  </si>
  <si>
    <t>stanje, priključki)</t>
  </si>
  <si>
    <t>1.17</t>
  </si>
  <si>
    <t xml:space="preserve">plasti v debelini do 3 cm </t>
  </si>
  <si>
    <t>12 382</t>
  </si>
  <si>
    <t>1.18</t>
  </si>
  <si>
    <t>Rezanje asfaltne plasti s talno</t>
  </si>
  <si>
    <t>diamantno žago, debele 6 do 10 cm</t>
  </si>
  <si>
    <t>(vklop v obst. stanje, priključki)</t>
  </si>
  <si>
    <t>m1</t>
  </si>
  <si>
    <t>12 477</t>
  </si>
  <si>
    <t>1.19</t>
  </si>
  <si>
    <t>Porušitev in odstranitev zidu iz ojačanega</t>
  </si>
  <si>
    <t>cementnega betona</t>
  </si>
  <si>
    <t>12 482</t>
  </si>
  <si>
    <t>1.20</t>
  </si>
  <si>
    <t>Porušitev in odstranitev zgradbe - zidane</t>
  </si>
  <si>
    <t>iz opeke, visoke do 10 m</t>
  </si>
  <si>
    <t>13 111</t>
  </si>
  <si>
    <t>1.21</t>
  </si>
  <si>
    <t>Zavarovanje gradbišča v času gradnje</t>
  </si>
  <si>
    <t>s polovično zaporo prometa in izdelavo</t>
  </si>
  <si>
    <t xml:space="preserve"> elab. za pridobitev dovoljenja zapore</t>
  </si>
  <si>
    <t>pavšal</t>
  </si>
  <si>
    <t>SKUPAJ PREDDELA</t>
  </si>
  <si>
    <t>2.00</t>
  </si>
  <si>
    <t>ZEMELJSKA DELA IN TEMELJENJE</t>
  </si>
  <si>
    <t>21 112</t>
  </si>
  <si>
    <t>2.01</t>
  </si>
  <si>
    <t>Površinski izkop plodne zemljine –</t>
  </si>
  <si>
    <t>1. kategorije – strojno z odrivom do 50 m</t>
  </si>
  <si>
    <t>Opomba: deponiranje ob izkopu</t>
  </si>
  <si>
    <t>21 114</t>
  </si>
  <si>
    <t>2.02</t>
  </si>
  <si>
    <t>1. kategorije – strojno z nakladanjem</t>
  </si>
  <si>
    <t>21 224</t>
  </si>
  <si>
    <t>2.03</t>
  </si>
  <si>
    <t>Široki izkop vezljive zemljine</t>
  </si>
  <si>
    <t>– 3. kategorije – strojno z nakladanjem</t>
  </si>
  <si>
    <t>IZKOP</t>
  </si>
  <si>
    <t>21 314</t>
  </si>
  <si>
    <t>2.04</t>
  </si>
  <si>
    <t>Izkop vezljive zemljine – 3.</t>
  </si>
  <si>
    <t>kategorije za temelje, kanalske</t>
  </si>
  <si>
    <t>rove, prepuste, jaške in drenaže,</t>
  </si>
  <si>
    <t>širine do 1,0 m in globine do 1,0 m</t>
  </si>
  <si>
    <t>– strojno, planiranje dna ročno</t>
  </si>
  <si>
    <t>22 112</t>
  </si>
  <si>
    <t>2.05</t>
  </si>
  <si>
    <t>Ureditev planuma temeljnih tal</t>
  </si>
  <si>
    <t>vezljive zemljine – 3. kategorije</t>
  </si>
  <si>
    <t>23 311</t>
  </si>
  <si>
    <t>2.06</t>
  </si>
  <si>
    <t>Dobava in vgraditev geotekstilije</t>
  </si>
  <si>
    <t>za ločilno plast 300g/m2</t>
  </si>
  <si>
    <t>0</t>
  </si>
  <si>
    <t>2.07</t>
  </si>
  <si>
    <t>Vgraditev nasipa iz zrnate kamnine 4.</t>
  </si>
  <si>
    <t>kategorije z dobavo iz kamnoloma D125</t>
  </si>
  <si>
    <t>24 474</t>
  </si>
  <si>
    <t>2.09</t>
  </si>
  <si>
    <t>Izdelava posteljice iz drobljenih</t>
  </si>
  <si>
    <t>kamnitih zrn v debelini 20 do 34 cm</t>
  </si>
  <si>
    <t>z dobavo iz kamnoloma D63- ZKOM</t>
  </si>
  <si>
    <t>2.10</t>
  </si>
  <si>
    <t>Humuziranje z valjanjem,</t>
  </si>
  <si>
    <t>v debelini do 20 cm - strojno</t>
  </si>
  <si>
    <t>25 151</t>
  </si>
  <si>
    <t>2.11</t>
  </si>
  <si>
    <t>Doplačilo za zatravitev s semenom</t>
  </si>
  <si>
    <t>29 131</t>
  </si>
  <si>
    <t>2.12</t>
  </si>
  <si>
    <t>Razprostiranje odvečne plodne</t>
  </si>
  <si>
    <t>zemljine – 1. kategorije</t>
  </si>
  <si>
    <t>2.13</t>
  </si>
  <si>
    <t>Zasip ponikovalnice s spranim</t>
  </si>
  <si>
    <t>gramozom 8/16 do 16/32.</t>
  </si>
  <si>
    <t>2.14</t>
  </si>
  <si>
    <t>Izdelava posteljice za kanalizacijske cevi</t>
  </si>
  <si>
    <t>in požiralnike s peskom frakcije 1-4mm</t>
  </si>
  <si>
    <t>SKUPAJ ZEMELJSKA DELA IN TEMELJENJE</t>
  </si>
  <si>
    <t>3.00</t>
  </si>
  <si>
    <t>VOZIŠČNE KONSTRUKCIJE</t>
  </si>
  <si>
    <t>31 132</t>
  </si>
  <si>
    <t>3.01</t>
  </si>
  <si>
    <t>Izdelava nevezane nosilne plasti</t>
  </si>
  <si>
    <t>enakomerno zrnatega drobljenca iz</t>
  </si>
  <si>
    <t>kamnine v debelini 25 do 34 cm D32</t>
  </si>
  <si>
    <t>32 235</t>
  </si>
  <si>
    <t>3.02</t>
  </si>
  <si>
    <t>Izdelava obrabne in zaporne plasti</t>
  </si>
  <si>
    <t>bitumenskega betona BB 8k debeline</t>
  </si>
  <si>
    <t>50 mm -AC 8 surf B70/100, A5 - pločnik</t>
  </si>
  <si>
    <t>31 369</t>
  </si>
  <si>
    <t>3.03</t>
  </si>
  <si>
    <t>Izdelava zgornje nosilne plasti</t>
  </si>
  <si>
    <t>bituminiziranega drobljenca</t>
  </si>
  <si>
    <t>zrnavosti 0/32S mm s</t>
  </si>
  <si>
    <t>sestavljenim bitumenskim vezivom v deb.</t>
  </si>
  <si>
    <t>13 cm (AC 22 base B50/70, A2) - cesta</t>
  </si>
  <si>
    <t>32 285</t>
  </si>
  <si>
    <t>3.04</t>
  </si>
  <si>
    <t>bitumenskega betona BB 11s iz zmesi</t>
  </si>
  <si>
    <t>zrn iz silikatnih kamnin in</t>
  </si>
  <si>
    <t>cestogradbenega bitumna v debelini</t>
  </si>
  <si>
    <t>50 mm (AC 11 surf B50/70, A2) - cesta</t>
  </si>
  <si>
    <t>32 561</t>
  </si>
  <si>
    <t>3.05</t>
  </si>
  <si>
    <t>Pobrizg podlage z bitumensko</t>
  </si>
  <si>
    <t>emulzijo 0,2 kg/m2 (delo pod prometom)</t>
  </si>
  <si>
    <t>35 214</t>
  </si>
  <si>
    <t>3.06</t>
  </si>
  <si>
    <t>Dobava in vgraditev</t>
  </si>
  <si>
    <t>predfabriciranega dvignjenega</t>
  </si>
  <si>
    <t>robnika iz cementnega betona s</t>
  </si>
  <si>
    <t>prerezom 15/25 cm</t>
  </si>
  <si>
    <t>35 235</t>
  </si>
  <si>
    <t>3.07</t>
  </si>
  <si>
    <t>predfabriciranega pogreznjenega</t>
  </si>
  <si>
    <t>35 236</t>
  </si>
  <si>
    <t>3.08</t>
  </si>
  <si>
    <t>prerezom 8/20 cm</t>
  </si>
  <si>
    <t>36 131</t>
  </si>
  <si>
    <t>3.09</t>
  </si>
  <si>
    <t>Izdelava bankine iz drobljenca, široke</t>
  </si>
  <si>
    <t>do 0,50 m</t>
  </si>
  <si>
    <t>SKUPAJ VOZIŠČNE KONSTRUKCIJE</t>
  </si>
  <si>
    <t>4.00</t>
  </si>
  <si>
    <t>ODVODNJAVANJE</t>
  </si>
  <si>
    <t>43 223</t>
  </si>
  <si>
    <t>4.01</t>
  </si>
  <si>
    <t>Izdelava kanalizacije iz cevi SN 8 iz</t>
  </si>
  <si>
    <t>PVC, vključno s podložno</t>
  </si>
  <si>
    <t>plastjo iz zmesi kamnitih zrn,</t>
  </si>
  <si>
    <t>premera 250 mm, v globini do 1,0 m</t>
  </si>
  <si>
    <t>44 332</t>
  </si>
  <si>
    <t>4.02</t>
  </si>
  <si>
    <t>Izdelava jaška iz polietilena,</t>
  </si>
  <si>
    <t>krožnega prereza s premerom 50 cm,</t>
  </si>
  <si>
    <t>globokega 1,5 m - požiralniki</t>
  </si>
  <si>
    <t>44 382</t>
  </si>
  <si>
    <t>4.03</t>
  </si>
  <si>
    <t>krožnega prereza s premerom 100 cm,</t>
  </si>
  <si>
    <t>globokega 1,5 m - revizijski jašek</t>
  </si>
  <si>
    <t>4.04</t>
  </si>
  <si>
    <t>Dobava in vgraditev pokrova iz</t>
  </si>
  <si>
    <t>duktilne litine z nosilnostjo 400 kN,</t>
  </si>
  <si>
    <t xml:space="preserve"> fi600 mm</t>
  </si>
  <si>
    <t>4.05</t>
  </si>
  <si>
    <t>duktilne litine z nosilnostjo 125 kN,</t>
  </si>
  <si>
    <t>4.06</t>
  </si>
  <si>
    <t>Dobava in vgraditev robne rešetke iz</t>
  </si>
  <si>
    <t>duktilne litine z nosilnostjo 250 kN</t>
  </si>
  <si>
    <t>(primer Selecta 500) - požiralniki</t>
  </si>
  <si>
    <t>43 832</t>
  </si>
  <si>
    <t>4.07</t>
  </si>
  <si>
    <t>Preskus tesnosti cevi premera 21 do</t>
  </si>
  <si>
    <t>50 cm</t>
  </si>
  <si>
    <t>4.08</t>
  </si>
  <si>
    <t>Izdelava ponikovalnice iz perforirane</t>
  </si>
  <si>
    <t>betonske cevi fi 100 cm,</t>
  </si>
  <si>
    <t>globine 2,0 m - tip 1</t>
  </si>
  <si>
    <t>4.09</t>
  </si>
  <si>
    <t>globine 2,0 m - tip 2</t>
  </si>
  <si>
    <t>SKUPAJ ODVODNJAVANJE</t>
  </si>
  <si>
    <t>5.00</t>
  </si>
  <si>
    <t>GRADBENA IN OBRTNIŠKA DELA</t>
  </si>
  <si>
    <t>5.01</t>
  </si>
  <si>
    <t xml:space="preserve">Izdelava dvostranskega vezanega opaža za </t>
  </si>
  <si>
    <t xml:space="preserve">ravne nosilce  (AB  vezni gredi, </t>
  </si>
  <si>
    <t>prečnega prereza 20x40cm)</t>
  </si>
  <si>
    <t>5.02</t>
  </si>
  <si>
    <t>ravne nosilce  (parapetni zid)</t>
  </si>
  <si>
    <t>5.03</t>
  </si>
  <si>
    <t xml:space="preserve">Nabava, dovoz in vgradnja betona C30/37, </t>
  </si>
  <si>
    <t xml:space="preserve">S3,  z doplačilom za zagotovitev kvalitete </t>
  </si>
  <si>
    <t xml:space="preserve">cementnega betona za stopnjo </t>
  </si>
  <si>
    <t xml:space="preserve">izpostavljenosti  XC2, XD2, XF4 </t>
  </si>
  <si>
    <t>(za gredo in parapetni zid)</t>
  </si>
  <si>
    <t>5.04</t>
  </si>
  <si>
    <t>Dobava, krivljenje, vezanje in vgradnja</t>
  </si>
  <si>
    <t>rebraste armature</t>
  </si>
  <si>
    <t>kg</t>
  </si>
  <si>
    <t>58 233</t>
  </si>
  <si>
    <t>5.05</t>
  </si>
  <si>
    <t xml:space="preserve">Dobava in vgraditev ograje za pešce iz </t>
  </si>
  <si>
    <t>nerjavečega jekla po detajlu iz načrta iz</t>
  </si>
  <si>
    <t xml:space="preserve"> cevnih ali pravokotnih profilov z </t>
  </si>
  <si>
    <t xml:space="preserve">vertikalnimi/ali horizontalnimi polnili, </t>
  </si>
  <si>
    <t>visoke 110 cm</t>
  </si>
  <si>
    <t>59 161</t>
  </si>
  <si>
    <t>5.06</t>
  </si>
  <si>
    <t>Strojno čiščenje površine kovine</t>
  </si>
  <si>
    <t>59 171</t>
  </si>
  <si>
    <t>5.07</t>
  </si>
  <si>
    <t>Ročno čiščenje površine kovine</t>
  </si>
  <si>
    <t>59 271</t>
  </si>
  <si>
    <t>5.08</t>
  </si>
  <si>
    <t xml:space="preserve">Zaščita z osnovnim premazom s temljno </t>
  </si>
  <si>
    <t>barvo za kovino.</t>
  </si>
  <si>
    <t xml:space="preserve">m2 </t>
  </si>
  <si>
    <t>5.09</t>
  </si>
  <si>
    <t xml:space="preserve">Zaščita z osnovnim premazom z </t>
  </si>
  <si>
    <t>5.10</t>
  </si>
  <si>
    <t>Dobava in vgradnja panelne ograje, višine</t>
  </si>
  <si>
    <t>1.00 m</t>
  </si>
  <si>
    <t>5.11</t>
  </si>
  <si>
    <t>2.00 m</t>
  </si>
  <si>
    <t>5.12</t>
  </si>
  <si>
    <t xml:space="preserve">Zamenjava lesenih plohov z novimi </t>
  </si>
  <si>
    <t>smrekovimi plohi. Debeline 5 cm.</t>
  </si>
  <si>
    <t xml:space="preserve">Postavka vključuje obdelavo lesa, </t>
  </si>
  <si>
    <t>barvanje in ves pritrdilni material</t>
  </si>
  <si>
    <t>SKUPAJ GRADBENA IN OBRTNIŠKA DELA</t>
  </si>
  <si>
    <t>6.00</t>
  </si>
  <si>
    <t>OPREMA</t>
  </si>
  <si>
    <t>61 122</t>
  </si>
  <si>
    <t>6.01</t>
  </si>
  <si>
    <t>Izdelava temelja iz cementnega</t>
  </si>
  <si>
    <t>betona C 12/15, globine 80 cm,</t>
  </si>
  <si>
    <t>premera 30 cm</t>
  </si>
  <si>
    <t>61 219</t>
  </si>
  <si>
    <t>6.02</t>
  </si>
  <si>
    <t>Dobava in vgraditev stebrička za</t>
  </si>
  <si>
    <t>prometni znak iz vroče cinkane</t>
  </si>
  <si>
    <t>jeklene cevi s premerom 64 mm,</t>
  </si>
  <si>
    <t>dolge 4500 mm</t>
  </si>
  <si>
    <t>61 723</t>
  </si>
  <si>
    <t>6.03</t>
  </si>
  <si>
    <t>Dobava in pritrditev prometnega</t>
  </si>
  <si>
    <t>znaka, podloga iz aluminijaste</t>
  </si>
  <si>
    <t>pločevine, znak z belo barvo-folijo</t>
  </si>
  <si>
    <t>RA2, velikost od 0,21 do 0,40 m2</t>
  </si>
  <si>
    <t>6.04</t>
  </si>
  <si>
    <t>RA3, velikost od 0,21 do 0,40 m2</t>
  </si>
  <si>
    <t>62 113</t>
  </si>
  <si>
    <t>6.05</t>
  </si>
  <si>
    <t>Izdelava tankoslojne vzdolžne</t>
  </si>
  <si>
    <t>označbe na vozišču z enokomponentno</t>
  </si>
  <si>
    <t>belo barvo, vključno 250 g/m2</t>
  </si>
  <si>
    <t>posipa z drobci / kroglicami stekla,</t>
  </si>
  <si>
    <t xml:space="preserve"> strojno, debelina plasti suhe</t>
  </si>
  <si>
    <t>snovi 200 µm, širina črte 15 cm</t>
  </si>
  <si>
    <t>62 168</t>
  </si>
  <si>
    <t>6.06</t>
  </si>
  <si>
    <t>Izdelava tankoslojne prečne in</t>
  </si>
  <si>
    <t>ostalih označb na vozišču z</t>
  </si>
  <si>
    <t>enokomponentno belo barvo, vključno</t>
  </si>
  <si>
    <t>250 g/m2 posipa z drobci /</t>
  </si>
  <si>
    <t>kroglicami stekla, strojno,</t>
  </si>
  <si>
    <t>debelina plasti suhe snovi 250 µm,</t>
  </si>
  <si>
    <t>površina označbe nad 1,5 m2</t>
  </si>
  <si>
    <t>64 321</t>
  </si>
  <si>
    <t>6.07</t>
  </si>
  <si>
    <t xml:space="preserve">Dobava in vgraditev varnostne ograje vrste </t>
  </si>
  <si>
    <t xml:space="preserve">BVO (New Jersey) iz predfabriciranih </t>
  </si>
  <si>
    <t xml:space="preserve">elementov iz cementnega betona, visoke </t>
  </si>
  <si>
    <t>80 cm, brez temelja</t>
  </si>
  <si>
    <t>64 464</t>
  </si>
  <si>
    <t>6.08</t>
  </si>
  <si>
    <t xml:space="preserve">Dobava in vgraditev jeklene varnostne </t>
  </si>
  <si>
    <t xml:space="preserve">ograje, vključno vse elemente, za nivo </t>
  </si>
  <si>
    <t>zadrževanja H2 in za delovno širino W4</t>
  </si>
  <si>
    <t>SKUPAJ OPREMA</t>
  </si>
  <si>
    <t>7.00</t>
  </si>
  <si>
    <t>TUJE STORITVE</t>
  </si>
  <si>
    <t>75 111</t>
  </si>
  <si>
    <t>7.01</t>
  </si>
  <si>
    <t>Prestavitev javne razsvetljave ceste po</t>
  </si>
  <si>
    <t xml:space="preserve"> načrtu</t>
  </si>
  <si>
    <t>79 311</t>
  </si>
  <si>
    <t>7.02</t>
  </si>
  <si>
    <t>Projektantski nadzor</t>
  </si>
  <si>
    <t>ur</t>
  </si>
  <si>
    <t>79 351</t>
  </si>
  <si>
    <t>7.03</t>
  </si>
  <si>
    <t>Geotehnični nadzor</t>
  </si>
  <si>
    <t>7.04</t>
  </si>
  <si>
    <t>Nadzor upravljalca ceste.</t>
  </si>
  <si>
    <t>79 121</t>
  </si>
  <si>
    <t>7.05</t>
  </si>
  <si>
    <t>Izdelava projektne dokumentacije</t>
  </si>
  <si>
    <t xml:space="preserve">izvedenih del PID z navodili za </t>
  </si>
  <si>
    <t>vzdrževanje in obratovanje, BCP</t>
  </si>
  <si>
    <t>in geodetskim načrtom izvedenih del</t>
  </si>
  <si>
    <t>7.06</t>
  </si>
  <si>
    <t xml:space="preserve">Izdelava zaščite Telekom kabla z Mapitel </t>
  </si>
  <si>
    <t>cevjo fi 110 in obetoniranjem, ter položitev</t>
  </si>
  <si>
    <t>dodatnih rezervnih Mapitel cevi fi 110 mm.</t>
  </si>
  <si>
    <t>7.07</t>
  </si>
  <si>
    <t xml:space="preserve">Izdelava zaščite Telemach kabla z Mapitel </t>
  </si>
  <si>
    <t>7.08</t>
  </si>
  <si>
    <t xml:space="preserve">Izdelava zaščite Elektro kabla z Mapitel </t>
  </si>
  <si>
    <t>7.09</t>
  </si>
  <si>
    <t xml:space="preserve">Izdelava zaščite vodovoda z Mapitel </t>
  </si>
  <si>
    <t>cevjo fi 110.</t>
  </si>
  <si>
    <t>7.10</t>
  </si>
  <si>
    <t xml:space="preserve">Izdelava zaščite kanalizacije z </t>
  </si>
  <si>
    <t>obbetoniranjem</t>
  </si>
  <si>
    <t>7.11</t>
  </si>
  <si>
    <t>Izdelava zaščite plinovoda s plinsko cevjo</t>
  </si>
  <si>
    <t>79 513</t>
  </si>
  <si>
    <t>7.12</t>
  </si>
  <si>
    <t>Izdelava dokumentacije za projekt za</t>
  </si>
  <si>
    <t>izvedbo</t>
  </si>
  <si>
    <t>7.13</t>
  </si>
  <si>
    <t>Čuvajska služba SŽ</t>
  </si>
  <si>
    <t>7.14</t>
  </si>
  <si>
    <t>Čiščenje struge vodotoka ob podpornem</t>
  </si>
  <si>
    <t>zidu, z odvozom odpadnega materiala</t>
  </si>
  <si>
    <t>na deponijo po izboru izvajalca</t>
  </si>
  <si>
    <t>7.15</t>
  </si>
  <si>
    <t>%</t>
  </si>
  <si>
    <t>SKUPAJ TUJE STORITVE</t>
  </si>
  <si>
    <t xml:space="preserve"> </t>
  </si>
  <si>
    <t>REKAPITULACIJA</t>
  </si>
  <si>
    <t>2/I</t>
  </si>
  <si>
    <t>PROJEKTANTSKI PREDRAČUN
MOST M1 POLZELA</t>
  </si>
  <si>
    <t>1.0</t>
  </si>
  <si>
    <t>1.1 Geodetska dela</t>
  </si>
  <si>
    <t>1</t>
  </si>
  <si>
    <t>Zakoličba objekta</t>
  </si>
  <si>
    <t>1.2 Čiščenje terena</t>
  </si>
  <si>
    <t>odstranitev asfaltov</t>
  </si>
  <si>
    <t>2</t>
  </si>
  <si>
    <t>odstranitev gramoznega nasutja</t>
  </si>
  <si>
    <t>3</t>
  </si>
  <si>
    <t>Čiščenje betonskega zidu 2x 20m, sanacija razpok, premaz z vodoodbojno brezbarno barvo</t>
  </si>
  <si>
    <t xml:space="preserve">m </t>
  </si>
  <si>
    <t>4</t>
  </si>
  <si>
    <t>odstranitev grmičenja</t>
  </si>
  <si>
    <t>1.3 Dodatna dela</t>
  </si>
  <si>
    <t>Komplet postavitev in odstranitev začasne popolne  prometne zapore v času gradnje</t>
  </si>
  <si>
    <t>kpl</t>
  </si>
  <si>
    <t>dodatek za fazno delo v vseh postavkah</t>
  </si>
  <si>
    <t>ocena</t>
  </si>
  <si>
    <t>postavitev odra za zaščito pred onesnaženjem vode</t>
  </si>
  <si>
    <t>komplet</t>
  </si>
  <si>
    <t>ureditev zaščite instalacij na mostu</t>
  </si>
  <si>
    <t>2.0</t>
  </si>
  <si>
    <t>2.1 Izkopi</t>
  </si>
  <si>
    <t>Izkop humusa - z odvozom na začasno deponijo</t>
  </si>
  <si>
    <t>izkop zemljine III. kategorije z odvozom na deponijo do 2 km</t>
  </si>
  <si>
    <t>izkop zemljine IV. kategorije z odvozom na deponijo do 2 km</t>
  </si>
  <si>
    <t>2.2 Planum temeljnih tal</t>
  </si>
  <si>
    <t>poravnava temeljnih tal</t>
  </si>
  <si>
    <t>2.4 Brežine in zelenice</t>
  </si>
  <si>
    <t>Humuziranje brežin brez valjanja</t>
  </si>
  <si>
    <t>Popravilo vseh poškodovanih kamnitih zložb oziroma zidu</t>
  </si>
  <si>
    <t>1.2.5 Razprostiranje odvečnega materiala</t>
  </si>
  <si>
    <t>Razprostiranje odvečne težke zemljine</t>
  </si>
  <si>
    <t>3.0</t>
  </si>
  <si>
    <t>3.1 površinsko odvodnjavanje</t>
  </si>
  <si>
    <t>izdelava kamnite mulde dolžine 4m širine 50cm debeline sten 20cm za odtok</t>
  </si>
  <si>
    <t>4.0</t>
  </si>
  <si>
    <t>4.1 tesarska dela</t>
  </si>
  <si>
    <t>Izdelava podprtega opaža za voziščno ploščo v nagibu s tesnjenjem komplet</t>
  </si>
  <si>
    <t>Izdelava enostranskega  opaža za rob plošč višine do 40cm</t>
  </si>
  <si>
    <t>Doplačilo za Izdelavo enostranskega  opaža za rob plošč višine do 50cm</t>
  </si>
  <si>
    <t>Postavitev in odstranitev trikotne letve 3/3cm na robove voziščne konstrukcije in odkapa</t>
  </si>
  <si>
    <t>5</t>
  </si>
  <si>
    <t>Postavitev in odstranitev trikotne letve 3/3cm na robove robnega venca</t>
  </si>
  <si>
    <t>6</t>
  </si>
  <si>
    <t>Izdelava opaža robnega venca, komplet s podpiranjem in robnimi</t>
  </si>
  <si>
    <t>7</t>
  </si>
  <si>
    <t>Izdelava enostranskega  opaža za rob prehodnih plošč višine do 25cm</t>
  </si>
  <si>
    <t>4.2 delo z jeklom za ojačitev</t>
  </si>
  <si>
    <t>Priprava in postavitev rebraste armature S500 B s premerom do 12 mm za srednje zahtevno ojačitev</t>
  </si>
  <si>
    <t>Priprava in postavitev rebrastih palic  jekla S500B s premerom 14 mm in večjim za srednje zahtevno ojačitev</t>
  </si>
  <si>
    <t>Priprava in postavitev mrež iz vlečene jeklene žice S500B - MAG 500/560 s premerom &gt; od 4 in &lt; od 12 mm, teže nad 5 do 6 kg/m2</t>
  </si>
  <si>
    <t>4.3 delo s cementnim betonom</t>
  </si>
  <si>
    <t>Priprava in vgraditev mešanice navadnega cementnega betona C12/16 v prerez do 0,15 m3/m2-m1</t>
  </si>
  <si>
    <t>Priprava in vgraditev mešanice cementnega betona marke C25/30 XC2, PV-II - prehodnas plošča</t>
  </si>
  <si>
    <t>Priprava in vgraditev mešanice cementnega betona marke C30/37 XD3,  XF4, XM2, Cl 0,2  PV-II, OPZT-S25 v/c &lt;0,45</t>
  </si>
  <si>
    <t>Dobava in vgradnja granitnih robniko 20x23cm komplet z betonsko postelnjico</t>
  </si>
  <si>
    <t>Priprava in vgraditev mešanice cementnega betona marke C30/37 XD3,  XF4, XM2, Cl 0,2  PV-II, OPZT-S25 v/c &lt;0,45 v robni venec</t>
  </si>
  <si>
    <t>dodatek za metličenje</t>
  </si>
  <si>
    <t>4.4 hidroizolacije</t>
  </si>
  <si>
    <t>Priprava in vgraditev varjenih bitumenskih trakov s tkanino iz steklenih vlaken v debelini 5 mm</t>
  </si>
  <si>
    <t>Dobava in vgraditev  čepaste folije pod prehodno ploščo</t>
  </si>
  <si>
    <t>premaz betonskih delov z hidrofobnim premazom</t>
  </si>
  <si>
    <t>4.5 Ključavničarska dela</t>
  </si>
  <si>
    <t xml:space="preserve">Razni nerjavni kovinski izdelki </t>
  </si>
  <si>
    <t>4.6  geotehnična dela dela</t>
  </si>
  <si>
    <t>Izdelava uvrtanih kolov iz ojačanega cementnega betona, sistema Benotto, premera 80cm,izkop v vezljivi zemljini/skozi zrnati kamnini, dolžine  4,40 m, (17 kosov, postavka vsebuje: notranje in zunanje transporte, montažo in demontažo opreme, premike med piloti, vrtanje pilota, nakladanje, prevoz in odlaganje izkopanega materiala z upoštevanjem vrtanja v nasipu delovnega platoja, dobavo, transport in vgradnjo armaturnih košev,  dodatno obdelavo sidrne armature ter dobavo in kontraktorsko vgradnjo betona).</t>
  </si>
  <si>
    <t>1a</t>
  </si>
  <si>
    <t>-transport vrtalne garniture in pribora na delovišče in nazaj ter premiki na delovišču za izvedbo pilotov :</t>
  </si>
  <si>
    <t>1b</t>
  </si>
  <si>
    <t>-skupna dolžina vrtanja za izvedbo pilotov v zemljini in mehki kamnini (glina in delno sprejet melj, prod in pesek)</t>
  </si>
  <si>
    <t>m'</t>
  </si>
  <si>
    <t>1c</t>
  </si>
  <si>
    <t>-ojačan beton C25/30 črpni</t>
  </si>
  <si>
    <r>
      <t>m</t>
    </r>
    <r>
      <rPr>
        <vertAlign val="superscript"/>
        <sz val="10"/>
        <rFont val="Arial CE"/>
        <family val="2"/>
        <charset val="238"/>
      </rPr>
      <t>3</t>
    </r>
  </si>
  <si>
    <t>1d</t>
  </si>
  <si>
    <t xml:space="preserve">-armatura BS500B </t>
  </si>
  <si>
    <t>1e</t>
  </si>
  <si>
    <t>Preverjanje zveznosti pilotov</t>
  </si>
  <si>
    <r>
      <t xml:space="preserve">Obsekanje uvrtanih kolov iz ojačanega cementnega betona </t>
    </r>
    <r>
      <rPr>
        <sz val="10"/>
        <rFont val="Symbol"/>
        <family val="1"/>
        <charset val="2"/>
      </rPr>
      <t>F</t>
    </r>
    <r>
      <rPr>
        <sz val="10"/>
        <rFont val="Arial CE"/>
        <family val="2"/>
        <charset val="238"/>
      </rPr>
      <t xml:space="preserve">80cm, (na stiku z vezno gredo, kjer se armatura pilota pripravi za povezavo z armaturo vezne grede). </t>
    </r>
  </si>
  <si>
    <r>
      <t>Dobava in vgraditev cementnega betona C8/10 prerez do 0,15 m</t>
    </r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-1(okoli pilotov za vezno gredo)</t>
    </r>
  </si>
  <si>
    <t>Izdelava dvostranskega vezanega opaža za ravne nosilce  (AB  vezni gredi tlorisne dolžine 24,0m, prečnega prereza 80x40cm  (80cm) vključno z opaži stranic ter zoba za prehodno ploščo)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</si>
  <si>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</si>
  <si>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Nabava, dovoz in vgradnja betona C30/37, S3,  z doplačilom za zagotovitev kvalitete cementnega betona za stopnjo izpostavljenosti  XC2, XD2, XF4 (za gredo)</t>
  </si>
  <si>
    <t>Dobava in postavitev rebrastih žic iz visokovrednega naravno trdega jekla BS500 s premerom do 12 mm za zahtevno ojačitev (greda)</t>
  </si>
  <si>
    <t>Dobava in postavitev rebrastih žic iz visokovrednega naravno trdega jekla BS500 s premerom večjim od 12 mm za zahtevno ojačitev (za gredo)</t>
  </si>
  <si>
    <t>SKUPAJ GRADBENA DELA</t>
  </si>
  <si>
    <t>5.0</t>
  </si>
  <si>
    <t>5.1 VEZANE OBRABNE IN ZAPORNE PLASTI -BITUMENSKI BETONI</t>
  </si>
  <si>
    <t>premaz s polimernim bitumenskim premazom</t>
  </si>
  <si>
    <t>izdelava obrabno zaporne plasti bitumenskega betona iz zmesi 0/8mm  (AC  surf B70/100 A2  debeline 35 mm)</t>
  </si>
  <si>
    <t>izdelava zaščitne plasti bitumenskega betona iz zmesi 0/11mm  (AC surf 11  B70/100 A3  debeline 2-6 cm</t>
  </si>
  <si>
    <t xml:space="preserve">dodatek za izdelavo navidezne mulde v naklonu </t>
  </si>
  <si>
    <t>6.0</t>
  </si>
  <si>
    <t>OPREMA CEST</t>
  </si>
  <si>
    <t>1.6.1 Oprema za zavarovanje prometa</t>
  </si>
  <si>
    <t>0001</t>
  </si>
  <si>
    <t>Dobava in vgraditev stebriča za JVO,  v zemljino iz jekla C prereza</t>
  </si>
  <si>
    <t>0002</t>
  </si>
  <si>
    <t>Dobava in vgraditev stebriča za JVO, dolžina 750 mm iz jekla C prereza za pritrditev na objekt</t>
  </si>
  <si>
    <t>0003</t>
  </si>
  <si>
    <t>Dobava in vgraditev odbojnika za varnostno ograjo, vključno sredstva za pritrditev, iz jeklene pločevine</t>
  </si>
  <si>
    <t>0004</t>
  </si>
  <si>
    <t>Dobava in vgraditev ročnika za pešce</t>
  </si>
  <si>
    <t>0005</t>
  </si>
  <si>
    <t>Dobava in vgraditev krožne zaključnice za varnostno ograjo, vključno sredstva za pritrditev, iz jeklene pločevine</t>
  </si>
  <si>
    <t>SKUPAJ OPREMA CEST</t>
  </si>
  <si>
    <t>7.0</t>
  </si>
  <si>
    <t>Izdelava zaščite komunalnih vodov</t>
  </si>
  <si>
    <t xml:space="preserve">REKAPITULACIJA </t>
  </si>
  <si>
    <t xml:space="preserve">POPIS ZA IZVEDBO AB ZIDU l=144 M, </t>
  </si>
  <si>
    <t>ZEMELJSKA DELA</t>
  </si>
  <si>
    <t xml:space="preserve">Široki izkop zemlje III. Ktg. S premetom zemljine na začasno deponijo ob gradbišču v razdalji do 50m , oziroma razprostriranje. </t>
  </si>
  <si>
    <r>
      <t>m</t>
    </r>
    <r>
      <rPr>
        <vertAlign val="superscript"/>
        <sz val="10"/>
        <rFont val="Arial Narrow"/>
        <family val="2"/>
        <charset val="238"/>
      </rPr>
      <t>3</t>
    </r>
  </si>
  <si>
    <t>Planiranje dna izkopa s primerno utrditvijo podlage.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</si>
  <si>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</si>
  <si>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 xml:space="preserve">Izdelava tamponske podlage iz gramoznega materiala z dobavo </t>
  </si>
  <si>
    <t>in striranjem, nabijanjem in planiranjem do točnosti +- 1 cm</t>
  </si>
  <si>
    <t xml:space="preserve">Izdelava zemeljskega zasutja opornega zidu obojestransko </t>
  </si>
  <si>
    <t>s kopremiranjem</t>
  </si>
  <si>
    <t>SKUPAJ ZEMELJSKA DELA:</t>
  </si>
  <si>
    <t>BETONSKA DELA</t>
  </si>
  <si>
    <t>Dobava in vgrajevanje nearmiranega podložnega betona C 12/15 pod pasovne temelje upošetvano 10 cm</t>
  </si>
  <si>
    <r>
      <t>Dobava, rezanje, vezanje in polaganje jekla S500.</t>
    </r>
    <r>
      <rPr>
        <sz val="10"/>
        <color indexed="10"/>
        <rFont val="Arial Narrow"/>
        <family val="2"/>
        <charset val="238"/>
      </rPr>
      <t xml:space="preserve"> </t>
    </r>
  </si>
  <si>
    <t>SKUPAJ BETONSKA DELA:</t>
  </si>
  <si>
    <t>TESARSKA DELA</t>
  </si>
  <si>
    <t>Dobava in obojestranski opaž za  temelje ab zidu</t>
  </si>
  <si>
    <t>Dobava in obojestranski opaž za zidove ab zidu</t>
  </si>
  <si>
    <t>SKUPAJ TESARSKA DELA:</t>
  </si>
  <si>
    <t>OSTALA DELA</t>
  </si>
  <si>
    <t>Zakoličba opornega zidu in postavitev gradbenih profil</t>
  </si>
  <si>
    <t>kompl</t>
  </si>
  <si>
    <t>betonska mulda</t>
  </si>
  <si>
    <t>drenažna cev fi 200</t>
  </si>
  <si>
    <t>ločilni filc 250 g</t>
  </si>
  <si>
    <t>čep folija</t>
  </si>
  <si>
    <t>dobava in vgradnja drenažnega gramoza 16 - 32 mm</t>
  </si>
  <si>
    <t>SKUPAJ OSTALE DELA</t>
  </si>
  <si>
    <t>SKUPNA REKAPITULACIJA:</t>
  </si>
  <si>
    <t xml:space="preserve">SKUPAJ OPORNI ZID: </t>
  </si>
  <si>
    <t>pogodbeni popust 0 %:</t>
  </si>
  <si>
    <t>SKUPAJ S POPUSTOM:</t>
  </si>
  <si>
    <t>DDV 22.00 %:</t>
  </si>
  <si>
    <t>SKUPAJ OPORNI ZID Z DDV:</t>
  </si>
  <si>
    <t>Dobava in vgrajevanje betona C30/37  v temelje opornega zidu</t>
  </si>
  <si>
    <t>Dobava in vgrajevanje betona C30/37  v zidove opornega zidu</t>
  </si>
  <si>
    <t>Dobava in vgrajevanje betona C30/37  v krono</t>
  </si>
  <si>
    <t>POT</t>
  </si>
  <si>
    <t>PEŠ POT</t>
  </si>
  <si>
    <t>16*9</t>
  </si>
  <si>
    <t>Vgradnja pasivnih sider / zateg</t>
  </si>
  <si>
    <t xml:space="preserve">5 cm (AC 22 base B50/70, A4) </t>
  </si>
  <si>
    <t>30 mm -AC 8 surf B70/100, A4 -</t>
  </si>
  <si>
    <t>PROJEKTANTSKI PREDRAČUN za VEČNAMENSKO POT</t>
  </si>
  <si>
    <t>2.08</t>
  </si>
  <si>
    <t xml:space="preserve">Izdelava drenaže DN100 </t>
  </si>
  <si>
    <t>na betonski posteljici</t>
  </si>
  <si>
    <t>Dobava in vgraditev varnostne ograje</t>
  </si>
  <si>
    <t>višine 2m</t>
  </si>
  <si>
    <t>vgradnja rezervnih mapitel cevi fi110mm</t>
  </si>
  <si>
    <t>D</t>
  </si>
  <si>
    <t xml:space="preserve">Ukinitev NPr Polzela 2 v km 16+865 na regionalni železniški progi št. 31, odsek </t>
  </si>
  <si>
    <t>Žalec - Polzela</t>
  </si>
  <si>
    <t>Cena /EM</t>
  </si>
  <si>
    <t>1.</t>
  </si>
  <si>
    <t>Stroški varnostnega čuvaja v času</t>
  </si>
  <si>
    <t>izvajanja del</t>
  </si>
  <si>
    <t>2.</t>
  </si>
  <si>
    <t>Dobava in vgradnja naprav proti vzdolžnemu</t>
  </si>
  <si>
    <t>pomiku tirnic ter kasnejša odstranitev</t>
  </si>
  <si>
    <t>(Mathee naprave)</t>
  </si>
  <si>
    <t>3.</t>
  </si>
  <si>
    <t>Rezanje tirnic sistema 49E1</t>
  </si>
  <si>
    <t>4.</t>
  </si>
  <si>
    <t>Strojni izkop asalta z nalaganjem na kamion</t>
  </si>
  <si>
    <t>in odvozom na komunalno deponijo (pridobitev</t>
  </si>
  <si>
    <t>evidenčnih listov)</t>
  </si>
  <si>
    <t>5.</t>
  </si>
  <si>
    <t xml:space="preserve">Strojni izkop vozišča v območju nivojskega </t>
  </si>
  <si>
    <t>prehoda z nakladanjem na kamion in odvozom</t>
  </si>
  <si>
    <t>na deponijo do 20 km</t>
  </si>
  <si>
    <t>6.</t>
  </si>
  <si>
    <t>Kompletna odstranitev tirov 49E1 na lesenih</t>
  </si>
  <si>
    <t>pragih z deponiranjem vsega materiala</t>
  </si>
  <si>
    <t>7.</t>
  </si>
  <si>
    <t>Strojni izkop gramozne grede z nakladanjem</t>
  </si>
  <si>
    <t xml:space="preserve">na kamion in odvozom na deponijo do 20 km </t>
  </si>
  <si>
    <t>8.</t>
  </si>
  <si>
    <t>Strojni izkop zemljine III/IV ktg. za izvedbo</t>
  </si>
  <si>
    <t xml:space="preserve">odprtih odvodnih jarkov z nalaganjem na </t>
  </si>
  <si>
    <t>kamion in odvozom na deponijo do 20 km</t>
  </si>
  <si>
    <t>(vzpostavitev profila odprte proge)</t>
  </si>
  <si>
    <t>9.</t>
  </si>
  <si>
    <t>Polaganje tira sistema 49E1 s starororabnimi</t>
  </si>
  <si>
    <t xml:space="preserve">tirnicami, novimi lesenimi pragi in novi gramozni </t>
  </si>
  <si>
    <t>gredi</t>
  </si>
  <si>
    <t>10.</t>
  </si>
  <si>
    <t xml:space="preserve">Višinska in smerna regulacija tira z </t>
  </si>
  <si>
    <t>profiliranjem gramozne grede</t>
  </si>
  <si>
    <t>11.</t>
  </si>
  <si>
    <t>Izdelava aluminotermitskih zvarov  z dobavo</t>
  </si>
  <si>
    <t>materiala za varjenje</t>
  </si>
  <si>
    <t>kom</t>
  </si>
  <si>
    <t>12.</t>
  </si>
  <si>
    <t>Sproščanje tira v NZT</t>
  </si>
  <si>
    <t>13.</t>
  </si>
  <si>
    <t>Dobava in postavitev odbojne ograje JVO na obeh straneh železniške proge z dvema prometnima znakoma II - 3, ki sta pritrjena na JVO ograjo</t>
  </si>
  <si>
    <t>E</t>
  </si>
  <si>
    <t>UKINITEV ŽP</t>
  </si>
  <si>
    <t>SKUPNA REKAPITULACIJA A+B+C+E</t>
  </si>
  <si>
    <t>Cena</t>
  </si>
  <si>
    <t>Kol</t>
  </si>
  <si>
    <t>EM</t>
  </si>
  <si>
    <t>18 % nepredvidenih del investicije</t>
  </si>
  <si>
    <t xml:space="preserve">Sondažni izkopi za ugotovitev poteka </t>
  </si>
  <si>
    <t>7.16</t>
  </si>
  <si>
    <t>obstoječih komunalnih vodov in izris nove</t>
  </si>
  <si>
    <t xml:space="preserve"> komunalne zaščite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</si>
</sst>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SIT&quot;;[Red]\-#,##0.00\ &quot;SIT&quot;"/>
    <numFmt numFmtId="165" formatCode="0.0000"/>
    <numFmt numFmtId="166" formatCode="#,##0.00\ &quot;SIT&quot;"/>
    <numFmt numFmtId="167" formatCode="#,##0.00\ [$€-1]"/>
    <numFmt numFmtId="168" formatCode="0.0"/>
    <numFmt numFmtId="169" formatCode="#,##0.00\ &quot;€&quot;"/>
  </numFmts>
  <fonts count="32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Symbol"/>
      <family val="1"/>
      <charset val="2"/>
    </font>
    <font>
      <vertAlign val="superscript"/>
      <sz val="10"/>
      <name val="Arial CE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10"/>
      <color rgb="FF00B050"/>
      <name val="Times New Roman CE"/>
      <family val="1"/>
      <charset val="238"/>
    </font>
    <font>
      <i/>
      <sz val="10"/>
      <color rgb="FFFF0000"/>
      <name val="Times New Roman CE"/>
      <charset val="238"/>
    </font>
    <font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 applyFont="0" applyBorder="0"/>
  </cellStyleXfs>
  <cellXfs count="177">
    <xf numFmtId="0" fontId="0" fillId="0" borderId="0" xfId="0"/>
    <xf numFmtId="49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/>
    <xf numFmtId="49" fontId="3" fillId="0" borderId="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49" fontId="3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4" fontId="3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" fontId="1" fillId="0" borderId="1" xfId="0" applyNumberFormat="1" applyFont="1" applyFill="1" applyBorder="1"/>
    <xf numFmtId="0" fontId="21" fillId="0" borderId="0" xfId="0" applyFont="1" applyFill="1" applyBorder="1"/>
    <xf numFmtId="0" fontId="21" fillId="0" borderId="0" xfId="0" applyFont="1" applyBorder="1"/>
    <xf numFmtId="0" fontId="5" fillId="0" borderId="0" xfId="0" applyFont="1" applyFill="1"/>
    <xf numFmtId="0" fontId="23" fillId="0" borderId="0" xfId="0" applyFont="1" applyBorder="1"/>
    <xf numFmtId="49" fontId="3" fillId="0" borderId="3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4" fontId="24" fillId="0" borderId="0" xfId="0" applyNumberFormat="1" applyFont="1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49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1" fillId="0" borderId="0" xfId="0" applyFont="1"/>
    <xf numFmtId="49" fontId="3" fillId="0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3" fillId="0" borderId="0" xfId="0" applyFont="1" applyFill="1" applyBorder="1"/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left"/>
    </xf>
    <xf numFmtId="4" fontId="27" fillId="0" borderId="0" xfId="0" applyNumberFormat="1" applyFont="1"/>
    <xf numFmtId="49" fontId="27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left"/>
    </xf>
    <xf numFmtId="0" fontId="27" fillId="0" borderId="0" xfId="0" applyFont="1" applyAlignment="1">
      <alignment horizontal="left" wrapText="1"/>
    </xf>
    <xf numFmtId="165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Protection="1">
      <protection locked="0"/>
    </xf>
    <xf numFmtId="4" fontId="27" fillId="0" borderId="0" xfId="0" applyNumberFormat="1" applyFont="1" applyAlignment="1" applyProtection="1">
      <alignment horizontal="right"/>
      <protection locked="0"/>
    </xf>
    <xf numFmtId="166" fontId="27" fillId="0" borderId="0" xfId="0" applyNumberFormat="1" applyFont="1" applyAlignment="1" applyProtection="1">
      <alignment horizontal="right"/>
      <protection locked="0"/>
    </xf>
    <xf numFmtId="49" fontId="27" fillId="0" borderId="3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left"/>
    </xf>
    <xf numFmtId="4" fontId="27" fillId="0" borderId="1" xfId="0" applyNumberFormat="1" applyFont="1" applyBorder="1"/>
    <xf numFmtId="4" fontId="27" fillId="0" borderId="2" xfId="0" applyNumberFormat="1" applyFont="1" applyBorder="1"/>
    <xf numFmtId="49" fontId="8" fillId="0" borderId="0" xfId="0" applyNumberFormat="1" applyFont="1" applyAlignment="1">
      <alignment vertical="justify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top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9" fillId="0" borderId="0" xfId="1" applyFont="1" applyBorder="1" applyAlignment="1">
      <alignment horizontal="center" wrapText="1"/>
    </xf>
    <xf numFmtId="4" fontId="9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67" fontId="9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vertical="top" wrapText="1"/>
    </xf>
    <xf numFmtId="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2" fontId="27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left"/>
    </xf>
    <xf numFmtId="168" fontId="27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center" vertical="center"/>
    </xf>
    <xf numFmtId="4" fontId="26" fillId="0" borderId="2" xfId="0" applyNumberFormat="1" applyFont="1" applyBorder="1"/>
    <xf numFmtId="49" fontId="27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vertical="top"/>
    </xf>
    <xf numFmtId="1" fontId="15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7" fontId="13" fillId="0" borderId="0" xfId="0" applyNumberFormat="1" applyFont="1"/>
    <xf numFmtId="2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wrapText="1"/>
    </xf>
    <xf numFmtId="167" fontId="17" fillId="0" borderId="0" xfId="0" applyNumberFormat="1" applyFont="1"/>
    <xf numFmtId="1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wrapText="1"/>
    </xf>
    <xf numFmtId="4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167" fontId="13" fillId="0" borderId="4" xfId="0" applyNumberFormat="1" applyFont="1" applyBorder="1"/>
    <xf numFmtId="0" fontId="16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4" fontId="17" fillId="0" borderId="0" xfId="0" applyNumberFormat="1" applyFont="1"/>
    <xf numFmtId="0" fontId="19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right" vertical="center" wrapText="1"/>
    </xf>
    <xf numFmtId="167" fontId="15" fillId="2" borderId="0" xfId="0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167" fontId="17" fillId="0" borderId="0" xfId="0" applyNumberFormat="1" applyFont="1" applyAlignment="1">
      <alignment wrapText="1"/>
    </xf>
    <xf numFmtId="169" fontId="0" fillId="0" borderId="0" xfId="0" applyNumberForma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left" wrapText="1"/>
    </xf>
    <xf numFmtId="4" fontId="1" fillId="0" borderId="0" xfId="0" applyNumberFormat="1" applyFont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Protection="1">
      <protection locked="0"/>
    </xf>
    <xf numFmtId="4" fontId="1" fillId="0" borderId="1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4" fontId="27" fillId="0" borderId="1" xfId="0" applyNumberFormat="1" applyFont="1" applyBorder="1" applyProtection="1">
      <protection locked="0"/>
    </xf>
    <xf numFmtId="4" fontId="7" fillId="0" borderId="0" xfId="0" applyNumberFormat="1" applyFon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" fontId="9" fillId="0" borderId="0" xfId="1" applyNumberFormat="1" applyFont="1" applyBorder="1" applyAlignment="1" applyProtection="1">
      <alignment horizontal="right" wrapText="1"/>
      <protection locked="0"/>
    </xf>
    <xf numFmtId="2" fontId="9" fillId="0" borderId="0" xfId="1" applyNumberFormat="1" applyFont="1" applyBorder="1" applyAlignment="1" applyProtection="1">
      <alignment horizontal="right" wrapText="1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Protection="1">
      <protection locked="0"/>
    </xf>
    <xf numFmtId="0" fontId="0" fillId="0" borderId="0" xfId="0" applyProtection="1">
      <protection locked="0"/>
    </xf>
    <xf numFmtId="4" fontId="13" fillId="0" borderId="0" xfId="0" applyNumberFormat="1" applyFont="1" applyAlignment="1" applyProtection="1">
      <alignment horizontal="right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169" fontId="17" fillId="0" borderId="0" xfId="0" applyNumberFormat="1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4" fontId="6" fillId="0" borderId="0" xfId="0" applyNumberFormat="1" applyFont="1" applyFill="1" applyBorder="1" applyProtection="1">
      <protection locked="0"/>
    </xf>
    <xf numFmtId="4" fontId="1" fillId="0" borderId="0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4" fontId="28" fillId="0" borderId="0" xfId="0" applyNumberFormat="1" applyFont="1" applyAlignment="1" applyProtection="1">
      <alignment horizontal="center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Fill="1" applyBorder="1" applyProtection="1"/>
    <xf numFmtId="4" fontId="27" fillId="0" borderId="0" xfId="0" applyNumberFormat="1" applyFont="1" applyProtection="1"/>
    <xf numFmtId="4" fontId="17" fillId="0" borderId="0" xfId="0" applyNumberFormat="1" applyFont="1" applyAlignment="1" applyProtection="1">
      <alignment wrapText="1"/>
    </xf>
  </cellXfs>
  <cellStyles count="2">
    <cellStyle name="Navadno" xfId="0" builtinId="0"/>
    <cellStyle name="Navadno_List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Normal="100" workbookViewId="0">
      <selection activeCell="F7" sqref="F7"/>
    </sheetView>
  </sheetViews>
  <sheetFormatPr defaultRowHeight="12.75" x14ac:dyDescent="0.35"/>
  <cols>
    <col min="2" max="2" width="28.59765625" customWidth="1"/>
    <col min="6" max="6" width="16.796875" customWidth="1"/>
  </cols>
  <sheetData>
    <row r="1" spans="1:7" x14ac:dyDescent="0.35">
      <c r="B1" s="18" t="s">
        <v>0</v>
      </c>
    </row>
    <row r="2" spans="1:7" x14ac:dyDescent="0.35">
      <c r="B2" s="18" t="s">
        <v>1</v>
      </c>
    </row>
    <row r="4" spans="1:7" ht="13.15" x14ac:dyDescent="0.4">
      <c r="A4" s="17"/>
      <c r="B4" s="18" t="s">
        <v>617</v>
      </c>
      <c r="C4" s="1"/>
      <c r="D4" s="13"/>
      <c r="E4" s="2"/>
      <c r="F4" s="2"/>
    </row>
    <row r="5" spans="1:7" ht="13.15" x14ac:dyDescent="0.4">
      <c r="A5" s="17"/>
      <c r="B5" s="18"/>
      <c r="C5" s="1"/>
      <c r="D5" s="13"/>
      <c r="E5" s="2"/>
      <c r="F5" s="2"/>
    </row>
    <row r="6" spans="1:7" ht="13.15" x14ac:dyDescent="0.4">
      <c r="A6" s="17"/>
      <c r="B6" s="18"/>
      <c r="C6" s="1"/>
      <c r="D6" s="13"/>
      <c r="E6" s="2"/>
      <c r="F6" s="2"/>
    </row>
    <row r="7" spans="1:7" ht="13.15" x14ac:dyDescent="0.4">
      <c r="A7" s="30" t="s">
        <v>2</v>
      </c>
      <c r="B7" s="26" t="s">
        <v>3</v>
      </c>
      <c r="C7" s="1"/>
      <c r="D7" s="13"/>
      <c r="E7" s="2"/>
      <c r="F7" s="8">
        <f>CESTA!F486</f>
        <v>0</v>
      </c>
      <c r="G7" t="s">
        <v>4</v>
      </c>
    </row>
    <row r="8" spans="1:7" ht="13.15" x14ac:dyDescent="0.4">
      <c r="A8" s="30"/>
      <c r="B8" s="26"/>
      <c r="C8" s="1"/>
      <c r="D8" s="13"/>
      <c r="E8" s="2"/>
      <c r="F8" s="8"/>
    </row>
    <row r="9" spans="1:7" ht="13.15" x14ac:dyDescent="0.4">
      <c r="A9" s="30" t="s">
        <v>5</v>
      </c>
      <c r="B9" s="26" t="s">
        <v>6</v>
      </c>
      <c r="C9" s="1"/>
      <c r="D9" s="13"/>
      <c r="E9" s="2"/>
      <c r="F9" s="8">
        <f>MOST!F161</f>
        <v>0</v>
      </c>
      <c r="G9" t="s">
        <v>4</v>
      </c>
    </row>
    <row r="10" spans="1:7" ht="13.15" x14ac:dyDescent="0.4">
      <c r="A10" s="30"/>
      <c r="B10" s="26"/>
      <c r="C10" s="1"/>
      <c r="D10" s="13"/>
      <c r="E10" s="2"/>
      <c r="F10" s="8"/>
    </row>
    <row r="11" spans="1:7" ht="13.15" x14ac:dyDescent="0.4">
      <c r="A11" s="30" t="s">
        <v>7</v>
      </c>
      <c r="B11" s="26" t="s">
        <v>8</v>
      </c>
      <c r="C11" s="1"/>
      <c r="D11" s="13"/>
      <c r="E11" s="2"/>
      <c r="F11" s="8">
        <f>'PODPORNI ZID'!F71</f>
        <v>0</v>
      </c>
      <c r="G11" t="s">
        <v>4</v>
      </c>
    </row>
    <row r="12" spans="1:7" ht="13.15" x14ac:dyDescent="0.4">
      <c r="A12" s="30"/>
      <c r="B12" s="26"/>
      <c r="C12" s="1"/>
      <c r="D12" s="13"/>
      <c r="E12" s="2"/>
      <c r="F12" s="8"/>
    </row>
    <row r="13" spans="1:7" ht="13.15" x14ac:dyDescent="0.4">
      <c r="A13" s="30" t="s">
        <v>568</v>
      </c>
      <c r="B13" s="26" t="s">
        <v>556</v>
      </c>
      <c r="C13" s="1"/>
      <c r="D13" s="13"/>
      <c r="E13" s="2"/>
      <c r="F13" s="8">
        <f>POT!F222</f>
        <v>0</v>
      </c>
      <c r="G13" t="s">
        <v>4</v>
      </c>
    </row>
    <row r="15" spans="1:7" ht="13.15" x14ac:dyDescent="0.4">
      <c r="A15" s="30" t="s">
        <v>615</v>
      </c>
      <c r="B15" s="26" t="s">
        <v>616</v>
      </c>
      <c r="F15" s="8">
        <f>'UKINITEV ŽP'!F34</f>
        <v>0</v>
      </c>
      <c r="G15" t="s">
        <v>4</v>
      </c>
    </row>
    <row r="17" spans="1:7" ht="13.15" thickBot="1" x14ac:dyDescent="0.4"/>
    <row r="18" spans="1:7" ht="13.5" thickBot="1" x14ac:dyDescent="0.45">
      <c r="A18" s="17"/>
      <c r="B18" s="25" t="s">
        <v>9</v>
      </c>
      <c r="C18" s="5"/>
      <c r="D18" s="20"/>
      <c r="E18" s="6"/>
      <c r="F18" s="7">
        <f>SUM(F4:F15)</f>
        <v>0</v>
      </c>
      <c r="G18" t="s">
        <v>4</v>
      </c>
    </row>
    <row r="19" spans="1:7" ht="13.5" thickBot="1" x14ac:dyDescent="0.45">
      <c r="A19" s="17"/>
      <c r="B19" s="9" t="s">
        <v>10</v>
      </c>
      <c r="C19" s="1"/>
      <c r="D19" s="13"/>
      <c r="E19" s="2"/>
      <c r="F19" s="8">
        <f>F18*0.22</f>
        <v>0</v>
      </c>
      <c r="G19" t="s">
        <v>4</v>
      </c>
    </row>
    <row r="20" spans="1:7" ht="13.5" thickBot="1" x14ac:dyDescent="0.45">
      <c r="A20" s="17"/>
      <c r="B20" s="25" t="s">
        <v>11</v>
      </c>
      <c r="C20" s="5"/>
      <c r="D20" s="20"/>
      <c r="E20" s="6"/>
      <c r="F20" s="7">
        <f>SUM(F18:F19)</f>
        <v>0</v>
      </c>
      <c r="G20" t="s">
        <v>4</v>
      </c>
    </row>
  </sheetData>
  <sheetProtection algorithmName="SHA-512" hashValue="MTltrJzyd2tT+Qg0CA3HEdmZ7+WaB2ZYyU/1fyaaLtjbhFJxy0+3uYdqmaGjUmldBpTP5urwO0d+kd+Nh7+G1A==" saltValue="8oJz3SqOIBzbSIUrlP3oC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H970"/>
  <sheetViews>
    <sheetView tabSelected="1" view="pageBreakPreview" topLeftCell="A292" zoomScaleNormal="100" zoomScaleSheetLayoutView="100" workbookViewId="0">
      <selection activeCell="E466" sqref="E466"/>
    </sheetView>
  </sheetViews>
  <sheetFormatPr defaultColWidth="9.06640625" defaultRowHeight="13.15" x14ac:dyDescent="0.4"/>
  <cols>
    <col min="1" max="1" width="6.06640625" style="14" customWidth="1"/>
    <col min="2" max="2" width="31.73046875" style="19" customWidth="1"/>
    <col min="3" max="3" width="9.06640625" style="1"/>
    <col min="4" max="4" width="13.265625" style="13" customWidth="1"/>
    <col min="5" max="5" width="13.265625" style="2" customWidth="1"/>
    <col min="6" max="6" width="13.73046875" style="2" customWidth="1"/>
    <col min="7" max="16384" width="9.06640625" style="3"/>
  </cols>
  <sheetData>
    <row r="1" spans="1:7" x14ac:dyDescent="0.4">
      <c r="B1" s="18" t="s">
        <v>0</v>
      </c>
      <c r="G1" s="21" t="s">
        <v>12</v>
      </c>
    </row>
    <row r="2" spans="1:7" x14ac:dyDescent="0.4">
      <c r="B2" s="18" t="s">
        <v>1</v>
      </c>
      <c r="G2" s="21"/>
    </row>
    <row r="3" spans="1:7" x14ac:dyDescent="0.4">
      <c r="B3" s="18"/>
      <c r="G3" s="21"/>
    </row>
    <row r="4" spans="1:7" x14ac:dyDescent="0.4">
      <c r="B4" s="18"/>
    </row>
    <row r="5" spans="1:7" x14ac:dyDescent="0.4">
      <c r="A5" s="17" t="s">
        <v>2</v>
      </c>
      <c r="B5" s="18" t="s">
        <v>3</v>
      </c>
    </row>
    <row r="6" spans="1:7" x14ac:dyDescent="0.4">
      <c r="B6" s="18"/>
    </row>
    <row r="7" spans="1:7" s="36" customFormat="1" x14ac:dyDescent="0.4">
      <c r="A7" s="32" t="s">
        <v>13</v>
      </c>
      <c r="B7" s="33" t="s">
        <v>14</v>
      </c>
      <c r="C7" s="33"/>
      <c r="D7" s="34"/>
      <c r="E7" s="35"/>
      <c r="F7" s="35"/>
    </row>
    <row r="8" spans="1:7" s="36" customFormat="1" x14ac:dyDescent="0.4">
      <c r="A8" s="32"/>
      <c r="B8" s="33" t="s">
        <v>15</v>
      </c>
      <c r="C8" s="33"/>
      <c r="D8" s="34"/>
      <c r="E8" s="35"/>
      <c r="F8" s="35"/>
    </row>
    <row r="9" spans="1:7" s="36" customFormat="1" x14ac:dyDescent="0.4">
      <c r="A9" s="32"/>
      <c r="B9" s="33" t="s">
        <v>16</v>
      </c>
      <c r="C9" s="33"/>
      <c r="D9" s="35"/>
      <c r="E9" s="35"/>
      <c r="F9" s="35"/>
    </row>
    <row r="10" spans="1:7" s="36" customFormat="1" x14ac:dyDescent="0.4">
      <c r="A10" s="32"/>
      <c r="B10" s="33" t="s">
        <v>17</v>
      </c>
      <c r="C10" s="33"/>
      <c r="D10" s="35"/>
      <c r="E10" s="35"/>
      <c r="F10" s="35"/>
    </row>
    <row r="11" spans="1:7" x14ac:dyDescent="0.4">
      <c r="B11" s="18"/>
    </row>
    <row r="12" spans="1:7" x14ac:dyDescent="0.4">
      <c r="A12" s="17" t="s">
        <v>18</v>
      </c>
      <c r="B12" s="18" t="s">
        <v>19</v>
      </c>
    </row>
    <row r="13" spans="1:7" x14ac:dyDescent="0.4">
      <c r="A13" s="17"/>
      <c r="B13" s="18"/>
      <c r="E13" s="143"/>
    </row>
    <row r="14" spans="1:7" s="12" customFormat="1" x14ac:dyDescent="0.4">
      <c r="A14" s="16"/>
      <c r="B14" s="9" t="s">
        <v>20</v>
      </c>
      <c r="C14" s="9"/>
      <c r="D14" s="10"/>
      <c r="E14" s="144"/>
      <c r="F14" s="11"/>
    </row>
    <row r="15" spans="1:7" s="12" customFormat="1" x14ac:dyDescent="0.4">
      <c r="A15" s="16" t="s">
        <v>21</v>
      </c>
      <c r="B15" s="9" t="s">
        <v>22</v>
      </c>
      <c r="C15" s="9"/>
      <c r="D15" s="10"/>
      <c r="E15" s="144"/>
      <c r="F15" s="11"/>
    </row>
    <row r="16" spans="1:7" s="12" customFormat="1" x14ac:dyDescent="0.4">
      <c r="A16" s="16"/>
      <c r="B16" s="9" t="s">
        <v>23</v>
      </c>
      <c r="C16" s="9"/>
      <c r="D16" s="10"/>
      <c r="E16" s="144"/>
      <c r="F16" s="11"/>
    </row>
    <row r="17" spans="1:6" s="12" customFormat="1" x14ac:dyDescent="0.4">
      <c r="A17" s="16"/>
      <c r="B17" s="9" t="s">
        <v>24</v>
      </c>
      <c r="C17" s="9" t="s">
        <v>25</v>
      </c>
      <c r="D17" s="13">
        <v>378</v>
      </c>
      <c r="E17" s="144"/>
      <c r="F17" s="11">
        <f>D17*E17</f>
        <v>0</v>
      </c>
    </row>
    <row r="18" spans="1:6" s="12" customFormat="1" x14ac:dyDescent="0.4">
      <c r="A18" s="16"/>
      <c r="B18" s="9"/>
      <c r="C18" s="9"/>
      <c r="D18" s="10"/>
      <c r="E18" s="144"/>
      <c r="F18" s="11"/>
    </row>
    <row r="19" spans="1:6" s="12" customFormat="1" x14ac:dyDescent="0.4">
      <c r="A19" s="16"/>
      <c r="B19" s="9" t="s">
        <v>26</v>
      </c>
      <c r="C19" s="9"/>
      <c r="D19" s="10"/>
      <c r="E19" s="144"/>
      <c r="F19" s="11"/>
    </row>
    <row r="20" spans="1:6" s="12" customFormat="1" x14ac:dyDescent="0.4">
      <c r="A20" s="16" t="s">
        <v>27</v>
      </c>
      <c r="B20" s="9" t="s">
        <v>22</v>
      </c>
      <c r="C20" s="9"/>
      <c r="D20" s="10"/>
      <c r="E20" s="144"/>
      <c r="F20" s="11"/>
    </row>
    <row r="21" spans="1:6" s="12" customFormat="1" x14ac:dyDescent="0.4">
      <c r="A21" s="16"/>
      <c r="B21" s="9" t="s">
        <v>28</v>
      </c>
      <c r="C21" s="9"/>
      <c r="D21" s="10"/>
      <c r="E21" s="144"/>
      <c r="F21" s="11"/>
    </row>
    <row r="22" spans="1:6" s="12" customFormat="1" x14ac:dyDescent="0.4">
      <c r="A22" s="16"/>
      <c r="B22" s="9" t="s">
        <v>29</v>
      </c>
      <c r="C22" s="9" t="s">
        <v>25</v>
      </c>
      <c r="D22" s="13">
        <v>378</v>
      </c>
      <c r="E22" s="144"/>
      <c r="F22" s="11">
        <f>D22*E22</f>
        <v>0</v>
      </c>
    </row>
    <row r="23" spans="1:6" s="12" customFormat="1" x14ac:dyDescent="0.4">
      <c r="A23" s="16"/>
      <c r="B23" s="9"/>
      <c r="C23" s="9"/>
      <c r="D23" s="13"/>
      <c r="E23" s="144"/>
      <c r="F23" s="11"/>
    </row>
    <row r="24" spans="1:6" s="12" customFormat="1" x14ac:dyDescent="0.4">
      <c r="A24" s="16"/>
      <c r="B24" s="12" t="s">
        <v>30</v>
      </c>
      <c r="C24" s="9"/>
      <c r="D24" s="13"/>
      <c r="E24" s="144"/>
      <c r="F24" s="11"/>
    </row>
    <row r="25" spans="1:6" s="12" customFormat="1" x14ac:dyDescent="0.4">
      <c r="A25" s="16" t="s">
        <v>31</v>
      </c>
      <c r="B25" s="12" t="s">
        <v>32</v>
      </c>
      <c r="C25" s="9"/>
      <c r="D25" s="13"/>
      <c r="E25" s="144"/>
      <c r="F25" s="11"/>
    </row>
    <row r="26" spans="1:6" s="12" customFormat="1" x14ac:dyDescent="0.4">
      <c r="A26" s="16"/>
      <c r="B26" s="12" t="s">
        <v>33</v>
      </c>
      <c r="C26" s="9"/>
      <c r="D26" s="13"/>
      <c r="E26" s="144"/>
      <c r="F26" s="11"/>
    </row>
    <row r="27" spans="1:6" s="12" customFormat="1" x14ac:dyDescent="0.4">
      <c r="A27" s="16"/>
      <c r="B27" s="12" t="s">
        <v>34</v>
      </c>
      <c r="C27" s="9" t="s">
        <v>35</v>
      </c>
      <c r="D27" s="13">
        <v>77</v>
      </c>
      <c r="E27" s="144"/>
      <c r="F27" s="11">
        <f>E27*D27</f>
        <v>0</v>
      </c>
    </row>
    <row r="28" spans="1:6" s="12" customFormat="1" x14ac:dyDescent="0.4">
      <c r="A28" s="16"/>
      <c r="C28" s="9"/>
      <c r="D28" s="10"/>
      <c r="E28" s="144"/>
      <c r="F28" s="11"/>
    </row>
    <row r="29" spans="1:6" s="12" customFormat="1" x14ac:dyDescent="0.4">
      <c r="B29" s="12" t="s">
        <v>36</v>
      </c>
      <c r="C29" s="9"/>
      <c r="D29" s="10"/>
      <c r="E29" s="144"/>
      <c r="F29" s="11"/>
    </row>
    <row r="30" spans="1:6" s="12" customFormat="1" x14ac:dyDescent="0.4">
      <c r="A30" s="16" t="s">
        <v>37</v>
      </c>
      <c r="B30" s="12" t="s">
        <v>38</v>
      </c>
      <c r="C30" s="9"/>
      <c r="D30" s="10"/>
      <c r="E30" s="144"/>
      <c r="F30" s="11"/>
    </row>
    <row r="31" spans="1:6" s="12" customFormat="1" x14ac:dyDescent="0.4">
      <c r="A31" s="16"/>
      <c r="B31" s="12" t="s">
        <v>39</v>
      </c>
      <c r="C31" s="9" t="s">
        <v>40</v>
      </c>
      <c r="D31" s="11">
        <v>5</v>
      </c>
      <c r="E31" s="144"/>
      <c r="F31" s="11">
        <f>E31*D31</f>
        <v>0</v>
      </c>
    </row>
    <row r="32" spans="1:6" s="12" customFormat="1" x14ac:dyDescent="0.4">
      <c r="A32" s="16"/>
      <c r="C32" s="9"/>
      <c r="D32" s="10"/>
      <c r="E32" s="144"/>
      <c r="F32" s="11"/>
    </row>
    <row r="33" spans="1:6" s="12" customFormat="1" x14ac:dyDescent="0.4">
      <c r="A33" s="16"/>
      <c r="B33" s="12" t="s">
        <v>41</v>
      </c>
      <c r="C33" s="9"/>
      <c r="D33" s="10"/>
      <c r="E33" s="144"/>
      <c r="F33" s="11"/>
    </row>
    <row r="34" spans="1:6" s="12" customFormat="1" x14ac:dyDescent="0.4">
      <c r="A34" s="16" t="s">
        <v>42</v>
      </c>
      <c r="B34" s="12" t="s">
        <v>38</v>
      </c>
      <c r="C34" s="9"/>
      <c r="D34" s="10"/>
      <c r="E34" s="144"/>
      <c r="F34" s="11"/>
    </row>
    <row r="35" spans="1:6" s="12" customFormat="1" x14ac:dyDescent="0.4">
      <c r="A35" s="16"/>
      <c r="B35" s="12" t="s">
        <v>43</v>
      </c>
      <c r="C35" s="9" t="s">
        <v>40</v>
      </c>
      <c r="D35" s="11">
        <v>4</v>
      </c>
      <c r="E35" s="144"/>
      <c r="F35" s="11">
        <f>E35*D35</f>
        <v>0</v>
      </c>
    </row>
    <row r="36" spans="1:6" s="12" customFormat="1" x14ac:dyDescent="0.4">
      <c r="A36" s="16"/>
      <c r="C36" s="9"/>
      <c r="D36" s="10"/>
      <c r="E36" s="144"/>
      <c r="F36" s="11"/>
    </row>
    <row r="37" spans="1:6" s="12" customFormat="1" x14ac:dyDescent="0.4">
      <c r="A37" s="16"/>
      <c r="B37" s="12" t="s">
        <v>44</v>
      </c>
      <c r="C37" s="9"/>
      <c r="D37" s="10"/>
      <c r="E37" s="144"/>
      <c r="F37" s="11"/>
    </row>
    <row r="38" spans="1:6" s="12" customFormat="1" x14ac:dyDescent="0.4">
      <c r="A38" s="16" t="s">
        <v>45</v>
      </c>
      <c r="B38" s="12" t="s">
        <v>46</v>
      </c>
      <c r="C38" s="9"/>
      <c r="D38" s="10"/>
      <c r="E38" s="144"/>
      <c r="F38" s="11"/>
    </row>
    <row r="39" spans="1:6" s="12" customFormat="1" x14ac:dyDescent="0.4">
      <c r="A39" s="16"/>
      <c r="B39" s="12" t="s">
        <v>47</v>
      </c>
      <c r="C39" s="9"/>
      <c r="D39" s="10"/>
      <c r="E39" s="144"/>
      <c r="F39" s="11"/>
    </row>
    <row r="40" spans="1:6" s="12" customFormat="1" x14ac:dyDescent="0.4">
      <c r="A40" s="16"/>
      <c r="B40" s="12" t="s">
        <v>48</v>
      </c>
      <c r="C40" s="9" t="s">
        <v>40</v>
      </c>
      <c r="D40" s="11">
        <v>5</v>
      </c>
      <c r="E40" s="144"/>
      <c r="F40" s="11">
        <f>E40*D40</f>
        <v>0</v>
      </c>
    </row>
    <row r="41" spans="1:6" s="12" customFormat="1" x14ac:dyDescent="0.4">
      <c r="A41" s="16"/>
      <c r="C41" s="9"/>
      <c r="D41" s="10"/>
      <c r="E41" s="144"/>
      <c r="F41" s="11"/>
    </row>
    <row r="42" spans="1:6" s="12" customFormat="1" x14ac:dyDescent="0.4">
      <c r="A42" s="16"/>
      <c r="B42" s="12" t="s">
        <v>49</v>
      </c>
      <c r="C42" s="9"/>
      <c r="D42" s="10"/>
      <c r="E42" s="144"/>
      <c r="F42" s="11"/>
    </row>
    <row r="43" spans="1:6" s="12" customFormat="1" x14ac:dyDescent="0.4">
      <c r="A43" s="16" t="s">
        <v>50</v>
      </c>
      <c r="B43" s="12" t="s">
        <v>51</v>
      </c>
      <c r="C43" s="9"/>
      <c r="D43" s="10"/>
      <c r="E43" s="144"/>
      <c r="F43" s="11"/>
    </row>
    <row r="44" spans="1:6" s="12" customFormat="1" x14ac:dyDescent="0.4">
      <c r="A44" s="16"/>
      <c r="B44" s="12" t="s">
        <v>47</v>
      </c>
      <c r="C44" s="9"/>
      <c r="D44" s="10"/>
      <c r="E44" s="144"/>
      <c r="F44" s="11"/>
    </row>
    <row r="45" spans="1:6" s="12" customFormat="1" x14ac:dyDescent="0.4">
      <c r="A45" s="16"/>
      <c r="B45" s="12" t="s">
        <v>48</v>
      </c>
      <c r="C45" s="9" t="s">
        <v>40</v>
      </c>
      <c r="D45" s="11">
        <v>4</v>
      </c>
      <c r="E45" s="144"/>
      <c r="F45" s="11">
        <f>E45*D45</f>
        <v>0</v>
      </c>
    </row>
    <row r="46" spans="1:6" s="12" customFormat="1" x14ac:dyDescent="0.4">
      <c r="A46" s="16"/>
      <c r="C46" s="9"/>
      <c r="D46" s="10"/>
      <c r="E46" s="144"/>
      <c r="F46" s="11"/>
    </row>
    <row r="47" spans="1:6" s="12" customFormat="1" x14ac:dyDescent="0.4">
      <c r="A47" s="16"/>
      <c r="B47" s="12" t="s">
        <v>52</v>
      </c>
      <c r="C47" s="9"/>
      <c r="D47" s="10"/>
      <c r="E47" s="144"/>
      <c r="F47" s="11"/>
    </row>
    <row r="48" spans="1:6" s="12" customFormat="1" x14ac:dyDescent="0.4">
      <c r="A48" s="16" t="s">
        <v>53</v>
      </c>
      <c r="B48" s="9" t="s">
        <v>54</v>
      </c>
      <c r="C48" s="9"/>
      <c r="D48" s="10"/>
      <c r="E48" s="144"/>
      <c r="F48" s="11"/>
    </row>
    <row r="49" spans="1:8" s="12" customFormat="1" x14ac:dyDescent="0.4">
      <c r="A49" s="16"/>
      <c r="B49" s="9" t="s">
        <v>55</v>
      </c>
      <c r="C49" s="9"/>
      <c r="D49" s="10"/>
      <c r="E49" s="144"/>
      <c r="F49" s="11"/>
    </row>
    <row r="50" spans="1:8" s="12" customFormat="1" x14ac:dyDescent="0.4">
      <c r="A50" s="16"/>
      <c r="B50" s="9" t="s">
        <v>24</v>
      </c>
      <c r="C50" s="9" t="s">
        <v>40</v>
      </c>
      <c r="D50" s="13">
        <v>17</v>
      </c>
      <c r="E50" s="144"/>
      <c r="F50" s="11">
        <f>D50*E50</f>
        <v>0</v>
      </c>
    </row>
    <row r="51" spans="1:8" s="12" customFormat="1" x14ac:dyDescent="0.4">
      <c r="A51" s="16"/>
      <c r="B51" s="9"/>
      <c r="C51" s="9"/>
      <c r="D51" s="13"/>
      <c r="E51" s="144"/>
      <c r="F51" s="11"/>
    </row>
    <row r="52" spans="1:8" s="12" customFormat="1" x14ac:dyDescent="0.4">
      <c r="A52" s="16"/>
      <c r="B52" s="9" t="s">
        <v>56</v>
      </c>
      <c r="C52" s="9"/>
      <c r="D52" s="10"/>
      <c r="E52" s="144"/>
      <c r="F52" s="11"/>
    </row>
    <row r="53" spans="1:8" s="12" customFormat="1" x14ac:dyDescent="0.4">
      <c r="A53" s="16" t="s">
        <v>57</v>
      </c>
      <c r="B53" s="9" t="s">
        <v>58</v>
      </c>
      <c r="C53" s="9"/>
      <c r="D53" s="10"/>
      <c r="E53" s="144"/>
      <c r="F53" s="11"/>
    </row>
    <row r="54" spans="1:8" s="12" customFormat="1" x14ac:dyDescent="0.4">
      <c r="A54" s="16"/>
      <c r="B54" s="9" t="s">
        <v>59</v>
      </c>
      <c r="C54" s="9"/>
      <c r="D54" s="10"/>
      <c r="E54" s="144"/>
      <c r="F54" s="11"/>
      <c r="G54" s="22" t="s">
        <v>60</v>
      </c>
    </row>
    <row r="55" spans="1:8" s="12" customFormat="1" x14ac:dyDescent="0.4">
      <c r="A55" s="16"/>
      <c r="B55" s="12" t="s">
        <v>61</v>
      </c>
      <c r="C55" s="9" t="s">
        <v>40</v>
      </c>
      <c r="D55" s="13">
        <v>7</v>
      </c>
      <c r="E55" s="144"/>
      <c r="F55" s="11">
        <f>D55*E55</f>
        <v>0</v>
      </c>
      <c r="G55" s="12">
        <f>D55*0.02</f>
        <v>0.14000000000000001</v>
      </c>
      <c r="H55" s="12" t="s">
        <v>62</v>
      </c>
    </row>
    <row r="56" spans="1:8" s="12" customFormat="1" x14ac:dyDescent="0.4">
      <c r="A56" s="16"/>
      <c r="B56" s="9"/>
      <c r="C56" s="9"/>
      <c r="D56" s="13"/>
      <c r="E56" s="144"/>
      <c r="F56" s="11"/>
    </row>
    <row r="57" spans="1:8" s="12" customFormat="1" x14ac:dyDescent="0.4">
      <c r="A57" s="16"/>
      <c r="B57" s="9" t="s">
        <v>63</v>
      </c>
      <c r="C57" s="9"/>
      <c r="D57" s="10"/>
      <c r="E57" s="144"/>
      <c r="F57" s="11"/>
    </row>
    <row r="58" spans="1:8" s="12" customFormat="1" x14ac:dyDescent="0.4">
      <c r="A58" s="16" t="s">
        <v>64</v>
      </c>
      <c r="B58" s="9" t="s">
        <v>65</v>
      </c>
      <c r="C58" s="9"/>
      <c r="D58" s="10"/>
      <c r="E58" s="144"/>
      <c r="F58" s="11"/>
      <c r="G58" s="22" t="s">
        <v>66</v>
      </c>
    </row>
    <row r="59" spans="1:8" s="12" customFormat="1" x14ac:dyDescent="0.4">
      <c r="A59" s="16"/>
      <c r="B59" s="12" t="s">
        <v>61</v>
      </c>
      <c r="C59" s="9" t="s">
        <v>40</v>
      </c>
      <c r="D59" s="13">
        <v>4</v>
      </c>
      <c r="E59" s="144"/>
      <c r="F59" s="11">
        <f>D59*E59</f>
        <v>0</v>
      </c>
      <c r="G59" s="12">
        <f>D59*0.15*0.1*1</f>
        <v>0.06</v>
      </c>
      <c r="H59" s="12" t="s">
        <v>62</v>
      </c>
    </row>
    <row r="60" spans="1:8" s="12" customFormat="1" x14ac:dyDescent="0.4">
      <c r="A60" s="16"/>
      <c r="C60" s="9"/>
      <c r="D60" s="13"/>
      <c r="E60" s="144"/>
      <c r="F60" s="11"/>
    </row>
    <row r="61" spans="1:8" s="12" customFormat="1" x14ac:dyDescent="0.4">
      <c r="A61" s="16"/>
      <c r="B61" s="12" t="s">
        <v>67</v>
      </c>
      <c r="C61" s="9"/>
      <c r="D61" s="13"/>
      <c r="E61" s="144"/>
      <c r="F61" s="11"/>
    </row>
    <row r="62" spans="1:8" s="12" customFormat="1" x14ac:dyDescent="0.4">
      <c r="A62" s="16" t="s">
        <v>68</v>
      </c>
      <c r="B62" s="12" t="s">
        <v>69</v>
      </c>
      <c r="C62" s="9" t="s">
        <v>40</v>
      </c>
      <c r="D62" s="13">
        <v>9</v>
      </c>
      <c r="E62" s="144"/>
      <c r="F62" s="11">
        <f>E62*D62</f>
        <v>0</v>
      </c>
    </row>
    <row r="63" spans="1:8" s="12" customFormat="1" x14ac:dyDescent="0.4">
      <c r="A63" s="16"/>
      <c r="C63" s="9"/>
      <c r="D63" s="13"/>
      <c r="E63" s="144"/>
      <c r="F63" s="11"/>
    </row>
    <row r="64" spans="1:8" s="12" customFormat="1" x14ac:dyDescent="0.4">
      <c r="A64" s="16"/>
      <c r="B64" s="12" t="s">
        <v>70</v>
      </c>
      <c r="C64" s="9"/>
      <c r="D64" s="13"/>
      <c r="E64" s="144"/>
      <c r="F64" s="11"/>
    </row>
    <row r="65" spans="1:8" s="12" customFormat="1" x14ac:dyDescent="0.4">
      <c r="A65" s="16" t="s">
        <v>71</v>
      </c>
      <c r="B65" s="12" t="s">
        <v>72</v>
      </c>
      <c r="C65" s="9"/>
      <c r="D65" s="13"/>
      <c r="E65" s="144"/>
      <c r="F65" s="11"/>
    </row>
    <row r="66" spans="1:8" s="12" customFormat="1" x14ac:dyDescent="0.4">
      <c r="A66" s="16"/>
      <c r="B66" s="12" t="s">
        <v>73</v>
      </c>
      <c r="C66" s="9" t="s">
        <v>40</v>
      </c>
      <c r="D66" s="13">
        <v>1</v>
      </c>
      <c r="E66" s="144"/>
      <c r="F66" s="11">
        <f>E66*D66</f>
        <v>0</v>
      </c>
    </row>
    <row r="67" spans="1:8" s="12" customFormat="1" x14ac:dyDescent="0.4">
      <c r="A67" s="16"/>
      <c r="C67" s="9"/>
      <c r="D67" s="13"/>
      <c r="E67" s="144"/>
      <c r="F67" s="11"/>
    </row>
    <row r="68" spans="1:8" s="12" customFormat="1" x14ac:dyDescent="0.4">
      <c r="A68" s="16"/>
      <c r="B68" s="12" t="s">
        <v>74</v>
      </c>
      <c r="C68" s="9"/>
      <c r="D68" s="13"/>
      <c r="E68" s="144"/>
      <c r="F68" s="11"/>
    </row>
    <row r="69" spans="1:8" s="12" customFormat="1" x14ac:dyDescent="0.4">
      <c r="A69" s="16" t="s">
        <v>75</v>
      </c>
      <c r="B69" s="12" t="s">
        <v>76</v>
      </c>
      <c r="C69" s="9"/>
      <c r="D69" s="13"/>
      <c r="E69" s="144"/>
      <c r="F69" s="11"/>
    </row>
    <row r="70" spans="1:8" s="12" customFormat="1" x14ac:dyDescent="0.4">
      <c r="A70" s="16"/>
      <c r="B70" s="12" t="s">
        <v>77</v>
      </c>
      <c r="C70" s="9" t="s">
        <v>35</v>
      </c>
      <c r="D70" s="13">
        <v>185</v>
      </c>
      <c r="E70" s="144"/>
      <c r="F70" s="11">
        <f>E70*D70</f>
        <v>0</v>
      </c>
    </row>
    <row r="71" spans="1:8" s="12" customFormat="1" x14ac:dyDescent="0.4">
      <c r="A71" s="16"/>
      <c r="C71" s="9"/>
      <c r="D71" s="13"/>
      <c r="E71" s="144"/>
      <c r="F71" s="11"/>
    </row>
    <row r="72" spans="1:8" s="12" customFormat="1" x14ac:dyDescent="0.4">
      <c r="A72" s="16"/>
      <c r="B72" s="12" t="s">
        <v>78</v>
      </c>
      <c r="C72" s="9"/>
      <c r="D72" s="13"/>
      <c r="E72" s="144"/>
      <c r="F72" s="11"/>
    </row>
    <row r="73" spans="1:8" s="12" customFormat="1" x14ac:dyDescent="0.4">
      <c r="A73" s="16" t="s">
        <v>79</v>
      </c>
      <c r="B73" s="12" t="s">
        <v>80</v>
      </c>
      <c r="C73" s="9"/>
      <c r="D73" s="13"/>
      <c r="E73" s="144"/>
      <c r="F73" s="11"/>
    </row>
    <row r="74" spans="1:8" s="12" customFormat="1" x14ac:dyDescent="0.4">
      <c r="A74" s="16"/>
      <c r="B74" s="12" t="s">
        <v>81</v>
      </c>
      <c r="C74" s="9" t="s">
        <v>62</v>
      </c>
      <c r="D74" s="13">
        <v>278</v>
      </c>
      <c r="E74" s="144"/>
      <c r="F74" s="11">
        <f>E74*D74</f>
        <v>0</v>
      </c>
    </row>
    <row r="75" spans="1:8" s="12" customFormat="1" x14ac:dyDescent="0.4">
      <c r="A75" s="16"/>
      <c r="C75" s="9"/>
      <c r="D75" s="13"/>
      <c r="E75" s="144"/>
      <c r="F75" s="11"/>
    </row>
    <row r="76" spans="1:8" s="12" customFormat="1" x14ac:dyDescent="0.4">
      <c r="A76" s="16"/>
      <c r="B76" s="9" t="s">
        <v>82</v>
      </c>
      <c r="C76" s="9"/>
      <c r="D76" s="10"/>
      <c r="E76" s="144"/>
      <c r="F76" s="11"/>
    </row>
    <row r="77" spans="1:8" s="12" customFormat="1" x14ac:dyDescent="0.4">
      <c r="A77" s="16" t="s">
        <v>83</v>
      </c>
      <c r="B77" s="9" t="s">
        <v>84</v>
      </c>
      <c r="C77" s="9"/>
      <c r="D77" s="10"/>
      <c r="E77" s="144"/>
      <c r="F77" s="11"/>
      <c r="G77" s="22"/>
    </row>
    <row r="78" spans="1:8" s="12" customFormat="1" x14ac:dyDescent="0.4">
      <c r="A78" s="16"/>
      <c r="B78" s="9" t="s">
        <v>85</v>
      </c>
      <c r="C78" s="9"/>
      <c r="D78" s="10"/>
      <c r="E78" s="144"/>
      <c r="F78" s="11"/>
      <c r="G78" s="22" t="s">
        <v>86</v>
      </c>
    </row>
    <row r="79" spans="1:8" s="12" customFormat="1" x14ac:dyDescent="0.4">
      <c r="A79" s="16"/>
      <c r="B79" s="12" t="s">
        <v>61</v>
      </c>
      <c r="C79" s="9" t="s">
        <v>35</v>
      </c>
      <c r="D79" s="13">
        <v>2130</v>
      </c>
      <c r="E79" s="144"/>
      <c r="F79" s="11">
        <f>D79*E79</f>
        <v>0</v>
      </c>
      <c r="G79" s="12">
        <f>D79*0.1</f>
        <v>213</v>
      </c>
      <c r="H79" s="12" t="s">
        <v>62</v>
      </c>
    </row>
    <row r="80" spans="1:8" s="12" customFormat="1" x14ac:dyDescent="0.4">
      <c r="A80" s="16"/>
      <c r="C80" s="9"/>
      <c r="D80" s="13"/>
      <c r="E80" s="144"/>
      <c r="F80" s="11"/>
    </row>
    <row r="81" spans="1:8" s="12" customFormat="1" x14ac:dyDescent="0.4">
      <c r="A81" s="16"/>
      <c r="B81" s="9" t="s">
        <v>87</v>
      </c>
      <c r="C81" s="9"/>
      <c r="D81" s="10"/>
      <c r="E81" s="144"/>
      <c r="F81" s="11"/>
    </row>
    <row r="82" spans="1:8" s="12" customFormat="1" x14ac:dyDescent="0.4">
      <c r="A82" s="16" t="s">
        <v>88</v>
      </c>
      <c r="B82" s="9" t="s">
        <v>89</v>
      </c>
      <c r="C82" s="9"/>
      <c r="D82" s="10"/>
      <c r="E82" s="144"/>
      <c r="F82" s="11"/>
    </row>
    <row r="83" spans="1:8" s="12" customFormat="1" x14ac:dyDescent="0.4">
      <c r="A83" s="16"/>
      <c r="B83" s="9" t="s">
        <v>90</v>
      </c>
      <c r="C83" s="9"/>
      <c r="D83" s="10"/>
      <c r="E83" s="144"/>
      <c r="F83" s="11"/>
    </row>
    <row r="84" spans="1:8" s="12" customFormat="1" x14ac:dyDescent="0.4">
      <c r="A84" s="16"/>
      <c r="B84" s="12" t="s">
        <v>91</v>
      </c>
      <c r="C84" s="9"/>
      <c r="D84" s="10"/>
      <c r="E84" s="144"/>
      <c r="F84" s="11"/>
      <c r="G84" s="22" t="s">
        <v>86</v>
      </c>
    </row>
    <row r="85" spans="1:8" s="12" customFormat="1" x14ac:dyDescent="0.4">
      <c r="A85" s="16"/>
      <c r="B85" s="12" t="s">
        <v>61</v>
      </c>
      <c r="C85" s="9" t="s">
        <v>35</v>
      </c>
      <c r="D85" s="13">
        <v>34</v>
      </c>
      <c r="E85" s="144"/>
      <c r="F85" s="11">
        <f>D85*E85</f>
        <v>0</v>
      </c>
      <c r="G85" s="12">
        <f>D85*0.03</f>
        <v>1.02</v>
      </c>
      <c r="H85" s="12" t="s">
        <v>62</v>
      </c>
    </row>
    <row r="86" spans="1:8" s="12" customFormat="1" x14ac:dyDescent="0.4">
      <c r="A86" s="16"/>
      <c r="C86" s="9"/>
      <c r="D86" s="13"/>
      <c r="E86" s="144"/>
      <c r="F86" s="11"/>
    </row>
    <row r="87" spans="1:8" s="12" customFormat="1" x14ac:dyDescent="0.4">
      <c r="A87" s="16"/>
      <c r="B87" s="9" t="s">
        <v>87</v>
      </c>
      <c r="C87" s="9"/>
      <c r="D87" s="10"/>
      <c r="E87" s="144"/>
      <c r="F87" s="11"/>
    </row>
    <row r="88" spans="1:8" s="12" customFormat="1" x14ac:dyDescent="0.4">
      <c r="A88" s="16" t="s">
        <v>92</v>
      </c>
      <c r="B88" s="9" t="s">
        <v>89</v>
      </c>
      <c r="C88" s="9"/>
      <c r="D88" s="10"/>
      <c r="E88" s="144"/>
      <c r="F88" s="11"/>
    </row>
    <row r="89" spans="1:8" s="12" customFormat="1" x14ac:dyDescent="0.4">
      <c r="A89" s="16"/>
      <c r="B89" s="9" t="s">
        <v>93</v>
      </c>
      <c r="C89" s="9"/>
      <c r="D89" s="10"/>
      <c r="E89" s="144"/>
      <c r="F89" s="11"/>
    </row>
    <row r="90" spans="1:8" s="12" customFormat="1" x14ac:dyDescent="0.4">
      <c r="A90" s="16"/>
      <c r="B90" s="12" t="s">
        <v>61</v>
      </c>
      <c r="C90" s="9" t="s">
        <v>35</v>
      </c>
      <c r="D90" s="13">
        <v>5170</v>
      </c>
      <c r="E90" s="144"/>
      <c r="F90" s="11">
        <f>D90*E90</f>
        <v>0</v>
      </c>
    </row>
    <row r="91" spans="1:8" s="12" customFormat="1" x14ac:dyDescent="0.4">
      <c r="A91" s="16"/>
      <c r="B91" s="9"/>
      <c r="C91" s="9"/>
      <c r="D91" s="10"/>
      <c r="E91" s="144"/>
      <c r="F91" s="11"/>
    </row>
    <row r="92" spans="1:8" s="12" customFormat="1" x14ac:dyDescent="0.4">
      <c r="A92" s="16"/>
      <c r="B92" s="9" t="s">
        <v>94</v>
      </c>
      <c r="C92" s="9"/>
      <c r="D92" s="10"/>
      <c r="E92" s="144"/>
      <c r="F92" s="11"/>
    </row>
    <row r="93" spans="1:8" s="12" customFormat="1" x14ac:dyDescent="0.4">
      <c r="A93" s="16" t="s">
        <v>95</v>
      </c>
      <c r="B93" s="9" t="s">
        <v>96</v>
      </c>
      <c r="C93" s="9"/>
      <c r="D93" s="10"/>
      <c r="E93" s="144"/>
      <c r="F93" s="11"/>
    </row>
    <row r="94" spans="1:8" s="12" customFormat="1" x14ac:dyDescent="0.4">
      <c r="A94" s="16"/>
      <c r="B94" s="9" t="s">
        <v>97</v>
      </c>
      <c r="C94" s="9"/>
      <c r="D94" s="10"/>
      <c r="E94" s="144"/>
      <c r="F94" s="11"/>
    </row>
    <row r="95" spans="1:8" s="12" customFormat="1" x14ac:dyDescent="0.4">
      <c r="A95" s="16"/>
      <c r="B95" s="12" t="s">
        <v>98</v>
      </c>
      <c r="C95" s="9" t="s">
        <v>99</v>
      </c>
      <c r="D95" s="13">
        <v>28</v>
      </c>
      <c r="E95" s="144"/>
      <c r="F95" s="11">
        <f>D95*E95</f>
        <v>0</v>
      </c>
    </row>
    <row r="96" spans="1:8" s="12" customFormat="1" x14ac:dyDescent="0.4">
      <c r="A96" s="16"/>
      <c r="C96" s="9"/>
      <c r="D96" s="13"/>
      <c r="E96" s="144"/>
      <c r="F96" s="11"/>
    </row>
    <row r="97" spans="1:6" s="12" customFormat="1" x14ac:dyDescent="0.4">
      <c r="A97" s="16"/>
      <c r="B97" s="12" t="s">
        <v>100</v>
      </c>
      <c r="C97" s="9"/>
      <c r="D97" s="13"/>
      <c r="E97" s="144"/>
      <c r="F97" s="11"/>
    </row>
    <row r="98" spans="1:6" s="12" customFormat="1" x14ac:dyDescent="0.4">
      <c r="A98" s="16" t="s">
        <v>101</v>
      </c>
      <c r="B98" s="12" t="s">
        <v>102</v>
      </c>
      <c r="C98" s="9"/>
      <c r="D98" s="13"/>
      <c r="E98" s="144"/>
      <c r="F98" s="11"/>
    </row>
    <row r="99" spans="1:6" s="12" customFormat="1" x14ac:dyDescent="0.4">
      <c r="A99" s="16"/>
      <c r="B99" s="12" t="s">
        <v>103</v>
      </c>
      <c r="C99" s="9" t="s">
        <v>62</v>
      </c>
      <c r="D99" s="13">
        <v>15.3</v>
      </c>
      <c r="E99" s="144"/>
      <c r="F99" s="11">
        <f>E99*D99</f>
        <v>0</v>
      </c>
    </row>
    <row r="100" spans="1:6" s="12" customFormat="1" x14ac:dyDescent="0.4">
      <c r="A100" s="16"/>
      <c r="C100" s="9"/>
      <c r="D100" s="13"/>
      <c r="E100" s="144"/>
      <c r="F100" s="11"/>
    </row>
    <row r="101" spans="1:6" s="12" customFormat="1" x14ac:dyDescent="0.4">
      <c r="A101" s="16"/>
      <c r="B101" s="12" t="s">
        <v>104</v>
      </c>
      <c r="C101" s="9"/>
      <c r="D101" s="13"/>
      <c r="E101" s="144"/>
      <c r="F101" s="11"/>
    </row>
    <row r="102" spans="1:6" s="12" customFormat="1" x14ac:dyDescent="0.4">
      <c r="A102" s="16" t="s">
        <v>105</v>
      </c>
      <c r="B102" s="12" t="s">
        <v>106</v>
      </c>
      <c r="C102" s="9"/>
      <c r="D102" s="13"/>
      <c r="E102" s="144"/>
      <c r="F102" s="11"/>
    </row>
    <row r="103" spans="1:6" s="12" customFormat="1" x14ac:dyDescent="0.4">
      <c r="A103" s="16"/>
      <c r="B103" s="12" t="s">
        <v>107</v>
      </c>
      <c r="C103" s="9" t="s">
        <v>35</v>
      </c>
      <c r="D103" s="13">
        <v>83</v>
      </c>
      <c r="E103" s="144"/>
      <c r="F103" s="11">
        <f>E103*D103</f>
        <v>0</v>
      </c>
    </row>
    <row r="104" spans="1:6" s="12" customFormat="1" x14ac:dyDescent="0.4">
      <c r="A104" s="16"/>
      <c r="C104" s="9"/>
      <c r="D104" s="13"/>
      <c r="E104" s="144"/>
      <c r="F104" s="11"/>
    </row>
    <row r="105" spans="1:6" s="39" customFormat="1" x14ac:dyDescent="0.4">
      <c r="A105" s="40"/>
      <c r="B105" s="37" t="s">
        <v>108</v>
      </c>
      <c r="C105" s="37"/>
      <c r="D105" s="38"/>
      <c r="E105" s="145"/>
      <c r="F105" s="38"/>
    </row>
    <row r="106" spans="1:6" s="39" customFormat="1" x14ac:dyDescent="0.4">
      <c r="A106" s="40" t="s">
        <v>109</v>
      </c>
      <c r="B106" s="37" t="s">
        <v>110</v>
      </c>
      <c r="C106" s="37"/>
      <c r="D106" s="38"/>
      <c r="E106" s="145"/>
      <c r="F106" s="38"/>
    </row>
    <row r="107" spans="1:6" s="39" customFormat="1" x14ac:dyDescent="0.4">
      <c r="A107" s="40"/>
      <c r="B107" s="37" t="s">
        <v>111</v>
      </c>
      <c r="C107" s="37"/>
      <c r="D107" s="38"/>
      <c r="E107" s="145"/>
      <c r="F107" s="38"/>
    </row>
    <row r="108" spans="1:6" s="39" customFormat="1" x14ac:dyDescent="0.4">
      <c r="A108" s="40"/>
      <c r="B108" s="37" t="s">
        <v>112</v>
      </c>
      <c r="C108" s="37" t="s">
        <v>113</v>
      </c>
      <c r="D108" s="38">
        <v>1</v>
      </c>
      <c r="E108" s="145"/>
      <c r="F108" s="38">
        <f>D108*E108</f>
        <v>0</v>
      </c>
    </row>
    <row r="109" spans="1:6" s="12" customFormat="1" ht="13.5" thickBot="1" x14ac:dyDescent="0.45">
      <c r="A109" s="16"/>
      <c r="B109" s="9"/>
      <c r="C109" s="9"/>
      <c r="D109" s="10"/>
      <c r="E109" s="144"/>
      <c r="F109" s="11"/>
    </row>
    <row r="110" spans="1:6" ht="13.5" thickBot="1" x14ac:dyDescent="0.45">
      <c r="A110" s="17"/>
      <c r="B110" s="25" t="s">
        <v>114</v>
      </c>
      <c r="C110" s="5"/>
      <c r="D110" s="20"/>
      <c r="E110" s="146"/>
      <c r="F110" s="7">
        <f>SUM(F12:F109)</f>
        <v>0</v>
      </c>
    </row>
    <row r="111" spans="1:6" x14ac:dyDescent="0.4">
      <c r="A111" s="17"/>
      <c r="B111" s="9"/>
      <c r="E111" s="143"/>
      <c r="F111" s="8"/>
    </row>
    <row r="112" spans="1:6" x14ac:dyDescent="0.4">
      <c r="A112" s="17"/>
      <c r="B112" s="9"/>
      <c r="E112" s="143"/>
      <c r="F112" s="8"/>
    </row>
    <row r="113" spans="1:8" x14ac:dyDescent="0.4">
      <c r="A113" s="17" t="s">
        <v>115</v>
      </c>
      <c r="B113" s="18" t="s">
        <v>116</v>
      </c>
      <c r="E113" s="143"/>
      <c r="F113" s="8"/>
    </row>
    <row r="114" spans="1:8" x14ac:dyDescent="0.4">
      <c r="A114" s="17"/>
      <c r="B114" s="18"/>
      <c r="E114" s="143"/>
      <c r="F114" s="8"/>
    </row>
    <row r="115" spans="1:8" x14ac:dyDescent="0.4">
      <c r="A115" s="16"/>
      <c r="B115" s="9" t="s">
        <v>117</v>
      </c>
      <c r="C115" s="4"/>
      <c r="D115" s="11"/>
      <c r="E115" s="147"/>
      <c r="F115" s="8"/>
    </row>
    <row r="116" spans="1:8" x14ac:dyDescent="0.4">
      <c r="A116" s="16" t="s">
        <v>118</v>
      </c>
      <c r="B116" s="9" t="s">
        <v>119</v>
      </c>
      <c r="C116" s="4"/>
      <c r="D116" s="11"/>
      <c r="E116" s="147"/>
      <c r="F116" s="8"/>
    </row>
    <row r="117" spans="1:8" x14ac:dyDescent="0.4">
      <c r="A117" s="16"/>
      <c r="B117" s="9" t="s">
        <v>120</v>
      </c>
      <c r="C117" s="4"/>
      <c r="D117" s="11"/>
      <c r="E117" s="147"/>
      <c r="F117" s="8"/>
      <c r="G117" s="24"/>
      <c r="H117" s="12"/>
    </row>
    <row r="118" spans="1:8" x14ac:dyDescent="0.4">
      <c r="A118" s="16"/>
      <c r="B118" s="9" t="s">
        <v>121</v>
      </c>
      <c r="C118" s="4" t="s">
        <v>62</v>
      </c>
      <c r="D118" s="11">
        <v>40</v>
      </c>
      <c r="E118" s="147"/>
      <c r="F118" s="8">
        <f>D118*E118</f>
        <v>0</v>
      </c>
      <c r="G118" s="13"/>
      <c r="H118" s="12"/>
    </row>
    <row r="119" spans="1:8" x14ac:dyDescent="0.4">
      <c r="A119" s="17"/>
      <c r="B119" s="18"/>
      <c r="E119" s="143"/>
      <c r="F119" s="8"/>
    </row>
    <row r="120" spans="1:8" s="12" customFormat="1" x14ac:dyDescent="0.4">
      <c r="A120" s="16"/>
      <c r="B120" s="9" t="s">
        <v>122</v>
      </c>
      <c r="C120" s="9"/>
      <c r="D120" s="10"/>
      <c r="E120" s="144"/>
      <c r="F120" s="11"/>
    </row>
    <row r="121" spans="1:8" s="12" customFormat="1" x14ac:dyDescent="0.4">
      <c r="A121" s="16" t="s">
        <v>123</v>
      </c>
      <c r="B121" s="9" t="s">
        <v>119</v>
      </c>
      <c r="C121" s="9"/>
      <c r="D121" s="10"/>
      <c r="E121" s="144"/>
      <c r="F121" s="11"/>
    </row>
    <row r="122" spans="1:8" s="12" customFormat="1" x14ac:dyDescent="0.4">
      <c r="A122" s="16"/>
      <c r="B122" s="9" t="s">
        <v>124</v>
      </c>
      <c r="C122" s="9"/>
      <c r="D122" s="10"/>
      <c r="E122" s="144"/>
      <c r="F122" s="11"/>
      <c r="G122" s="24"/>
    </row>
    <row r="123" spans="1:8" s="12" customFormat="1" x14ac:dyDescent="0.4">
      <c r="A123" s="16"/>
      <c r="B123" s="43" t="s">
        <v>61</v>
      </c>
      <c r="C123" s="9" t="s">
        <v>62</v>
      </c>
      <c r="D123" s="11">
        <v>79</v>
      </c>
      <c r="E123" s="144"/>
      <c r="F123" s="11">
        <f>D123*E123</f>
        <v>0</v>
      </c>
      <c r="G123" s="13"/>
    </row>
    <row r="124" spans="1:8" s="12" customFormat="1" x14ac:dyDescent="0.4">
      <c r="A124" s="16"/>
      <c r="C124" s="9"/>
      <c r="D124" s="13"/>
      <c r="E124" s="144"/>
      <c r="F124" s="11"/>
      <c r="G124" s="13"/>
    </row>
    <row r="125" spans="1:8" s="12" customFormat="1" x14ac:dyDescent="0.4">
      <c r="A125" s="16"/>
      <c r="B125" s="9" t="s">
        <v>125</v>
      </c>
      <c r="C125" s="9"/>
      <c r="D125" s="10"/>
      <c r="E125" s="144"/>
      <c r="F125" s="11"/>
    </row>
    <row r="126" spans="1:8" s="12" customFormat="1" x14ac:dyDescent="0.4">
      <c r="A126" s="16" t="s">
        <v>126</v>
      </c>
      <c r="B126" s="9" t="s">
        <v>127</v>
      </c>
      <c r="C126" s="9"/>
      <c r="D126" s="10"/>
      <c r="E126" s="144"/>
      <c r="F126" s="11"/>
    </row>
    <row r="127" spans="1:8" s="12" customFormat="1" x14ac:dyDescent="0.4">
      <c r="A127" s="16"/>
      <c r="B127" s="9" t="s">
        <v>128</v>
      </c>
      <c r="C127" s="9"/>
      <c r="D127" s="10"/>
      <c r="E127" s="144"/>
      <c r="F127" s="11"/>
      <c r="G127" s="22" t="s">
        <v>129</v>
      </c>
    </row>
    <row r="128" spans="1:8" s="12" customFormat="1" x14ac:dyDescent="0.4">
      <c r="A128" s="16"/>
      <c r="B128" s="12" t="s">
        <v>61</v>
      </c>
      <c r="C128" s="9" t="s">
        <v>62</v>
      </c>
      <c r="D128" s="13">
        <v>1567</v>
      </c>
      <c r="E128" s="144"/>
      <c r="F128" s="11">
        <f>D128*E128</f>
        <v>0</v>
      </c>
      <c r="G128" s="13">
        <f>D128</f>
        <v>1567</v>
      </c>
      <c r="H128" s="12" t="s">
        <v>62</v>
      </c>
    </row>
    <row r="129" spans="1:8" s="12" customFormat="1" x14ac:dyDescent="0.4">
      <c r="A129" s="16"/>
      <c r="C129" s="9"/>
      <c r="D129" s="11"/>
      <c r="E129" s="144"/>
      <c r="F129" s="11"/>
      <c r="G129" s="13"/>
    </row>
    <row r="130" spans="1:8" s="12" customFormat="1" x14ac:dyDescent="0.4">
      <c r="A130" s="16"/>
      <c r="B130" s="9" t="s">
        <v>130</v>
      </c>
      <c r="C130" s="9"/>
      <c r="D130" s="10"/>
      <c r="E130" s="144"/>
      <c r="F130" s="11"/>
    </row>
    <row r="131" spans="1:8" s="12" customFormat="1" x14ac:dyDescent="0.4">
      <c r="A131" s="16" t="s">
        <v>131</v>
      </c>
      <c r="B131" s="9" t="s">
        <v>132</v>
      </c>
      <c r="C131" s="9"/>
      <c r="D131" s="10"/>
      <c r="E131" s="144"/>
      <c r="F131" s="11"/>
    </row>
    <row r="132" spans="1:8" s="12" customFormat="1" x14ac:dyDescent="0.4">
      <c r="A132" s="16"/>
      <c r="B132" s="9" t="s">
        <v>133</v>
      </c>
      <c r="C132" s="9"/>
      <c r="D132" s="10"/>
      <c r="E132" s="144"/>
      <c r="F132" s="11"/>
    </row>
    <row r="133" spans="1:8" s="12" customFormat="1" x14ac:dyDescent="0.4">
      <c r="A133" s="16"/>
      <c r="B133" s="9" t="s">
        <v>134</v>
      </c>
      <c r="C133" s="9"/>
      <c r="D133" s="10"/>
      <c r="E133" s="144"/>
      <c r="F133" s="11"/>
    </row>
    <row r="134" spans="1:8" s="12" customFormat="1" x14ac:dyDescent="0.4">
      <c r="A134" s="16"/>
      <c r="B134" s="9" t="s">
        <v>135</v>
      </c>
      <c r="C134" s="9"/>
      <c r="D134" s="10"/>
      <c r="E134" s="144"/>
      <c r="F134" s="11"/>
    </row>
    <row r="135" spans="1:8" s="12" customFormat="1" x14ac:dyDescent="0.4">
      <c r="A135" s="16"/>
      <c r="B135" s="9" t="s">
        <v>136</v>
      </c>
      <c r="C135" s="9"/>
      <c r="D135" s="10"/>
      <c r="E135" s="144"/>
      <c r="F135" s="11"/>
      <c r="G135" s="22" t="s">
        <v>129</v>
      </c>
    </row>
    <row r="136" spans="1:8" s="12" customFormat="1" x14ac:dyDescent="0.4">
      <c r="A136" s="16"/>
      <c r="B136" s="12" t="s">
        <v>61</v>
      </c>
      <c r="C136" s="9" t="s">
        <v>62</v>
      </c>
      <c r="D136" s="13">
        <v>157</v>
      </c>
      <c r="E136" s="144"/>
      <c r="F136" s="11">
        <f>D136*E136</f>
        <v>0</v>
      </c>
      <c r="G136" s="13">
        <f>D136</f>
        <v>157</v>
      </c>
      <c r="H136" s="12" t="s">
        <v>62</v>
      </c>
    </row>
    <row r="137" spans="1:8" s="12" customFormat="1" x14ac:dyDescent="0.4">
      <c r="A137" s="16"/>
      <c r="C137" s="9"/>
      <c r="D137" s="13"/>
      <c r="E137" s="144"/>
      <c r="F137" s="11"/>
      <c r="G137" s="13"/>
    </row>
    <row r="138" spans="1:8" s="12" customFormat="1" x14ac:dyDescent="0.4">
      <c r="A138" s="16"/>
      <c r="B138" s="9" t="s">
        <v>137</v>
      </c>
      <c r="C138" s="9"/>
      <c r="D138" s="10"/>
      <c r="E138" s="144"/>
      <c r="F138" s="11"/>
    </row>
    <row r="139" spans="1:8" s="12" customFormat="1" x14ac:dyDescent="0.4">
      <c r="A139" s="16" t="s">
        <v>138</v>
      </c>
      <c r="B139" s="9" t="s">
        <v>139</v>
      </c>
      <c r="C139" s="9"/>
      <c r="D139" s="10"/>
      <c r="E139" s="144"/>
      <c r="F139" s="11"/>
    </row>
    <row r="140" spans="1:8" s="12" customFormat="1" x14ac:dyDescent="0.4">
      <c r="A140" s="16"/>
      <c r="B140" s="9" t="s">
        <v>140</v>
      </c>
      <c r="C140" s="9" t="s">
        <v>35</v>
      </c>
      <c r="D140" s="13">
        <v>2980</v>
      </c>
      <c r="E140" s="144"/>
      <c r="F140" s="11">
        <f>D140*E140</f>
        <v>0</v>
      </c>
    </row>
    <row r="141" spans="1:8" x14ac:dyDescent="0.4">
      <c r="A141" s="16"/>
      <c r="B141" s="9"/>
      <c r="C141" s="4"/>
      <c r="D141" s="11"/>
      <c r="E141" s="147"/>
      <c r="F141" s="8"/>
    </row>
    <row r="142" spans="1:8" x14ac:dyDescent="0.4">
      <c r="A142" s="16"/>
      <c r="B142" s="9" t="s">
        <v>141</v>
      </c>
      <c r="C142" s="4"/>
      <c r="D142" s="15"/>
      <c r="E142" s="147"/>
      <c r="F142" s="8"/>
    </row>
    <row r="143" spans="1:8" x14ac:dyDescent="0.4">
      <c r="A143" s="16" t="s">
        <v>142</v>
      </c>
      <c r="B143" s="9" t="s">
        <v>143</v>
      </c>
      <c r="C143" s="4"/>
      <c r="D143" s="15"/>
      <c r="E143" s="147"/>
      <c r="F143" s="8"/>
    </row>
    <row r="144" spans="1:8" x14ac:dyDescent="0.4">
      <c r="A144" s="16"/>
      <c r="B144" s="9" t="s">
        <v>144</v>
      </c>
      <c r="C144" s="4" t="s">
        <v>35</v>
      </c>
      <c r="D144" s="11">
        <f>D140</f>
        <v>2980</v>
      </c>
      <c r="E144" s="144"/>
      <c r="F144" s="8">
        <f>D144*E144</f>
        <v>0</v>
      </c>
    </row>
    <row r="145" spans="1:6" s="12" customFormat="1" x14ac:dyDescent="0.4">
      <c r="A145" s="16"/>
      <c r="B145" s="9"/>
      <c r="C145" s="9"/>
      <c r="D145" s="10"/>
      <c r="E145" s="144"/>
      <c r="F145" s="11"/>
    </row>
    <row r="146" spans="1:6" s="12" customFormat="1" x14ac:dyDescent="0.4">
      <c r="A146" s="16"/>
      <c r="B146" s="9" t="s">
        <v>145</v>
      </c>
      <c r="C146" s="9"/>
      <c r="D146" s="11"/>
      <c r="E146" s="144"/>
      <c r="F146" s="11"/>
    </row>
    <row r="147" spans="1:6" s="12" customFormat="1" x14ac:dyDescent="0.4">
      <c r="A147" s="16" t="s">
        <v>146</v>
      </c>
      <c r="B147" s="9" t="s">
        <v>147</v>
      </c>
      <c r="C147" s="9"/>
      <c r="D147" s="11"/>
      <c r="E147" s="144"/>
      <c r="F147" s="11"/>
    </row>
    <row r="148" spans="1:6" s="12" customFormat="1" x14ac:dyDescent="0.4">
      <c r="A148" s="16"/>
      <c r="B148" s="9" t="s">
        <v>148</v>
      </c>
      <c r="C148" s="9" t="s">
        <v>62</v>
      </c>
      <c r="D148" s="11">
        <v>821</v>
      </c>
      <c r="E148" s="144"/>
      <c r="F148" s="11">
        <f>D148*E148</f>
        <v>0</v>
      </c>
    </row>
    <row r="149" spans="1:6" s="12" customFormat="1" x14ac:dyDescent="0.4">
      <c r="A149" s="16"/>
      <c r="B149" s="9"/>
      <c r="C149" s="9"/>
      <c r="D149" s="11"/>
      <c r="E149" s="144"/>
      <c r="F149" s="11"/>
    </row>
    <row r="150" spans="1:6" s="12" customFormat="1" x14ac:dyDescent="0.4">
      <c r="A150" s="16"/>
      <c r="B150" s="9" t="s">
        <v>149</v>
      </c>
      <c r="C150" s="9"/>
      <c r="D150" s="10"/>
      <c r="E150" s="144"/>
      <c r="F150" s="11"/>
    </row>
    <row r="151" spans="1:6" s="12" customFormat="1" x14ac:dyDescent="0.4">
      <c r="A151" s="16" t="s">
        <v>150</v>
      </c>
      <c r="B151" s="9" t="s">
        <v>151</v>
      </c>
      <c r="C151" s="9"/>
      <c r="D151" s="10"/>
      <c r="E151" s="144"/>
      <c r="F151" s="11"/>
    </row>
    <row r="152" spans="1:6" s="12" customFormat="1" x14ac:dyDescent="0.4">
      <c r="A152" s="16"/>
      <c r="B152" s="9" t="s">
        <v>152</v>
      </c>
      <c r="C152" s="9"/>
      <c r="D152" s="10"/>
      <c r="E152" s="144"/>
      <c r="F152" s="11"/>
    </row>
    <row r="153" spans="1:6" s="12" customFormat="1" x14ac:dyDescent="0.4">
      <c r="A153" s="16"/>
      <c r="B153" s="9" t="s">
        <v>153</v>
      </c>
      <c r="C153" s="9" t="s">
        <v>62</v>
      </c>
      <c r="D153" s="13">
        <v>895</v>
      </c>
      <c r="E153" s="144"/>
      <c r="F153" s="11">
        <f>D153*E153</f>
        <v>0</v>
      </c>
    </row>
    <row r="154" spans="1:6" s="12" customFormat="1" x14ac:dyDescent="0.4">
      <c r="A154" s="16"/>
      <c r="C154" s="9"/>
      <c r="D154" s="13"/>
      <c r="E154" s="144"/>
      <c r="F154" s="11"/>
    </row>
    <row r="155" spans="1:6" s="12" customFormat="1" x14ac:dyDescent="0.4">
      <c r="A155" s="16"/>
      <c r="B155" s="9" t="s">
        <v>145</v>
      </c>
      <c r="C155" s="9"/>
      <c r="D155" s="11"/>
      <c r="E155" s="144"/>
      <c r="F155" s="11"/>
    </row>
    <row r="156" spans="1:6" s="12" customFormat="1" x14ac:dyDescent="0.4">
      <c r="A156" s="16" t="s">
        <v>154</v>
      </c>
      <c r="B156" s="9" t="s">
        <v>155</v>
      </c>
      <c r="C156" s="9"/>
      <c r="D156" s="10"/>
      <c r="E156" s="144"/>
      <c r="F156" s="11"/>
    </row>
    <row r="157" spans="1:6" s="12" customFormat="1" x14ac:dyDescent="0.4">
      <c r="A157" s="16"/>
      <c r="B157" s="9" t="s">
        <v>156</v>
      </c>
      <c r="C157" s="9" t="s">
        <v>35</v>
      </c>
      <c r="D157" s="13">
        <v>216</v>
      </c>
      <c r="E157" s="144"/>
      <c r="F157" s="11">
        <f>D157*E157</f>
        <v>0</v>
      </c>
    </row>
    <row r="158" spans="1:6" s="12" customFormat="1" x14ac:dyDescent="0.4">
      <c r="A158" s="16"/>
      <c r="B158" s="9"/>
      <c r="C158" s="9"/>
      <c r="D158" s="13"/>
      <c r="E158" s="144"/>
      <c r="F158" s="11"/>
    </row>
    <row r="159" spans="1:6" s="12" customFormat="1" x14ac:dyDescent="0.4">
      <c r="A159" s="16"/>
      <c r="B159" s="9" t="s">
        <v>157</v>
      </c>
      <c r="C159" s="9"/>
      <c r="D159" s="10"/>
      <c r="E159" s="144"/>
      <c r="F159" s="11"/>
    </row>
    <row r="160" spans="1:6" s="12" customFormat="1" x14ac:dyDescent="0.4">
      <c r="A160" s="16" t="s">
        <v>158</v>
      </c>
      <c r="B160" s="9" t="s">
        <v>159</v>
      </c>
      <c r="C160" s="9" t="s">
        <v>35</v>
      </c>
      <c r="D160" s="13">
        <f>D157</f>
        <v>216</v>
      </c>
      <c r="E160" s="144"/>
      <c r="F160" s="11">
        <f>D160*E160</f>
        <v>0</v>
      </c>
    </row>
    <row r="161" spans="1:6" s="12" customFormat="1" x14ac:dyDescent="0.4">
      <c r="A161" s="16"/>
      <c r="B161" s="9"/>
      <c r="C161" s="9"/>
      <c r="D161" s="10"/>
      <c r="E161" s="144"/>
      <c r="F161" s="11"/>
    </row>
    <row r="162" spans="1:6" s="12" customFormat="1" x14ac:dyDescent="0.4">
      <c r="A162" s="16"/>
      <c r="B162" s="9" t="s">
        <v>160</v>
      </c>
      <c r="C162" s="9"/>
      <c r="D162" s="10"/>
      <c r="E162" s="144"/>
      <c r="F162" s="11"/>
    </row>
    <row r="163" spans="1:6" s="12" customFormat="1" x14ac:dyDescent="0.4">
      <c r="A163" s="16" t="s">
        <v>161</v>
      </c>
      <c r="B163" s="9" t="s">
        <v>162</v>
      </c>
      <c r="C163" s="9"/>
      <c r="D163" s="10"/>
      <c r="E163" s="144"/>
      <c r="F163" s="11"/>
    </row>
    <row r="164" spans="1:6" s="12" customFormat="1" x14ac:dyDescent="0.4">
      <c r="A164" s="16"/>
      <c r="B164" s="9" t="s">
        <v>163</v>
      </c>
      <c r="C164" s="9" t="s">
        <v>62</v>
      </c>
      <c r="D164" s="13">
        <f>D157*0.2</f>
        <v>43.2</v>
      </c>
      <c r="E164" s="144"/>
      <c r="F164" s="11">
        <f>D164*E164</f>
        <v>0</v>
      </c>
    </row>
    <row r="165" spans="1:6" s="12" customFormat="1" x14ac:dyDescent="0.4">
      <c r="A165" s="16"/>
      <c r="B165" s="9"/>
      <c r="C165" s="9"/>
      <c r="D165" s="13"/>
      <c r="E165" s="144"/>
      <c r="F165" s="11"/>
    </row>
    <row r="166" spans="1:6" x14ac:dyDescent="0.4">
      <c r="A166" s="16"/>
      <c r="B166" s="9" t="s">
        <v>145</v>
      </c>
      <c r="C166" s="4"/>
      <c r="D166" s="11"/>
      <c r="E166" s="147"/>
      <c r="F166" s="8"/>
    </row>
    <row r="167" spans="1:6" x14ac:dyDescent="0.4">
      <c r="A167" s="16" t="s">
        <v>164</v>
      </c>
      <c r="B167" s="9" t="s">
        <v>165</v>
      </c>
      <c r="C167" s="4"/>
      <c r="D167" s="11"/>
      <c r="E167" s="147"/>
      <c r="F167" s="8"/>
    </row>
    <row r="168" spans="1:6" x14ac:dyDescent="0.4">
      <c r="A168" s="16"/>
      <c r="B168" s="9" t="s">
        <v>166</v>
      </c>
      <c r="C168" s="4" t="s">
        <v>62</v>
      </c>
      <c r="D168" s="11">
        <v>18</v>
      </c>
      <c r="E168" s="147"/>
      <c r="F168" s="8">
        <f>D168*E168</f>
        <v>0</v>
      </c>
    </row>
    <row r="169" spans="1:6" x14ac:dyDescent="0.4">
      <c r="A169" s="16"/>
      <c r="B169" s="9"/>
      <c r="C169" s="4"/>
      <c r="D169" s="11"/>
      <c r="E169" s="147"/>
      <c r="F169" s="8"/>
    </row>
    <row r="170" spans="1:6" x14ac:dyDescent="0.4">
      <c r="A170" s="16"/>
      <c r="B170" s="9" t="s">
        <v>145</v>
      </c>
      <c r="C170" s="4"/>
      <c r="D170" s="11"/>
      <c r="E170" s="147"/>
      <c r="F170" s="8"/>
    </row>
    <row r="171" spans="1:6" x14ac:dyDescent="0.4">
      <c r="A171" s="16" t="s">
        <v>167</v>
      </c>
      <c r="B171" s="9" t="s">
        <v>168</v>
      </c>
      <c r="C171" s="4"/>
      <c r="D171" s="11"/>
      <c r="E171" s="147"/>
      <c r="F171" s="8"/>
    </row>
    <row r="172" spans="1:6" x14ac:dyDescent="0.4">
      <c r="A172" s="16"/>
      <c r="B172" s="9" t="s">
        <v>169</v>
      </c>
      <c r="C172" s="4" t="s">
        <v>62</v>
      </c>
      <c r="D172" s="11">
        <f>0.1*D136</f>
        <v>15.700000000000001</v>
      </c>
      <c r="E172" s="147"/>
      <c r="F172" s="8">
        <f>D172*E172</f>
        <v>0</v>
      </c>
    </row>
    <row r="173" spans="1:6" ht="13.5" thickBot="1" x14ac:dyDescent="0.45">
      <c r="A173" s="16"/>
      <c r="B173" s="9"/>
      <c r="C173" s="4"/>
      <c r="D173" s="11"/>
      <c r="E173" s="147"/>
      <c r="F173" s="8"/>
    </row>
    <row r="174" spans="1:6" ht="13.5" thickBot="1" x14ac:dyDescent="0.45">
      <c r="A174" s="17"/>
      <c r="B174" s="25" t="s">
        <v>170</v>
      </c>
      <c r="C174" s="5"/>
      <c r="D174" s="20"/>
      <c r="E174" s="146"/>
      <c r="F174" s="7">
        <f>SUM(F113:F173)</f>
        <v>0</v>
      </c>
    </row>
    <row r="175" spans="1:6" x14ac:dyDescent="0.4">
      <c r="A175" s="17"/>
      <c r="B175" s="9"/>
      <c r="E175" s="143"/>
      <c r="F175" s="8"/>
    </row>
    <row r="176" spans="1:6" x14ac:dyDescent="0.4">
      <c r="A176" s="17" t="s">
        <v>171</v>
      </c>
      <c r="B176" s="18" t="s">
        <v>172</v>
      </c>
      <c r="E176" s="143"/>
      <c r="F176" s="8"/>
    </row>
    <row r="177" spans="1:6" x14ac:dyDescent="0.4">
      <c r="A177" s="17"/>
      <c r="B177" s="18"/>
      <c r="E177" s="143"/>
      <c r="F177" s="8"/>
    </row>
    <row r="178" spans="1:6" s="12" customFormat="1" x14ac:dyDescent="0.4">
      <c r="A178" s="16"/>
      <c r="B178" s="9" t="s">
        <v>173</v>
      </c>
      <c r="C178" s="9"/>
      <c r="D178" s="10"/>
      <c r="E178" s="144"/>
      <c r="F178" s="11"/>
    </row>
    <row r="179" spans="1:6" s="12" customFormat="1" x14ac:dyDescent="0.4">
      <c r="A179" s="16" t="s">
        <v>174</v>
      </c>
      <c r="B179" s="9" t="s">
        <v>175</v>
      </c>
      <c r="C179" s="9"/>
      <c r="D179" s="10"/>
      <c r="E179" s="144"/>
      <c r="F179" s="11"/>
    </row>
    <row r="180" spans="1:6" s="12" customFormat="1" x14ac:dyDescent="0.4">
      <c r="A180" s="16"/>
      <c r="B180" s="9" t="s">
        <v>176</v>
      </c>
      <c r="C180" s="9"/>
      <c r="D180" s="10"/>
      <c r="E180" s="144"/>
      <c r="F180" s="11"/>
    </row>
    <row r="181" spans="1:6" s="12" customFormat="1" x14ac:dyDescent="0.4">
      <c r="A181" s="16"/>
      <c r="B181" s="9" t="s">
        <v>177</v>
      </c>
      <c r="C181" s="9" t="s">
        <v>62</v>
      </c>
      <c r="D181" s="13">
        <v>1350</v>
      </c>
      <c r="E181" s="144"/>
      <c r="F181" s="11">
        <f>D181*E181</f>
        <v>0</v>
      </c>
    </row>
    <row r="182" spans="1:6" s="12" customFormat="1" x14ac:dyDescent="0.4">
      <c r="A182" s="16"/>
      <c r="B182" s="9"/>
      <c r="C182" s="9"/>
      <c r="D182" s="13"/>
      <c r="E182" s="144"/>
      <c r="F182" s="11"/>
    </row>
    <row r="183" spans="1:6" x14ac:dyDescent="0.4">
      <c r="A183" s="16"/>
      <c r="B183" s="9" t="s">
        <v>178</v>
      </c>
      <c r="C183" s="4"/>
      <c r="E183" s="147"/>
      <c r="F183" s="8"/>
    </row>
    <row r="184" spans="1:6" x14ac:dyDescent="0.4">
      <c r="A184" s="16" t="s">
        <v>179</v>
      </c>
      <c r="B184" s="9" t="s">
        <v>180</v>
      </c>
      <c r="C184" s="4"/>
      <c r="E184" s="147"/>
      <c r="F184" s="8"/>
    </row>
    <row r="185" spans="1:6" x14ac:dyDescent="0.4">
      <c r="A185" s="16"/>
      <c r="B185" s="9" t="s">
        <v>181</v>
      </c>
      <c r="C185" s="4"/>
      <c r="E185" s="147"/>
      <c r="F185" s="8"/>
    </row>
    <row r="186" spans="1:6" x14ac:dyDescent="0.4">
      <c r="A186" s="16"/>
      <c r="B186" s="9" t="s">
        <v>182</v>
      </c>
      <c r="C186" s="4" t="s">
        <v>35</v>
      </c>
      <c r="D186" s="13">
        <v>460</v>
      </c>
      <c r="E186" s="147"/>
      <c r="F186" s="8">
        <f>D186*E186</f>
        <v>0</v>
      </c>
    </row>
    <row r="187" spans="1:6" x14ac:dyDescent="0.4">
      <c r="A187" s="17"/>
      <c r="B187" s="18"/>
      <c r="E187" s="143"/>
      <c r="F187" s="8"/>
    </row>
    <row r="188" spans="1:6" s="12" customFormat="1" x14ac:dyDescent="0.4">
      <c r="A188" s="16"/>
      <c r="B188" s="9" t="s">
        <v>183</v>
      </c>
      <c r="C188" s="9"/>
      <c r="D188" s="10"/>
      <c r="E188" s="144"/>
      <c r="F188" s="11"/>
    </row>
    <row r="189" spans="1:6" s="12" customFormat="1" x14ac:dyDescent="0.4">
      <c r="A189" s="16" t="s">
        <v>184</v>
      </c>
      <c r="B189" s="9" t="s">
        <v>185</v>
      </c>
      <c r="C189" s="9"/>
      <c r="D189" s="10"/>
      <c r="E189" s="144"/>
      <c r="F189" s="11"/>
    </row>
    <row r="190" spans="1:6" s="12" customFormat="1" x14ac:dyDescent="0.4">
      <c r="A190" s="16"/>
      <c r="B190" s="9" t="s">
        <v>186</v>
      </c>
      <c r="C190" s="9"/>
      <c r="D190" s="10"/>
      <c r="E190" s="144"/>
      <c r="F190" s="11"/>
    </row>
    <row r="191" spans="1:6" s="12" customFormat="1" x14ac:dyDescent="0.4">
      <c r="A191" s="16"/>
      <c r="B191" s="9" t="s">
        <v>187</v>
      </c>
      <c r="C191" s="9"/>
      <c r="D191" s="10"/>
      <c r="E191" s="144"/>
      <c r="F191" s="11"/>
    </row>
    <row r="192" spans="1:6" s="12" customFormat="1" x14ac:dyDescent="0.4">
      <c r="A192" s="16"/>
      <c r="B192" s="9" t="s">
        <v>188</v>
      </c>
      <c r="C192" s="9"/>
      <c r="D192" s="13"/>
      <c r="E192" s="144"/>
      <c r="F192" s="11"/>
    </row>
    <row r="193" spans="1:6" s="12" customFormat="1" x14ac:dyDescent="0.4">
      <c r="A193" s="16"/>
      <c r="B193" s="9" t="s">
        <v>189</v>
      </c>
      <c r="C193" s="9" t="s">
        <v>35</v>
      </c>
      <c r="D193" s="13">
        <v>5175</v>
      </c>
      <c r="E193" s="144"/>
      <c r="F193" s="11">
        <f>D193*E193</f>
        <v>0</v>
      </c>
    </row>
    <row r="194" spans="1:6" s="12" customFormat="1" x14ac:dyDescent="0.4">
      <c r="A194" s="16"/>
      <c r="B194" s="9"/>
      <c r="C194" s="9"/>
      <c r="D194" s="13"/>
      <c r="E194" s="144"/>
      <c r="F194" s="11"/>
    </row>
    <row r="195" spans="1:6" s="12" customFormat="1" x14ac:dyDescent="0.4">
      <c r="A195" s="16"/>
      <c r="B195" s="9" t="s">
        <v>190</v>
      </c>
      <c r="C195" s="9"/>
      <c r="D195" s="13"/>
      <c r="E195" s="144"/>
      <c r="F195" s="11"/>
    </row>
    <row r="196" spans="1:6" s="12" customFormat="1" x14ac:dyDescent="0.4">
      <c r="A196" s="16" t="s">
        <v>191</v>
      </c>
      <c r="B196" s="9" t="s">
        <v>180</v>
      </c>
      <c r="C196" s="9"/>
      <c r="D196" s="13"/>
      <c r="E196" s="144"/>
      <c r="F196" s="11"/>
    </row>
    <row r="197" spans="1:6" s="12" customFormat="1" x14ac:dyDescent="0.4">
      <c r="A197" s="16"/>
      <c r="B197" s="9" t="s">
        <v>192</v>
      </c>
      <c r="C197" s="9"/>
      <c r="D197" s="13"/>
      <c r="E197" s="144"/>
      <c r="F197" s="11"/>
    </row>
    <row r="198" spans="1:6" s="12" customFormat="1" x14ac:dyDescent="0.4">
      <c r="A198" s="16"/>
      <c r="B198" s="9" t="s">
        <v>193</v>
      </c>
      <c r="C198" s="9"/>
      <c r="D198" s="13"/>
      <c r="E198" s="144"/>
      <c r="F198" s="11"/>
    </row>
    <row r="199" spans="1:6" s="12" customFormat="1" x14ac:dyDescent="0.4">
      <c r="A199" s="16"/>
      <c r="B199" s="9" t="s">
        <v>194</v>
      </c>
      <c r="C199" s="9"/>
      <c r="D199" s="13"/>
      <c r="E199" s="144"/>
      <c r="F199" s="11"/>
    </row>
    <row r="200" spans="1:6" s="12" customFormat="1" x14ac:dyDescent="0.4">
      <c r="A200" s="16"/>
      <c r="B200" s="9" t="s">
        <v>195</v>
      </c>
      <c r="C200" s="9" t="s">
        <v>35</v>
      </c>
      <c r="D200" s="13">
        <v>9575</v>
      </c>
      <c r="E200" s="144"/>
      <c r="F200" s="11">
        <f>D200*E200</f>
        <v>0</v>
      </c>
    </row>
    <row r="201" spans="1:6" s="12" customFormat="1" x14ac:dyDescent="0.4">
      <c r="A201" s="16"/>
      <c r="B201" s="9"/>
      <c r="C201" s="9"/>
      <c r="D201" s="13"/>
      <c r="E201" s="144"/>
      <c r="F201" s="11"/>
    </row>
    <row r="202" spans="1:6" s="12" customFormat="1" x14ac:dyDescent="0.4">
      <c r="A202" s="16"/>
      <c r="B202" s="9" t="s">
        <v>196</v>
      </c>
      <c r="C202" s="9"/>
      <c r="D202" s="10"/>
      <c r="E202" s="144"/>
      <c r="F202" s="11"/>
    </row>
    <row r="203" spans="1:6" s="12" customFormat="1" x14ac:dyDescent="0.4">
      <c r="A203" s="16" t="s">
        <v>197</v>
      </c>
      <c r="B203" s="9" t="s">
        <v>198</v>
      </c>
      <c r="C203" s="9"/>
      <c r="D203" s="10"/>
      <c r="E203" s="144"/>
      <c r="F203" s="11"/>
    </row>
    <row r="204" spans="1:6" s="12" customFormat="1" x14ac:dyDescent="0.4">
      <c r="A204" s="16"/>
      <c r="B204" s="9" t="s">
        <v>199</v>
      </c>
      <c r="C204" s="9" t="s">
        <v>35</v>
      </c>
      <c r="D204" s="13">
        <f>D200</f>
        <v>9575</v>
      </c>
      <c r="E204" s="144"/>
      <c r="F204" s="11">
        <f>D204*E204</f>
        <v>0</v>
      </c>
    </row>
    <row r="205" spans="1:6" s="12" customFormat="1" x14ac:dyDescent="0.4">
      <c r="A205" s="16"/>
      <c r="B205" s="9"/>
      <c r="C205" s="9"/>
      <c r="D205" s="10"/>
      <c r="E205" s="144"/>
      <c r="F205" s="11"/>
    </row>
    <row r="206" spans="1:6" s="12" customFormat="1" x14ac:dyDescent="0.4">
      <c r="A206" s="16"/>
      <c r="B206" s="9" t="s">
        <v>200</v>
      </c>
      <c r="C206" s="9"/>
      <c r="D206" s="10"/>
      <c r="E206" s="144"/>
      <c r="F206" s="11"/>
    </row>
    <row r="207" spans="1:6" s="12" customFormat="1" x14ac:dyDescent="0.4">
      <c r="A207" s="16" t="s">
        <v>201</v>
      </c>
      <c r="B207" s="9" t="s">
        <v>202</v>
      </c>
      <c r="C207" s="9"/>
      <c r="D207" s="10"/>
      <c r="E207" s="144"/>
      <c r="F207" s="11"/>
    </row>
    <row r="208" spans="1:6" s="12" customFormat="1" x14ac:dyDescent="0.4">
      <c r="A208" s="16"/>
      <c r="B208" s="9" t="s">
        <v>203</v>
      </c>
      <c r="C208" s="9"/>
      <c r="D208" s="10"/>
      <c r="E208" s="144"/>
      <c r="F208" s="11"/>
    </row>
    <row r="209" spans="1:6" s="12" customFormat="1" x14ac:dyDescent="0.4">
      <c r="A209" s="16"/>
      <c r="B209" s="9" t="s">
        <v>204</v>
      </c>
      <c r="C209" s="9"/>
      <c r="D209" s="13"/>
      <c r="E209" s="144"/>
      <c r="F209" s="11"/>
    </row>
    <row r="210" spans="1:6" s="12" customFormat="1" x14ac:dyDescent="0.4">
      <c r="A210" s="16"/>
      <c r="B210" s="9" t="s">
        <v>205</v>
      </c>
      <c r="C210" s="9" t="s">
        <v>99</v>
      </c>
      <c r="D210" s="13">
        <v>755</v>
      </c>
      <c r="E210" s="144"/>
      <c r="F210" s="11">
        <f>D210*E210</f>
        <v>0</v>
      </c>
    </row>
    <row r="211" spans="1:6" s="12" customFormat="1" x14ac:dyDescent="0.4">
      <c r="A211" s="16"/>
      <c r="B211" s="9"/>
      <c r="C211" s="9"/>
      <c r="D211" s="13"/>
      <c r="E211" s="144"/>
      <c r="F211" s="11"/>
    </row>
    <row r="212" spans="1:6" s="12" customFormat="1" x14ac:dyDescent="0.4">
      <c r="A212" s="16"/>
      <c r="B212" s="9" t="s">
        <v>206</v>
      </c>
      <c r="C212" s="9"/>
      <c r="D212" s="13"/>
      <c r="E212" s="144"/>
      <c r="F212" s="11"/>
    </row>
    <row r="213" spans="1:6" s="12" customFormat="1" x14ac:dyDescent="0.4">
      <c r="A213" s="16" t="s">
        <v>207</v>
      </c>
      <c r="B213" s="9" t="s">
        <v>202</v>
      </c>
      <c r="C213" s="9"/>
      <c r="D213" s="13"/>
      <c r="E213" s="144"/>
      <c r="F213" s="11"/>
    </row>
    <row r="214" spans="1:6" s="12" customFormat="1" x14ac:dyDescent="0.4">
      <c r="A214" s="16"/>
      <c r="B214" s="9" t="s">
        <v>208</v>
      </c>
      <c r="C214" s="9"/>
      <c r="D214" s="13"/>
      <c r="E214" s="144"/>
      <c r="F214" s="11"/>
    </row>
    <row r="215" spans="1:6" s="12" customFormat="1" x14ac:dyDescent="0.4">
      <c r="A215" s="16"/>
      <c r="B215" s="9" t="s">
        <v>204</v>
      </c>
      <c r="C215" s="9"/>
      <c r="D215" s="13"/>
      <c r="E215" s="144"/>
      <c r="F215" s="11"/>
    </row>
    <row r="216" spans="1:6" s="12" customFormat="1" x14ac:dyDescent="0.4">
      <c r="A216" s="16"/>
      <c r="B216" s="9" t="s">
        <v>205</v>
      </c>
      <c r="C216" s="9" t="s">
        <v>99</v>
      </c>
      <c r="D216" s="13">
        <v>50</v>
      </c>
      <c r="E216" s="144"/>
      <c r="F216" s="11">
        <f>D216*E216</f>
        <v>0</v>
      </c>
    </row>
    <row r="217" spans="1:6" s="12" customFormat="1" x14ac:dyDescent="0.4">
      <c r="A217" s="16"/>
      <c r="B217" s="9"/>
      <c r="C217" s="9"/>
      <c r="D217" s="10"/>
      <c r="E217" s="144"/>
      <c r="F217" s="11"/>
    </row>
    <row r="218" spans="1:6" s="12" customFormat="1" x14ac:dyDescent="0.4">
      <c r="A218" s="16"/>
      <c r="B218" s="9" t="s">
        <v>209</v>
      </c>
      <c r="C218" s="9"/>
      <c r="D218" s="10"/>
      <c r="E218" s="144"/>
      <c r="F218" s="11"/>
    </row>
    <row r="219" spans="1:6" s="12" customFormat="1" x14ac:dyDescent="0.4">
      <c r="A219" s="16" t="s">
        <v>210</v>
      </c>
      <c r="B219" s="9" t="s">
        <v>202</v>
      </c>
      <c r="C219" s="9"/>
      <c r="D219" s="10"/>
      <c r="E219" s="144"/>
      <c r="F219" s="11"/>
    </row>
    <row r="220" spans="1:6" s="12" customFormat="1" x14ac:dyDescent="0.4">
      <c r="A220" s="16"/>
      <c r="B220" s="9" t="s">
        <v>208</v>
      </c>
      <c r="C220" s="9"/>
      <c r="D220" s="10"/>
      <c r="E220" s="144"/>
      <c r="F220" s="11"/>
    </row>
    <row r="221" spans="1:6" s="12" customFormat="1" x14ac:dyDescent="0.4">
      <c r="A221" s="16"/>
      <c r="B221" s="9" t="s">
        <v>204</v>
      </c>
      <c r="C221" s="9"/>
      <c r="D221" s="10"/>
      <c r="E221" s="144"/>
      <c r="F221" s="11"/>
    </row>
    <row r="222" spans="1:6" s="12" customFormat="1" x14ac:dyDescent="0.4">
      <c r="A222" s="16"/>
      <c r="B222" s="9" t="s">
        <v>211</v>
      </c>
      <c r="C222" s="9" t="s">
        <v>99</v>
      </c>
      <c r="D222" s="13">
        <v>420</v>
      </c>
      <c r="E222" s="144"/>
      <c r="F222" s="11">
        <f>D222*E222</f>
        <v>0</v>
      </c>
    </row>
    <row r="223" spans="1:6" s="12" customFormat="1" x14ac:dyDescent="0.4">
      <c r="A223" s="16"/>
      <c r="B223" s="9"/>
      <c r="C223" s="9"/>
      <c r="D223" s="13"/>
      <c r="E223" s="144"/>
      <c r="F223" s="11"/>
    </row>
    <row r="224" spans="1:6" s="12" customFormat="1" x14ac:dyDescent="0.4">
      <c r="A224" s="16"/>
      <c r="B224" s="9" t="s">
        <v>212</v>
      </c>
      <c r="C224" s="9"/>
      <c r="D224" s="11"/>
      <c r="E224" s="144"/>
      <c r="F224" s="11"/>
    </row>
    <row r="225" spans="1:6" s="12" customFormat="1" x14ac:dyDescent="0.4">
      <c r="A225" s="16" t="s">
        <v>213</v>
      </c>
      <c r="B225" s="9" t="s">
        <v>214</v>
      </c>
      <c r="C225" s="9"/>
      <c r="D225" s="11"/>
      <c r="E225" s="144"/>
      <c r="F225" s="11"/>
    </row>
    <row r="226" spans="1:6" s="12" customFormat="1" x14ac:dyDescent="0.4">
      <c r="A226" s="16"/>
      <c r="B226" s="9" t="s">
        <v>215</v>
      </c>
      <c r="C226" s="9" t="s">
        <v>62</v>
      </c>
      <c r="D226" s="11">
        <v>4</v>
      </c>
      <c r="E226" s="144"/>
      <c r="F226" s="11">
        <f>D226*E226</f>
        <v>0</v>
      </c>
    </row>
    <row r="227" spans="1:6" s="12" customFormat="1" x14ac:dyDescent="0.4">
      <c r="A227" s="16"/>
      <c r="B227" s="9"/>
      <c r="C227" s="9"/>
      <c r="D227" s="11"/>
      <c r="E227" s="144"/>
      <c r="F227" s="11"/>
    </row>
    <row r="228" spans="1:6" s="12" customFormat="1" ht="13.5" thickBot="1" x14ac:dyDescent="0.45">
      <c r="A228" s="14"/>
      <c r="B228" s="9"/>
      <c r="C228" s="9"/>
      <c r="D228" s="13"/>
      <c r="E228" s="144"/>
      <c r="F228" s="11"/>
    </row>
    <row r="229" spans="1:6" ht="13.5" thickBot="1" x14ac:dyDescent="0.45">
      <c r="A229" s="17"/>
      <c r="B229" s="25" t="s">
        <v>216</v>
      </c>
      <c r="C229" s="5"/>
      <c r="D229" s="20"/>
      <c r="E229" s="146"/>
      <c r="F229" s="7">
        <f>SUM(F176:F228)</f>
        <v>0</v>
      </c>
    </row>
    <row r="230" spans="1:6" x14ac:dyDescent="0.4">
      <c r="A230" s="17"/>
      <c r="B230" s="9"/>
      <c r="E230" s="143"/>
      <c r="F230" s="8"/>
    </row>
    <row r="231" spans="1:6" x14ac:dyDescent="0.4">
      <c r="A231" s="17"/>
      <c r="B231" s="9"/>
      <c r="E231" s="143"/>
      <c r="F231" s="8"/>
    </row>
    <row r="232" spans="1:6" x14ac:dyDescent="0.4">
      <c r="A232" s="17" t="s">
        <v>217</v>
      </c>
      <c r="B232" s="18" t="s">
        <v>218</v>
      </c>
      <c r="E232" s="143"/>
      <c r="F232" s="8"/>
    </row>
    <row r="233" spans="1:6" x14ac:dyDescent="0.4">
      <c r="A233" s="17"/>
      <c r="B233" s="18"/>
      <c r="E233" s="143"/>
      <c r="F233" s="8"/>
    </row>
    <row r="234" spans="1:6" s="12" customFormat="1" x14ac:dyDescent="0.4">
      <c r="A234" s="14"/>
      <c r="B234" s="9" t="s">
        <v>219</v>
      </c>
      <c r="C234" s="9"/>
      <c r="D234" s="10"/>
      <c r="E234" s="144"/>
      <c r="F234" s="11"/>
    </row>
    <row r="235" spans="1:6" s="12" customFormat="1" x14ac:dyDescent="0.4">
      <c r="A235" s="14" t="s">
        <v>220</v>
      </c>
      <c r="B235" s="9" t="s">
        <v>221</v>
      </c>
      <c r="C235" s="9"/>
      <c r="D235" s="10"/>
      <c r="E235" s="144"/>
      <c r="F235" s="11"/>
    </row>
    <row r="236" spans="1:6" s="12" customFormat="1" x14ac:dyDescent="0.4">
      <c r="A236" s="14"/>
      <c r="B236" s="9" t="s">
        <v>222</v>
      </c>
      <c r="C236" s="9"/>
      <c r="D236" s="10"/>
      <c r="E236" s="144"/>
      <c r="F236" s="11"/>
    </row>
    <row r="237" spans="1:6" s="12" customFormat="1" x14ac:dyDescent="0.4">
      <c r="A237" s="14"/>
      <c r="B237" s="9" t="s">
        <v>223</v>
      </c>
      <c r="C237" s="9"/>
      <c r="D237" s="10"/>
      <c r="E237" s="144"/>
      <c r="F237" s="11"/>
    </row>
    <row r="238" spans="1:6" s="12" customFormat="1" x14ac:dyDescent="0.4">
      <c r="A238" s="14"/>
      <c r="B238" s="9" t="s">
        <v>224</v>
      </c>
      <c r="C238" s="9" t="s">
        <v>99</v>
      </c>
      <c r="D238" s="13">
        <v>173</v>
      </c>
      <c r="E238" s="144"/>
      <c r="F238" s="11">
        <f>D238*E238</f>
        <v>0</v>
      </c>
    </row>
    <row r="239" spans="1:6" s="12" customFormat="1" x14ac:dyDescent="0.4">
      <c r="A239" s="14"/>
      <c r="B239" s="9"/>
      <c r="C239" s="9"/>
      <c r="D239" s="13"/>
      <c r="E239" s="144"/>
      <c r="F239" s="11"/>
    </row>
    <row r="240" spans="1:6" s="12" customFormat="1" x14ac:dyDescent="0.4">
      <c r="A240" s="14"/>
      <c r="B240" s="9" t="s">
        <v>225</v>
      </c>
      <c r="C240" s="9"/>
      <c r="D240" s="10"/>
      <c r="E240" s="144"/>
      <c r="F240" s="11"/>
    </row>
    <row r="241" spans="1:6" s="12" customFormat="1" x14ac:dyDescent="0.4">
      <c r="A241" s="14" t="s">
        <v>226</v>
      </c>
      <c r="B241" s="9" t="s">
        <v>227</v>
      </c>
      <c r="C241" s="9"/>
      <c r="D241" s="10"/>
      <c r="E241" s="144"/>
      <c r="F241" s="11"/>
    </row>
    <row r="242" spans="1:6" s="12" customFormat="1" x14ac:dyDescent="0.4">
      <c r="A242" s="14"/>
      <c r="B242" s="9" t="s">
        <v>228</v>
      </c>
      <c r="C242" s="9"/>
      <c r="D242" s="13"/>
      <c r="E242" s="144"/>
      <c r="F242" s="11"/>
    </row>
    <row r="243" spans="1:6" s="12" customFormat="1" x14ac:dyDescent="0.4">
      <c r="A243" s="14"/>
      <c r="B243" s="9" t="s">
        <v>229</v>
      </c>
      <c r="C243" s="9" t="s">
        <v>40</v>
      </c>
      <c r="D243" s="13">
        <v>13</v>
      </c>
      <c r="E243" s="144"/>
      <c r="F243" s="11">
        <f>D243*E243</f>
        <v>0</v>
      </c>
    </row>
    <row r="244" spans="1:6" s="12" customFormat="1" x14ac:dyDescent="0.4">
      <c r="A244" s="14"/>
      <c r="B244" s="9"/>
      <c r="C244" s="9"/>
      <c r="D244" s="13"/>
      <c r="E244" s="144"/>
      <c r="F244" s="11"/>
    </row>
    <row r="245" spans="1:6" s="12" customFormat="1" x14ac:dyDescent="0.4">
      <c r="A245" s="14"/>
      <c r="B245" s="9" t="s">
        <v>230</v>
      </c>
      <c r="C245" s="9"/>
      <c r="D245" s="13"/>
      <c r="E245" s="144"/>
      <c r="F245" s="11"/>
    </row>
    <row r="246" spans="1:6" s="12" customFormat="1" x14ac:dyDescent="0.4">
      <c r="A246" s="14" t="s">
        <v>231</v>
      </c>
      <c r="B246" s="9" t="s">
        <v>227</v>
      </c>
      <c r="C246" s="9"/>
      <c r="D246" s="13"/>
      <c r="E246" s="144"/>
      <c r="F246" s="11"/>
    </row>
    <row r="247" spans="1:6" s="12" customFormat="1" x14ac:dyDescent="0.4">
      <c r="A247" s="14"/>
      <c r="B247" s="9" t="s">
        <v>232</v>
      </c>
      <c r="C247" s="9"/>
      <c r="D247" s="13"/>
      <c r="E247" s="144"/>
      <c r="F247" s="11"/>
    </row>
    <row r="248" spans="1:6" s="12" customFormat="1" x14ac:dyDescent="0.4">
      <c r="A248" s="14"/>
      <c r="B248" s="9" t="s">
        <v>233</v>
      </c>
      <c r="C248" s="9" t="s">
        <v>40</v>
      </c>
      <c r="D248" s="13">
        <v>8</v>
      </c>
      <c r="E248" s="144"/>
      <c r="F248" s="11">
        <f>D248*E248</f>
        <v>0</v>
      </c>
    </row>
    <row r="249" spans="1:6" s="12" customFormat="1" x14ac:dyDescent="0.4">
      <c r="A249" s="14"/>
      <c r="B249" s="9"/>
      <c r="C249" s="9"/>
      <c r="D249" s="13"/>
      <c r="E249" s="144"/>
      <c r="F249" s="11"/>
    </row>
    <row r="250" spans="1:6" s="12" customFormat="1" x14ac:dyDescent="0.4">
      <c r="A250" s="14"/>
      <c r="B250" s="37" t="s">
        <v>145</v>
      </c>
      <c r="C250" s="37"/>
      <c r="D250" s="42"/>
      <c r="E250" s="145"/>
      <c r="F250" s="38"/>
    </row>
    <row r="251" spans="1:6" s="12" customFormat="1" x14ac:dyDescent="0.4">
      <c r="A251" s="14" t="s">
        <v>234</v>
      </c>
      <c r="B251" s="37" t="s">
        <v>235</v>
      </c>
      <c r="E251" s="148"/>
    </row>
    <row r="252" spans="1:6" s="12" customFormat="1" x14ac:dyDescent="0.4">
      <c r="A252" s="14"/>
      <c r="B252" s="37" t="s">
        <v>236</v>
      </c>
      <c r="E252" s="148"/>
    </row>
    <row r="253" spans="1:6" s="12" customFormat="1" x14ac:dyDescent="0.4">
      <c r="A253" s="14"/>
      <c r="B253" s="9" t="s">
        <v>237</v>
      </c>
      <c r="C253" s="37" t="s">
        <v>40</v>
      </c>
      <c r="D253" s="42">
        <v>3</v>
      </c>
      <c r="E253" s="145"/>
      <c r="F253" s="38">
        <f>D253*E253</f>
        <v>0</v>
      </c>
    </row>
    <row r="254" spans="1:6" s="12" customFormat="1" x14ac:dyDescent="0.4">
      <c r="A254" s="14"/>
      <c r="B254" s="9"/>
      <c r="C254" s="37"/>
      <c r="D254" s="42"/>
      <c r="E254" s="145"/>
      <c r="F254" s="38"/>
    </row>
    <row r="255" spans="1:6" s="12" customFormat="1" x14ac:dyDescent="0.4">
      <c r="A255" s="14"/>
      <c r="B255" s="37" t="s">
        <v>145</v>
      </c>
      <c r="C255" s="37"/>
      <c r="D255" s="42"/>
      <c r="E255" s="145"/>
      <c r="F255" s="38"/>
    </row>
    <row r="256" spans="1:6" s="12" customFormat="1" x14ac:dyDescent="0.4">
      <c r="A256" s="14" t="s">
        <v>238</v>
      </c>
      <c r="B256" s="37" t="s">
        <v>235</v>
      </c>
      <c r="E256" s="148"/>
    </row>
    <row r="257" spans="1:6" s="12" customFormat="1" x14ac:dyDescent="0.4">
      <c r="A257" s="14"/>
      <c r="B257" s="37" t="s">
        <v>239</v>
      </c>
      <c r="E257" s="148"/>
    </row>
    <row r="258" spans="1:6" s="12" customFormat="1" x14ac:dyDescent="0.4">
      <c r="A258" s="14"/>
      <c r="B258" s="9" t="s">
        <v>237</v>
      </c>
      <c r="C258" s="37" t="s">
        <v>40</v>
      </c>
      <c r="D258" s="42">
        <v>5</v>
      </c>
      <c r="E258" s="145"/>
      <c r="F258" s="38">
        <f>D258*E258</f>
        <v>0</v>
      </c>
    </row>
    <row r="259" spans="1:6" s="12" customFormat="1" x14ac:dyDescent="0.4">
      <c r="A259" s="14"/>
      <c r="B259" s="9"/>
      <c r="C259" s="37"/>
      <c r="D259" s="42"/>
      <c r="E259" s="145"/>
      <c r="F259" s="38"/>
    </row>
    <row r="260" spans="1:6" s="39" customFormat="1" x14ac:dyDescent="0.4">
      <c r="A260" s="41"/>
      <c r="B260" s="37" t="s">
        <v>145</v>
      </c>
      <c r="C260" s="37"/>
      <c r="D260" s="42"/>
      <c r="E260" s="145"/>
      <c r="F260" s="38"/>
    </row>
    <row r="261" spans="1:6" s="39" customFormat="1" x14ac:dyDescent="0.4">
      <c r="A261" s="41" t="s">
        <v>240</v>
      </c>
      <c r="B261" s="37" t="s">
        <v>241</v>
      </c>
      <c r="C261" s="37"/>
      <c r="D261" s="42"/>
      <c r="E261" s="145"/>
      <c r="F261" s="38"/>
    </row>
    <row r="262" spans="1:6" s="39" customFormat="1" x14ac:dyDescent="0.4">
      <c r="A262" s="41"/>
      <c r="B262" s="37" t="s">
        <v>242</v>
      </c>
      <c r="C262" s="37"/>
      <c r="D262" s="42"/>
      <c r="E262" s="145"/>
      <c r="F262" s="38"/>
    </row>
    <row r="263" spans="1:6" s="39" customFormat="1" x14ac:dyDescent="0.4">
      <c r="A263" s="41"/>
      <c r="B263" s="37" t="s">
        <v>243</v>
      </c>
      <c r="C263" s="37" t="s">
        <v>40</v>
      </c>
      <c r="D263" s="42">
        <v>13</v>
      </c>
      <c r="E263" s="145"/>
      <c r="F263" s="38">
        <f>D263*E263</f>
        <v>0</v>
      </c>
    </row>
    <row r="264" spans="1:6" s="12" customFormat="1" x14ac:dyDescent="0.4">
      <c r="A264" s="14"/>
      <c r="B264" s="9"/>
      <c r="C264" s="9"/>
      <c r="D264" s="10"/>
      <c r="E264" s="144"/>
      <c r="F264" s="11"/>
    </row>
    <row r="265" spans="1:6" s="12" customFormat="1" x14ac:dyDescent="0.4">
      <c r="A265" s="14"/>
      <c r="B265" s="9" t="s">
        <v>244</v>
      </c>
      <c r="C265" s="9"/>
      <c r="D265" s="10"/>
      <c r="E265" s="144"/>
      <c r="F265" s="11"/>
    </row>
    <row r="266" spans="1:6" s="12" customFormat="1" x14ac:dyDescent="0.4">
      <c r="A266" s="14" t="s">
        <v>245</v>
      </c>
      <c r="B266" s="9" t="s">
        <v>246</v>
      </c>
      <c r="C266" s="9"/>
      <c r="D266" s="10"/>
      <c r="E266" s="144"/>
      <c r="F266" s="11"/>
    </row>
    <row r="267" spans="1:6" s="12" customFormat="1" x14ac:dyDescent="0.4">
      <c r="A267" s="14"/>
      <c r="B267" s="9" t="s">
        <v>247</v>
      </c>
      <c r="C267" s="9" t="s">
        <v>99</v>
      </c>
      <c r="D267" s="13">
        <f>D238</f>
        <v>173</v>
      </c>
      <c r="E267" s="144"/>
      <c r="F267" s="11">
        <f>D267*E267</f>
        <v>0</v>
      </c>
    </row>
    <row r="268" spans="1:6" x14ac:dyDescent="0.4">
      <c r="A268" s="16"/>
      <c r="B268" s="9"/>
      <c r="C268" s="4"/>
      <c r="D268" s="11"/>
      <c r="E268" s="147"/>
      <c r="F268" s="8"/>
    </row>
    <row r="269" spans="1:6" x14ac:dyDescent="0.4">
      <c r="A269" s="16"/>
      <c r="B269" s="9" t="s">
        <v>145</v>
      </c>
      <c r="C269" s="4"/>
      <c r="D269" s="11"/>
      <c r="E269" s="147"/>
      <c r="F269" s="8"/>
    </row>
    <row r="270" spans="1:6" x14ac:dyDescent="0.4">
      <c r="A270" s="16" t="s">
        <v>248</v>
      </c>
      <c r="B270" s="9" t="s">
        <v>249</v>
      </c>
      <c r="C270" s="4"/>
      <c r="D270" s="11"/>
      <c r="E270" s="147"/>
      <c r="F270" s="8"/>
    </row>
    <row r="271" spans="1:6" x14ac:dyDescent="0.4">
      <c r="A271" s="16"/>
      <c r="B271" s="9" t="s">
        <v>250</v>
      </c>
      <c r="C271" s="4"/>
      <c r="D271" s="11"/>
      <c r="E271" s="147"/>
      <c r="F271" s="8"/>
    </row>
    <row r="272" spans="1:6" x14ac:dyDescent="0.4">
      <c r="A272" s="16"/>
      <c r="B272" s="9" t="s">
        <v>251</v>
      </c>
      <c r="C272" s="4" t="s">
        <v>40</v>
      </c>
      <c r="D272" s="11">
        <v>4</v>
      </c>
      <c r="E272" s="147"/>
      <c r="F272" s="8">
        <f>D272*E272</f>
        <v>0</v>
      </c>
    </row>
    <row r="273" spans="1:6" x14ac:dyDescent="0.4">
      <c r="A273" s="16"/>
      <c r="B273" s="9"/>
      <c r="C273" s="4"/>
      <c r="D273" s="11"/>
      <c r="E273" s="147"/>
      <c r="F273" s="8"/>
    </row>
    <row r="274" spans="1:6" x14ac:dyDescent="0.4">
      <c r="A274" s="16"/>
      <c r="B274" s="9" t="s">
        <v>145</v>
      </c>
      <c r="C274" s="4"/>
      <c r="D274" s="11"/>
      <c r="E274" s="147"/>
      <c r="F274" s="8"/>
    </row>
    <row r="275" spans="1:6" x14ac:dyDescent="0.4">
      <c r="A275" s="16" t="s">
        <v>252</v>
      </c>
      <c r="B275" s="9" t="s">
        <v>249</v>
      </c>
      <c r="C275" s="4"/>
      <c r="D275" s="11"/>
      <c r="E275" s="147"/>
      <c r="F275" s="8"/>
    </row>
    <row r="276" spans="1:6" x14ac:dyDescent="0.4">
      <c r="A276" s="16"/>
      <c r="B276" s="9" t="s">
        <v>250</v>
      </c>
      <c r="C276" s="4"/>
      <c r="D276" s="11"/>
      <c r="E276" s="147"/>
      <c r="F276" s="8"/>
    </row>
    <row r="277" spans="1:6" x14ac:dyDescent="0.4">
      <c r="A277" s="17"/>
      <c r="B277" s="9" t="s">
        <v>253</v>
      </c>
      <c r="C277" s="4" t="s">
        <v>40</v>
      </c>
      <c r="D277" s="11">
        <v>2</v>
      </c>
      <c r="E277" s="147"/>
      <c r="F277" s="8">
        <f>D277*E277</f>
        <v>0</v>
      </c>
    </row>
    <row r="278" spans="1:6" ht="13.5" thickBot="1" x14ac:dyDescent="0.45">
      <c r="A278" s="17"/>
      <c r="B278" s="9"/>
      <c r="C278" s="4"/>
      <c r="D278" s="11"/>
      <c r="E278" s="147"/>
      <c r="F278" s="8"/>
    </row>
    <row r="279" spans="1:6" ht="13.5" thickBot="1" x14ac:dyDescent="0.45">
      <c r="A279" s="17"/>
      <c r="B279" s="25" t="s">
        <v>254</v>
      </c>
      <c r="C279" s="5"/>
      <c r="D279" s="20"/>
      <c r="E279" s="146"/>
      <c r="F279" s="7">
        <f>SUM(F232:F277)</f>
        <v>0</v>
      </c>
    </row>
    <row r="280" spans="1:6" x14ac:dyDescent="0.4">
      <c r="A280" s="17"/>
      <c r="B280" s="9"/>
      <c r="E280" s="143"/>
      <c r="F280" s="8"/>
    </row>
    <row r="281" spans="1:6" x14ac:dyDescent="0.4">
      <c r="A281" s="17" t="s">
        <v>255</v>
      </c>
      <c r="B281" s="18" t="s">
        <v>256</v>
      </c>
      <c r="E281" s="143"/>
      <c r="F281" s="8"/>
    </row>
    <row r="282" spans="1:6" x14ac:dyDescent="0.4">
      <c r="A282" s="16"/>
      <c r="B282" s="18"/>
      <c r="E282" s="143"/>
      <c r="F282" s="8"/>
    </row>
    <row r="283" spans="1:6" x14ac:dyDescent="0.4">
      <c r="B283" s="9" t="s">
        <v>145</v>
      </c>
      <c r="E283" s="143"/>
      <c r="F283" s="8"/>
    </row>
    <row r="284" spans="1:6" x14ac:dyDescent="0.4">
      <c r="A284" s="16" t="s">
        <v>257</v>
      </c>
      <c r="B284" s="9" t="s">
        <v>258</v>
      </c>
      <c r="E284" s="143"/>
      <c r="F284" s="8"/>
    </row>
    <row r="285" spans="1:6" x14ac:dyDescent="0.4">
      <c r="A285" s="16"/>
      <c r="B285" s="9" t="s">
        <v>259</v>
      </c>
      <c r="E285" s="143"/>
      <c r="F285" s="8"/>
    </row>
    <row r="286" spans="1:6" x14ac:dyDescent="0.4">
      <c r="A286" s="16"/>
      <c r="B286" s="9" t="s">
        <v>260</v>
      </c>
      <c r="C286" s="1" t="s">
        <v>35</v>
      </c>
      <c r="D286" s="11">
        <v>50</v>
      </c>
      <c r="E286" s="147"/>
      <c r="F286" s="8">
        <f>D286*E286</f>
        <v>0</v>
      </c>
    </row>
    <row r="287" spans="1:6" x14ac:dyDescent="0.4">
      <c r="A287" s="16"/>
      <c r="B287" s="9"/>
      <c r="E287" s="143"/>
      <c r="F287" s="8"/>
    </row>
    <row r="288" spans="1:6" x14ac:dyDescent="0.4">
      <c r="A288" s="16"/>
      <c r="B288" s="9" t="s">
        <v>145</v>
      </c>
      <c r="E288" s="143"/>
      <c r="F288" s="8"/>
    </row>
    <row r="289" spans="1:6" x14ac:dyDescent="0.4">
      <c r="A289" s="16" t="s">
        <v>261</v>
      </c>
      <c r="B289" s="9" t="s">
        <v>258</v>
      </c>
      <c r="E289" s="143"/>
      <c r="F289" s="8"/>
    </row>
    <row r="290" spans="1:6" x14ac:dyDescent="0.4">
      <c r="A290" s="16"/>
      <c r="B290" s="9" t="s">
        <v>262</v>
      </c>
      <c r="C290" s="1" t="s">
        <v>35</v>
      </c>
      <c r="D290" s="11">
        <v>415</v>
      </c>
      <c r="E290" s="147"/>
      <c r="F290" s="8">
        <f>D290*E290</f>
        <v>0</v>
      </c>
    </row>
    <row r="291" spans="1:6" x14ac:dyDescent="0.4">
      <c r="A291" s="16"/>
      <c r="B291" s="9"/>
      <c r="D291" s="11"/>
      <c r="E291" s="147"/>
      <c r="F291" s="8"/>
    </row>
    <row r="292" spans="1:6" x14ac:dyDescent="0.4">
      <c r="A292" s="16"/>
      <c r="B292" s="9" t="s">
        <v>145</v>
      </c>
      <c r="E292" s="143"/>
    </row>
    <row r="293" spans="1:6" x14ac:dyDescent="0.4">
      <c r="A293" s="16" t="s">
        <v>263</v>
      </c>
      <c r="B293" s="9" t="s">
        <v>264</v>
      </c>
      <c r="E293" s="143"/>
      <c r="F293" s="8"/>
    </row>
    <row r="294" spans="1:6" x14ac:dyDescent="0.4">
      <c r="A294" s="16"/>
      <c r="B294" s="9" t="s">
        <v>265</v>
      </c>
      <c r="E294" s="143"/>
      <c r="F294" s="8"/>
    </row>
    <row r="295" spans="1:6" x14ac:dyDescent="0.4">
      <c r="A295" s="16"/>
      <c r="B295" s="9" t="s">
        <v>266</v>
      </c>
      <c r="E295" s="143"/>
      <c r="F295" s="8"/>
    </row>
    <row r="296" spans="1:6" x14ac:dyDescent="0.4">
      <c r="A296" s="16"/>
      <c r="B296" s="9" t="s">
        <v>267</v>
      </c>
      <c r="E296" s="143"/>
      <c r="F296" s="8"/>
    </row>
    <row r="297" spans="1:6" x14ac:dyDescent="0.4">
      <c r="A297" s="16"/>
      <c r="B297" s="9" t="s">
        <v>268</v>
      </c>
      <c r="C297" s="1" t="s">
        <v>62</v>
      </c>
      <c r="D297" s="11">
        <v>42</v>
      </c>
      <c r="E297" s="147"/>
      <c r="F297" s="8">
        <f>D297*E297</f>
        <v>0</v>
      </c>
    </row>
    <row r="298" spans="1:6" x14ac:dyDescent="0.4">
      <c r="A298" s="16"/>
      <c r="B298" s="9"/>
      <c r="D298" s="11"/>
      <c r="E298" s="147"/>
      <c r="F298" s="8"/>
    </row>
    <row r="299" spans="1:6" x14ac:dyDescent="0.4">
      <c r="A299" s="16"/>
      <c r="B299" s="9" t="s">
        <v>145</v>
      </c>
      <c r="D299" s="11"/>
      <c r="E299" s="147"/>
      <c r="F299" s="8"/>
    </row>
    <row r="300" spans="1:6" x14ac:dyDescent="0.4">
      <c r="A300" s="16" t="s">
        <v>269</v>
      </c>
      <c r="B300" s="9" t="s">
        <v>270</v>
      </c>
      <c r="D300" s="11"/>
      <c r="E300" s="147"/>
      <c r="F300" s="8"/>
    </row>
    <row r="301" spans="1:6" x14ac:dyDescent="0.4">
      <c r="A301" s="16"/>
      <c r="B301" s="9" t="s">
        <v>271</v>
      </c>
      <c r="C301" s="1" t="s">
        <v>272</v>
      </c>
      <c r="D301" s="11">
        <f>D297*110</f>
        <v>4620</v>
      </c>
      <c r="E301" s="147"/>
      <c r="F301" s="8">
        <f>D301*E301</f>
        <v>0</v>
      </c>
    </row>
    <row r="302" spans="1:6" x14ac:dyDescent="0.4">
      <c r="A302" s="16"/>
      <c r="B302" s="18"/>
      <c r="E302" s="143"/>
      <c r="F302" s="8"/>
    </row>
    <row r="303" spans="1:6" x14ac:dyDescent="0.4">
      <c r="A303" s="16"/>
      <c r="B303" s="9" t="s">
        <v>273</v>
      </c>
      <c r="E303" s="143"/>
      <c r="F303" s="8"/>
    </row>
    <row r="304" spans="1:6" x14ac:dyDescent="0.4">
      <c r="A304" s="16" t="s">
        <v>274</v>
      </c>
      <c r="B304" s="9" t="s">
        <v>275</v>
      </c>
      <c r="E304" s="143"/>
      <c r="F304" s="8"/>
    </row>
    <row r="305" spans="1:6" x14ac:dyDescent="0.4">
      <c r="A305" s="16"/>
      <c r="B305" s="9" t="s">
        <v>276</v>
      </c>
      <c r="E305" s="143"/>
      <c r="F305" s="8"/>
    </row>
    <row r="306" spans="1:6" x14ac:dyDescent="0.4">
      <c r="A306" s="16"/>
      <c r="B306" s="9" t="s">
        <v>277</v>
      </c>
      <c r="E306" s="143"/>
      <c r="F306" s="8"/>
    </row>
    <row r="307" spans="1:6" x14ac:dyDescent="0.4">
      <c r="A307" s="16"/>
      <c r="B307" s="9" t="s">
        <v>278</v>
      </c>
      <c r="E307" s="143"/>
      <c r="F307" s="8"/>
    </row>
    <row r="308" spans="1:6" x14ac:dyDescent="0.4">
      <c r="A308" s="16"/>
      <c r="B308" s="9" t="s">
        <v>279</v>
      </c>
      <c r="C308" s="9" t="s">
        <v>99</v>
      </c>
      <c r="D308" s="11">
        <v>24</v>
      </c>
      <c r="E308" s="147"/>
      <c r="F308" s="8">
        <f>D308*E308</f>
        <v>0</v>
      </c>
    </row>
    <row r="309" spans="1:6" x14ac:dyDescent="0.4">
      <c r="A309" s="16"/>
      <c r="B309" s="9"/>
      <c r="C309" s="9"/>
      <c r="D309" s="11"/>
      <c r="E309" s="147"/>
      <c r="F309" s="8"/>
    </row>
    <row r="310" spans="1:6" x14ac:dyDescent="0.4">
      <c r="A310" s="16"/>
      <c r="B310" s="9" t="s">
        <v>280</v>
      </c>
      <c r="C310" s="9"/>
      <c r="D310" s="11"/>
      <c r="E310" s="147"/>
      <c r="F310" s="8"/>
    </row>
    <row r="311" spans="1:6" x14ac:dyDescent="0.4">
      <c r="A311" s="16" t="s">
        <v>281</v>
      </c>
      <c r="B311" s="9" t="s">
        <v>282</v>
      </c>
      <c r="C311" s="9" t="s">
        <v>99</v>
      </c>
      <c r="D311" s="11">
        <v>12</v>
      </c>
      <c r="E311" s="147"/>
      <c r="F311" s="8">
        <f>E311*D311</f>
        <v>0</v>
      </c>
    </row>
    <row r="312" spans="1:6" x14ac:dyDescent="0.4">
      <c r="A312" s="16"/>
      <c r="B312" s="9"/>
      <c r="C312" s="9"/>
      <c r="D312" s="11"/>
      <c r="E312" s="147"/>
      <c r="F312" s="8"/>
    </row>
    <row r="313" spans="1:6" x14ac:dyDescent="0.4">
      <c r="A313" s="16"/>
      <c r="B313" s="9" t="s">
        <v>283</v>
      </c>
      <c r="C313" s="9"/>
      <c r="D313" s="11"/>
      <c r="E313" s="147"/>
      <c r="F313" s="8"/>
    </row>
    <row r="314" spans="1:6" x14ac:dyDescent="0.4">
      <c r="A314" s="16" t="s">
        <v>284</v>
      </c>
      <c r="B314" s="9" t="s">
        <v>285</v>
      </c>
      <c r="C314" s="9" t="s">
        <v>99</v>
      </c>
      <c r="D314" s="11">
        <v>12</v>
      </c>
      <c r="E314" s="147"/>
      <c r="F314" s="8">
        <f>E314*D314</f>
        <v>0</v>
      </c>
    </row>
    <row r="315" spans="1:6" x14ac:dyDescent="0.4">
      <c r="A315" s="16"/>
      <c r="B315" s="9"/>
      <c r="C315" s="9"/>
      <c r="D315" s="11"/>
      <c r="E315" s="147"/>
      <c r="F315" s="8"/>
    </row>
    <row r="316" spans="1:6" x14ac:dyDescent="0.4">
      <c r="A316" s="16"/>
      <c r="B316" s="9" t="s">
        <v>286</v>
      </c>
      <c r="C316" s="9"/>
      <c r="D316" s="11"/>
      <c r="E316" s="147"/>
      <c r="F316" s="8"/>
    </row>
    <row r="317" spans="1:6" x14ac:dyDescent="0.4">
      <c r="A317" s="16" t="s">
        <v>287</v>
      </c>
      <c r="B317" s="9" t="s">
        <v>288</v>
      </c>
      <c r="C317" s="3"/>
      <c r="D317" s="11"/>
      <c r="E317" s="147"/>
      <c r="F317" s="8"/>
    </row>
    <row r="318" spans="1:6" x14ac:dyDescent="0.4">
      <c r="A318" s="16"/>
      <c r="B318" s="9" t="s">
        <v>289</v>
      </c>
      <c r="C318" s="9" t="s">
        <v>290</v>
      </c>
      <c r="D318" s="11">
        <v>35</v>
      </c>
      <c r="E318" s="147"/>
      <c r="F318" s="8">
        <f>E318*D318</f>
        <v>0</v>
      </c>
    </row>
    <row r="319" spans="1:6" x14ac:dyDescent="0.4">
      <c r="A319" s="16"/>
      <c r="B319" s="9"/>
      <c r="C319" s="9"/>
      <c r="D319" s="11"/>
      <c r="E319" s="147"/>
      <c r="F319" s="8"/>
    </row>
    <row r="320" spans="1:6" x14ac:dyDescent="0.4">
      <c r="A320" s="16"/>
      <c r="B320" s="9" t="s">
        <v>286</v>
      </c>
      <c r="C320" s="9"/>
      <c r="D320" s="11"/>
      <c r="E320" s="147"/>
      <c r="F320" s="8"/>
    </row>
    <row r="321" spans="1:6" x14ac:dyDescent="0.4">
      <c r="A321" s="16" t="s">
        <v>291</v>
      </c>
      <c r="B321" s="9" t="s">
        <v>292</v>
      </c>
      <c r="C321" s="3"/>
      <c r="D321" s="11"/>
      <c r="E321" s="147"/>
      <c r="F321" s="8"/>
    </row>
    <row r="322" spans="1:6" x14ac:dyDescent="0.4">
      <c r="A322" s="16"/>
      <c r="B322" s="9" t="s">
        <v>289</v>
      </c>
      <c r="C322" s="9" t="s">
        <v>290</v>
      </c>
      <c r="D322" s="11">
        <v>35</v>
      </c>
      <c r="E322" s="147"/>
      <c r="F322" s="8">
        <f>E322*D322</f>
        <v>0</v>
      </c>
    </row>
    <row r="323" spans="1:6" x14ac:dyDescent="0.4">
      <c r="A323" s="16"/>
      <c r="B323" s="9"/>
      <c r="C323" s="9"/>
      <c r="D323" s="11"/>
      <c r="E323" s="147"/>
      <c r="F323" s="8"/>
    </row>
    <row r="324" spans="1:6" x14ac:dyDescent="0.4">
      <c r="A324" s="16"/>
      <c r="B324" s="9" t="s">
        <v>145</v>
      </c>
      <c r="C324" s="9"/>
      <c r="D324" s="11"/>
      <c r="E324" s="147"/>
      <c r="F324" s="8"/>
    </row>
    <row r="325" spans="1:6" x14ac:dyDescent="0.4">
      <c r="A325" s="16" t="s">
        <v>293</v>
      </c>
      <c r="B325" s="9" t="s">
        <v>294</v>
      </c>
      <c r="C325" s="9"/>
      <c r="D325" s="11"/>
      <c r="E325" s="147"/>
      <c r="F325" s="8"/>
    </row>
    <row r="326" spans="1:6" x14ac:dyDescent="0.4">
      <c r="A326" s="16"/>
      <c r="B326" s="9" t="s">
        <v>295</v>
      </c>
      <c r="C326" s="9" t="s">
        <v>99</v>
      </c>
      <c r="D326" s="11">
        <v>158</v>
      </c>
      <c r="E326" s="147"/>
      <c r="F326" s="8">
        <f>E326*D326</f>
        <v>0</v>
      </c>
    </row>
    <row r="327" spans="1:6" x14ac:dyDescent="0.4">
      <c r="A327" s="16"/>
      <c r="B327" s="9"/>
      <c r="C327" s="9"/>
      <c r="D327" s="11"/>
      <c r="E327" s="147"/>
      <c r="F327" s="8"/>
    </row>
    <row r="328" spans="1:6" x14ac:dyDescent="0.4">
      <c r="A328" s="16"/>
      <c r="B328" s="9" t="s">
        <v>145</v>
      </c>
      <c r="C328" s="9"/>
      <c r="D328" s="11"/>
      <c r="E328" s="147"/>
      <c r="F328" s="8"/>
    </row>
    <row r="329" spans="1:6" x14ac:dyDescent="0.4">
      <c r="A329" s="16" t="s">
        <v>296</v>
      </c>
      <c r="B329" s="9" t="s">
        <v>294</v>
      </c>
      <c r="C329" s="9"/>
      <c r="D329" s="11"/>
      <c r="E329" s="147"/>
      <c r="F329" s="8"/>
    </row>
    <row r="330" spans="1:6" x14ac:dyDescent="0.4">
      <c r="A330" s="16"/>
      <c r="B330" s="9" t="s">
        <v>297</v>
      </c>
      <c r="C330" s="9" t="s">
        <v>99</v>
      </c>
      <c r="D330" s="11">
        <v>265</v>
      </c>
      <c r="E330" s="147"/>
      <c r="F330" s="8">
        <f>E330*D330</f>
        <v>0</v>
      </c>
    </row>
    <row r="331" spans="1:6" x14ac:dyDescent="0.4">
      <c r="A331" s="16"/>
      <c r="B331" s="9"/>
      <c r="C331" s="9"/>
      <c r="D331" s="11"/>
      <c r="E331" s="147"/>
      <c r="F331" s="8"/>
    </row>
    <row r="332" spans="1:6" x14ac:dyDescent="0.4">
      <c r="A332" s="16"/>
      <c r="B332" s="9" t="s">
        <v>145</v>
      </c>
      <c r="C332" s="9"/>
      <c r="D332" s="11"/>
      <c r="E332" s="147"/>
      <c r="F332" s="8"/>
    </row>
    <row r="333" spans="1:6" x14ac:dyDescent="0.4">
      <c r="A333" s="16" t="s">
        <v>298</v>
      </c>
      <c r="B333" s="9" t="s">
        <v>299</v>
      </c>
      <c r="C333" s="9"/>
      <c r="D333" s="11"/>
      <c r="E333" s="147"/>
      <c r="F333" s="8"/>
    </row>
    <row r="334" spans="1:6" x14ac:dyDescent="0.4">
      <c r="A334" s="16"/>
      <c r="B334" s="9" t="s">
        <v>300</v>
      </c>
      <c r="C334" s="9"/>
      <c r="D334" s="11"/>
      <c r="E334" s="147"/>
      <c r="F334" s="8"/>
    </row>
    <row r="335" spans="1:6" x14ac:dyDescent="0.4">
      <c r="A335" s="16"/>
      <c r="B335" s="9" t="s">
        <v>301</v>
      </c>
      <c r="C335" s="9"/>
      <c r="D335" s="11"/>
      <c r="E335" s="147"/>
      <c r="F335" s="8"/>
    </row>
    <row r="336" spans="1:6" x14ac:dyDescent="0.4">
      <c r="A336" s="16"/>
      <c r="B336" s="9" t="s">
        <v>302</v>
      </c>
      <c r="C336" s="9" t="s">
        <v>35</v>
      </c>
      <c r="D336" s="11">
        <v>17</v>
      </c>
      <c r="E336" s="147"/>
      <c r="F336" s="8">
        <f>E336*D336</f>
        <v>0</v>
      </c>
    </row>
    <row r="337" spans="1:6" x14ac:dyDescent="0.4">
      <c r="A337" s="16"/>
      <c r="B337" s="9"/>
      <c r="C337" s="9"/>
      <c r="D337" s="11"/>
      <c r="E337" s="147"/>
      <c r="F337" s="8"/>
    </row>
    <row r="338" spans="1:6" ht="13.5" thickBot="1" x14ac:dyDescent="0.45">
      <c r="A338" s="17"/>
      <c r="B338" s="9"/>
      <c r="C338" s="9"/>
      <c r="D338" s="11"/>
      <c r="E338" s="147"/>
      <c r="F338" s="8"/>
    </row>
    <row r="339" spans="1:6" ht="13.5" thickBot="1" x14ac:dyDescent="0.45">
      <c r="A339" s="17"/>
      <c r="B339" s="25" t="s">
        <v>303</v>
      </c>
      <c r="C339" s="5"/>
      <c r="D339" s="20"/>
      <c r="E339" s="146"/>
      <c r="F339" s="7">
        <f>SUM(F282:F337)</f>
        <v>0</v>
      </c>
    </row>
    <row r="340" spans="1:6" x14ac:dyDescent="0.4">
      <c r="A340" s="17"/>
      <c r="B340" s="9"/>
      <c r="E340" s="143"/>
      <c r="F340" s="8"/>
    </row>
    <row r="341" spans="1:6" x14ac:dyDescent="0.4">
      <c r="A341" s="17" t="s">
        <v>304</v>
      </c>
      <c r="B341" s="18" t="s">
        <v>305</v>
      </c>
      <c r="E341" s="143"/>
      <c r="F341" s="8"/>
    </row>
    <row r="342" spans="1:6" x14ac:dyDescent="0.4">
      <c r="A342" s="17"/>
      <c r="B342" s="18"/>
      <c r="E342" s="143"/>
      <c r="F342" s="8"/>
    </row>
    <row r="343" spans="1:6" x14ac:dyDescent="0.4">
      <c r="A343" s="16"/>
      <c r="B343" s="9" t="s">
        <v>306</v>
      </c>
      <c r="C343" s="4"/>
      <c r="D343" s="11"/>
      <c r="E343" s="147"/>
      <c r="F343" s="8"/>
    </row>
    <row r="344" spans="1:6" x14ac:dyDescent="0.4">
      <c r="A344" s="16" t="s">
        <v>307</v>
      </c>
      <c r="B344" s="9" t="s">
        <v>308</v>
      </c>
      <c r="C344" s="4"/>
      <c r="D344" s="11"/>
      <c r="E344" s="147"/>
      <c r="F344" s="8"/>
    </row>
    <row r="345" spans="1:6" x14ac:dyDescent="0.4">
      <c r="A345" s="16"/>
      <c r="B345" s="9" t="s">
        <v>309</v>
      </c>
      <c r="C345" s="4"/>
      <c r="D345" s="11"/>
      <c r="E345" s="147"/>
      <c r="F345" s="8"/>
    </row>
    <row r="346" spans="1:6" x14ac:dyDescent="0.4">
      <c r="A346" s="16"/>
      <c r="B346" s="9" t="s">
        <v>310</v>
      </c>
      <c r="C346" s="4" t="s">
        <v>40</v>
      </c>
      <c r="D346" s="11">
        <v>8</v>
      </c>
      <c r="E346" s="147"/>
      <c r="F346" s="8">
        <f>D346*E346</f>
        <v>0</v>
      </c>
    </row>
    <row r="347" spans="1:6" x14ac:dyDescent="0.4">
      <c r="A347" s="16"/>
      <c r="B347" s="9"/>
      <c r="C347" s="4"/>
      <c r="D347" s="11"/>
      <c r="E347" s="147"/>
      <c r="F347" s="8"/>
    </row>
    <row r="348" spans="1:6" x14ac:dyDescent="0.4">
      <c r="A348" s="16"/>
      <c r="B348" s="9" t="s">
        <v>311</v>
      </c>
      <c r="C348" s="4"/>
      <c r="D348" s="11"/>
      <c r="E348" s="147"/>
      <c r="F348" s="8"/>
    </row>
    <row r="349" spans="1:6" x14ac:dyDescent="0.4">
      <c r="A349" s="16" t="s">
        <v>312</v>
      </c>
      <c r="B349" s="9" t="s">
        <v>313</v>
      </c>
      <c r="C349" s="4"/>
      <c r="D349" s="11"/>
      <c r="E349" s="147"/>
      <c r="F349" s="8"/>
    </row>
    <row r="350" spans="1:6" x14ac:dyDescent="0.4">
      <c r="A350" s="16"/>
      <c r="B350" s="9" t="s">
        <v>314</v>
      </c>
      <c r="C350" s="4"/>
      <c r="D350" s="11"/>
      <c r="E350" s="147"/>
      <c r="F350" s="8"/>
    </row>
    <row r="351" spans="1:6" x14ac:dyDescent="0.4">
      <c r="A351" s="16"/>
      <c r="B351" s="9" t="s">
        <v>315</v>
      </c>
      <c r="C351" s="4"/>
      <c r="D351" s="11"/>
      <c r="E351" s="147"/>
      <c r="F351" s="8"/>
    </row>
    <row r="352" spans="1:6" x14ac:dyDescent="0.4">
      <c r="A352" s="16"/>
      <c r="B352" s="9" t="s">
        <v>316</v>
      </c>
      <c r="C352" s="4" t="s">
        <v>40</v>
      </c>
      <c r="D352" s="11">
        <v>8</v>
      </c>
      <c r="E352" s="147"/>
      <c r="F352" s="8">
        <f>D352*E352</f>
        <v>0</v>
      </c>
    </row>
    <row r="353" spans="1:6" s="39" customFormat="1" x14ac:dyDescent="0.4">
      <c r="A353" s="40"/>
      <c r="B353" s="37"/>
      <c r="C353" s="37"/>
      <c r="D353" s="38"/>
      <c r="E353" s="145"/>
      <c r="F353" s="38"/>
    </row>
    <row r="354" spans="1:6" s="39" customFormat="1" x14ac:dyDescent="0.4">
      <c r="A354" s="40"/>
      <c r="B354" s="37" t="s">
        <v>317</v>
      </c>
      <c r="C354" s="37"/>
      <c r="D354" s="38"/>
      <c r="E354" s="145"/>
      <c r="F354" s="38"/>
    </row>
    <row r="355" spans="1:6" s="39" customFormat="1" x14ac:dyDescent="0.4">
      <c r="A355" s="40" t="s">
        <v>318</v>
      </c>
      <c r="B355" s="37" t="s">
        <v>319</v>
      </c>
      <c r="C355" s="37"/>
      <c r="D355" s="38"/>
      <c r="E355" s="145"/>
      <c r="F355" s="38"/>
    </row>
    <row r="356" spans="1:6" s="39" customFormat="1" x14ac:dyDescent="0.4">
      <c r="A356" s="40"/>
      <c r="B356" s="37" t="s">
        <v>320</v>
      </c>
      <c r="C356" s="37"/>
      <c r="D356" s="38"/>
      <c r="E356" s="145"/>
      <c r="F356" s="38"/>
    </row>
    <row r="357" spans="1:6" s="39" customFormat="1" x14ac:dyDescent="0.4">
      <c r="A357" s="40"/>
      <c r="B357" s="37" t="s">
        <v>321</v>
      </c>
      <c r="C357" s="37"/>
      <c r="D357" s="38"/>
      <c r="E357" s="145"/>
      <c r="F357" s="38"/>
    </row>
    <row r="358" spans="1:6" s="39" customFormat="1" x14ac:dyDescent="0.4">
      <c r="A358" s="40"/>
      <c r="B358" s="37" t="s">
        <v>322</v>
      </c>
      <c r="C358" s="37" t="s">
        <v>40</v>
      </c>
      <c r="D358" s="38">
        <v>7</v>
      </c>
      <c r="E358" s="145"/>
      <c r="F358" s="38">
        <f>D358*E358</f>
        <v>0</v>
      </c>
    </row>
    <row r="359" spans="1:6" s="39" customFormat="1" x14ac:dyDescent="0.4">
      <c r="A359" s="40"/>
      <c r="B359" s="37"/>
      <c r="C359" s="37"/>
      <c r="D359" s="38"/>
      <c r="E359" s="145"/>
      <c r="F359" s="38"/>
    </row>
    <row r="360" spans="1:6" s="39" customFormat="1" x14ac:dyDescent="0.4">
      <c r="A360" s="40"/>
      <c r="B360" s="37" t="s">
        <v>317</v>
      </c>
      <c r="C360" s="37"/>
      <c r="D360" s="38"/>
      <c r="E360" s="145"/>
      <c r="F360" s="38"/>
    </row>
    <row r="361" spans="1:6" s="39" customFormat="1" x14ac:dyDescent="0.4">
      <c r="A361" s="40" t="s">
        <v>323</v>
      </c>
      <c r="B361" s="37" t="s">
        <v>319</v>
      </c>
      <c r="C361" s="37"/>
      <c r="D361" s="38"/>
      <c r="E361" s="145"/>
      <c r="F361" s="38"/>
    </row>
    <row r="362" spans="1:6" s="39" customFormat="1" x14ac:dyDescent="0.4">
      <c r="A362" s="40"/>
      <c r="B362" s="37" t="s">
        <v>320</v>
      </c>
      <c r="C362" s="37"/>
      <c r="D362" s="38"/>
      <c r="E362" s="145"/>
      <c r="F362" s="38"/>
    </row>
    <row r="363" spans="1:6" s="39" customFormat="1" x14ac:dyDescent="0.4">
      <c r="A363" s="40"/>
      <c r="B363" s="37" t="s">
        <v>321</v>
      </c>
      <c r="C363" s="37"/>
      <c r="D363" s="38"/>
      <c r="E363" s="145"/>
      <c r="F363" s="38"/>
    </row>
    <row r="364" spans="1:6" s="39" customFormat="1" x14ac:dyDescent="0.4">
      <c r="A364" s="40"/>
      <c r="B364" s="37" t="s">
        <v>324</v>
      </c>
      <c r="C364" s="37" t="s">
        <v>40</v>
      </c>
      <c r="D364" s="38">
        <v>2</v>
      </c>
      <c r="E364" s="145"/>
      <c r="F364" s="38">
        <f>D364*E364</f>
        <v>0</v>
      </c>
    </row>
    <row r="365" spans="1:6" s="39" customFormat="1" x14ac:dyDescent="0.4">
      <c r="A365" s="40"/>
      <c r="B365" s="37"/>
      <c r="C365" s="37"/>
      <c r="D365" s="38"/>
      <c r="E365" s="145"/>
      <c r="F365" s="38"/>
    </row>
    <row r="366" spans="1:6" x14ac:dyDescent="0.4">
      <c r="A366" s="16"/>
      <c r="B366" s="9" t="s">
        <v>325</v>
      </c>
      <c r="C366" s="4"/>
      <c r="D366" s="11"/>
      <c r="E366" s="147"/>
      <c r="F366" s="8"/>
    </row>
    <row r="367" spans="1:6" x14ac:dyDescent="0.4">
      <c r="A367" s="16" t="s">
        <v>326</v>
      </c>
      <c r="B367" s="9" t="s">
        <v>327</v>
      </c>
      <c r="C367" s="4"/>
      <c r="D367" s="11"/>
      <c r="E367" s="147"/>
      <c r="F367" s="8"/>
    </row>
    <row r="368" spans="1:6" x14ac:dyDescent="0.4">
      <c r="A368" s="16"/>
      <c r="B368" s="9" t="s">
        <v>328</v>
      </c>
      <c r="C368" s="4"/>
      <c r="D368" s="11"/>
      <c r="E368" s="147"/>
      <c r="F368" s="8"/>
    </row>
    <row r="369" spans="1:6" x14ac:dyDescent="0.4">
      <c r="A369" s="16"/>
      <c r="B369" s="9" t="s">
        <v>329</v>
      </c>
      <c r="C369" s="4"/>
      <c r="D369" s="11"/>
      <c r="E369" s="147"/>
      <c r="F369" s="8"/>
    </row>
    <row r="370" spans="1:6" x14ac:dyDescent="0.4">
      <c r="A370" s="16"/>
      <c r="B370" s="9" t="s">
        <v>330</v>
      </c>
      <c r="C370" s="4"/>
      <c r="D370" s="11"/>
      <c r="E370" s="147"/>
      <c r="F370" s="8"/>
    </row>
    <row r="371" spans="1:6" x14ac:dyDescent="0.4">
      <c r="A371" s="16"/>
      <c r="B371" s="9" t="s">
        <v>331</v>
      </c>
      <c r="C371" s="4"/>
      <c r="D371" s="11"/>
      <c r="E371" s="147"/>
      <c r="F371" s="8"/>
    </row>
    <row r="372" spans="1:6" x14ac:dyDescent="0.4">
      <c r="A372" s="16"/>
      <c r="B372" s="9" t="s">
        <v>332</v>
      </c>
      <c r="C372" s="4" t="s">
        <v>99</v>
      </c>
      <c r="D372" s="11">
        <v>703</v>
      </c>
      <c r="E372" s="147"/>
      <c r="F372" s="8">
        <f>D372*E372</f>
        <v>0</v>
      </c>
    </row>
    <row r="373" spans="1:6" x14ac:dyDescent="0.4">
      <c r="A373" s="16"/>
      <c r="B373" s="9"/>
      <c r="C373" s="4"/>
      <c r="D373" s="11"/>
      <c r="E373" s="147"/>
      <c r="F373" s="8"/>
    </row>
    <row r="374" spans="1:6" x14ac:dyDescent="0.4">
      <c r="A374" s="16"/>
      <c r="B374" s="9" t="s">
        <v>333</v>
      </c>
      <c r="C374" s="4"/>
      <c r="D374" s="11"/>
      <c r="E374" s="147"/>
      <c r="F374" s="8"/>
    </row>
    <row r="375" spans="1:6" x14ac:dyDescent="0.4">
      <c r="A375" s="16" t="s">
        <v>334</v>
      </c>
      <c r="B375" s="9" t="s">
        <v>335</v>
      </c>
      <c r="C375" s="4"/>
      <c r="D375" s="11"/>
      <c r="E375" s="147"/>
      <c r="F375" s="8"/>
    </row>
    <row r="376" spans="1:6" x14ac:dyDescent="0.4">
      <c r="A376" s="16"/>
      <c r="B376" s="9" t="s">
        <v>336</v>
      </c>
      <c r="C376" s="4"/>
      <c r="D376" s="11"/>
      <c r="E376" s="147"/>
      <c r="F376" s="8"/>
    </row>
    <row r="377" spans="1:6" x14ac:dyDescent="0.4">
      <c r="A377" s="16"/>
      <c r="B377" s="9" t="s">
        <v>337</v>
      </c>
      <c r="C377" s="4"/>
      <c r="D377" s="11"/>
      <c r="E377" s="147"/>
      <c r="F377" s="8"/>
    </row>
    <row r="378" spans="1:6" x14ac:dyDescent="0.4">
      <c r="A378" s="16"/>
      <c r="B378" s="9" t="s">
        <v>338</v>
      </c>
      <c r="C378" s="4"/>
      <c r="D378" s="11"/>
      <c r="E378" s="147"/>
      <c r="F378" s="8"/>
    </row>
    <row r="379" spans="1:6" x14ac:dyDescent="0.4">
      <c r="A379" s="16"/>
      <c r="B379" s="9" t="s">
        <v>339</v>
      </c>
      <c r="C379" s="4"/>
      <c r="D379" s="11"/>
      <c r="E379" s="147"/>
      <c r="F379" s="8"/>
    </row>
    <row r="380" spans="1:6" x14ac:dyDescent="0.4">
      <c r="A380" s="16"/>
      <c r="B380" s="9" t="s">
        <v>340</v>
      </c>
      <c r="C380" s="4"/>
      <c r="D380" s="11"/>
      <c r="E380" s="147"/>
      <c r="F380" s="8"/>
    </row>
    <row r="381" spans="1:6" x14ac:dyDescent="0.4">
      <c r="A381" s="16"/>
      <c r="B381" s="9" t="s">
        <v>341</v>
      </c>
      <c r="C381" s="4" t="s">
        <v>35</v>
      </c>
      <c r="D381" s="11">
        <v>70</v>
      </c>
      <c r="E381" s="144"/>
      <c r="F381" s="8">
        <f>D381*E381</f>
        <v>0</v>
      </c>
    </row>
    <row r="382" spans="1:6" x14ac:dyDescent="0.4">
      <c r="A382" s="16"/>
      <c r="B382" s="9"/>
      <c r="C382" s="4"/>
      <c r="D382" s="11"/>
      <c r="E382" s="144"/>
      <c r="F382" s="8"/>
    </row>
    <row r="383" spans="1:6" x14ac:dyDescent="0.4">
      <c r="A383" s="16"/>
      <c r="B383" s="9" t="s">
        <v>342</v>
      </c>
      <c r="C383" s="4"/>
      <c r="D383" s="11"/>
      <c r="E383" s="144"/>
      <c r="F383" s="8"/>
    </row>
    <row r="384" spans="1:6" x14ac:dyDescent="0.4">
      <c r="A384" s="16" t="s">
        <v>343</v>
      </c>
      <c r="B384" s="9" t="s">
        <v>344</v>
      </c>
      <c r="C384" s="4"/>
      <c r="D384" s="11"/>
      <c r="E384" s="144"/>
      <c r="F384" s="8"/>
    </row>
    <row r="385" spans="1:6" x14ac:dyDescent="0.4">
      <c r="A385" s="16"/>
      <c r="B385" s="9" t="s">
        <v>345</v>
      </c>
      <c r="C385" s="4"/>
      <c r="D385" s="11"/>
      <c r="E385" s="144"/>
      <c r="F385" s="8"/>
    </row>
    <row r="386" spans="1:6" x14ac:dyDescent="0.4">
      <c r="A386" s="16"/>
      <c r="B386" s="9" t="s">
        <v>346</v>
      </c>
      <c r="C386" s="4"/>
      <c r="D386" s="11"/>
      <c r="E386" s="144"/>
      <c r="F386" s="8"/>
    </row>
    <row r="387" spans="1:6" x14ac:dyDescent="0.4">
      <c r="A387" s="16"/>
      <c r="B387" s="9" t="s">
        <v>347</v>
      </c>
      <c r="C387" s="4" t="s">
        <v>99</v>
      </c>
      <c r="D387" s="11">
        <v>7</v>
      </c>
      <c r="E387" s="144"/>
      <c r="F387" s="8">
        <f>E387*D387</f>
        <v>0</v>
      </c>
    </row>
    <row r="388" spans="1:6" x14ac:dyDescent="0.4">
      <c r="A388" s="16"/>
      <c r="B388" s="9"/>
      <c r="C388" s="4"/>
      <c r="D388" s="11"/>
      <c r="E388" s="144"/>
      <c r="F388" s="8"/>
    </row>
    <row r="389" spans="1:6" x14ac:dyDescent="0.4">
      <c r="A389" s="16"/>
      <c r="B389" s="9" t="s">
        <v>348</v>
      </c>
      <c r="C389" s="4"/>
      <c r="D389" s="11"/>
      <c r="E389" s="144"/>
      <c r="F389" s="8"/>
    </row>
    <row r="390" spans="1:6" x14ac:dyDescent="0.4">
      <c r="A390" s="16" t="s">
        <v>349</v>
      </c>
      <c r="B390" s="9" t="s">
        <v>350</v>
      </c>
      <c r="C390" s="4"/>
      <c r="D390" s="11"/>
      <c r="E390" s="144"/>
      <c r="F390" s="8"/>
    </row>
    <row r="391" spans="1:6" x14ac:dyDescent="0.4">
      <c r="A391" s="16"/>
      <c r="B391" s="9" t="s">
        <v>351</v>
      </c>
      <c r="C391" s="4"/>
      <c r="D391" s="11"/>
      <c r="E391" s="144"/>
      <c r="F391" s="8"/>
    </row>
    <row r="392" spans="1:6" x14ac:dyDescent="0.4">
      <c r="A392" s="16"/>
      <c r="B392" s="9" t="s">
        <v>352</v>
      </c>
      <c r="C392" s="4" t="s">
        <v>99</v>
      </c>
      <c r="D392" s="11">
        <v>176</v>
      </c>
      <c r="E392" s="144"/>
      <c r="F392" s="8">
        <f>E392*D392</f>
        <v>0</v>
      </c>
    </row>
    <row r="393" spans="1:6" x14ac:dyDescent="0.4">
      <c r="A393" s="16"/>
      <c r="B393" s="9"/>
      <c r="C393" s="4"/>
      <c r="D393" s="11"/>
      <c r="E393" s="147"/>
      <c r="F393" s="8"/>
    </row>
    <row r="394" spans="1:6" ht="13.5" thickBot="1" x14ac:dyDescent="0.45">
      <c r="A394" s="16"/>
      <c r="B394" s="9"/>
      <c r="C394" s="4"/>
      <c r="D394" s="11"/>
      <c r="E394" s="147"/>
      <c r="F394" s="8"/>
    </row>
    <row r="395" spans="1:6" ht="13.5" thickBot="1" x14ac:dyDescent="0.45">
      <c r="A395" s="17"/>
      <c r="B395" s="25" t="s">
        <v>353</v>
      </c>
      <c r="C395" s="5"/>
      <c r="D395" s="20"/>
      <c r="E395" s="146"/>
      <c r="F395" s="7">
        <f>SUM(F341:F394)</f>
        <v>0</v>
      </c>
    </row>
    <row r="396" spans="1:6" x14ac:dyDescent="0.4">
      <c r="A396" s="17"/>
      <c r="B396" s="9"/>
      <c r="E396" s="143"/>
      <c r="F396" s="8"/>
    </row>
    <row r="397" spans="1:6" x14ac:dyDescent="0.4">
      <c r="A397" s="17" t="s">
        <v>354</v>
      </c>
      <c r="B397" s="18" t="s">
        <v>355</v>
      </c>
      <c r="E397" s="143"/>
      <c r="F397" s="8"/>
    </row>
    <row r="398" spans="1:6" x14ac:dyDescent="0.4">
      <c r="A398" s="17"/>
      <c r="B398" s="18"/>
      <c r="E398" s="143"/>
      <c r="F398" s="8"/>
    </row>
    <row r="399" spans="1:6" x14ac:dyDescent="0.4">
      <c r="A399" s="17"/>
      <c r="B399" s="9" t="s">
        <v>356</v>
      </c>
      <c r="E399" s="143"/>
      <c r="F399" s="8"/>
    </row>
    <row r="400" spans="1:6" x14ac:dyDescent="0.4">
      <c r="A400" s="16" t="s">
        <v>357</v>
      </c>
      <c r="B400" s="9" t="s">
        <v>358</v>
      </c>
      <c r="E400" s="143"/>
      <c r="F400" s="8"/>
    </row>
    <row r="401" spans="1:7" x14ac:dyDescent="0.4">
      <c r="A401" s="17"/>
      <c r="B401" s="9" t="s">
        <v>359</v>
      </c>
      <c r="C401" s="1" t="s">
        <v>40</v>
      </c>
      <c r="D401" s="13">
        <v>9</v>
      </c>
      <c r="E401" s="143"/>
      <c r="F401" s="8">
        <f>E401*D401</f>
        <v>0</v>
      </c>
    </row>
    <row r="402" spans="1:7" x14ac:dyDescent="0.4">
      <c r="A402" s="17"/>
      <c r="B402" s="9"/>
      <c r="E402" s="143"/>
      <c r="F402" s="8"/>
    </row>
    <row r="403" spans="1:7" x14ac:dyDescent="0.4">
      <c r="A403" s="16"/>
      <c r="B403" s="9" t="s">
        <v>360</v>
      </c>
      <c r="C403" s="4"/>
      <c r="D403" s="11"/>
      <c r="E403" s="147"/>
      <c r="F403" s="8"/>
    </row>
    <row r="404" spans="1:7" x14ac:dyDescent="0.4">
      <c r="A404" s="16" t="s">
        <v>361</v>
      </c>
      <c r="B404" s="9" t="s">
        <v>362</v>
      </c>
      <c r="C404" s="4" t="s">
        <v>363</v>
      </c>
      <c r="D404" s="11">
        <v>100</v>
      </c>
      <c r="E404" s="147"/>
      <c r="F404" s="8">
        <f>D404*E404</f>
        <v>0</v>
      </c>
    </row>
    <row r="405" spans="1:7" x14ac:dyDescent="0.4">
      <c r="A405" s="16"/>
      <c r="B405" s="9"/>
      <c r="C405" s="4"/>
      <c r="D405" s="11"/>
      <c r="E405" s="147"/>
      <c r="F405" s="8"/>
    </row>
    <row r="406" spans="1:7" x14ac:dyDescent="0.4">
      <c r="A406" s="16"/>
      <c r="B406" s="9" t="s">
        <v>364</v>
      </c>
      <c r="C406" s="4"/>
      <c r="D406" s="11"/>
      <c r="E406" s="147"/>
      <c r="F406" s="8"/>
    </row>
    <row r="407" spans="1:7" x14ac:dyDescent="0.4">
      <c r="A407" s="16" t="s">
        <v>365</v>
      </c>
      <c r="B407" s="9" t="s">
        <v>366</v>
      </c>
      <c r="C407" s="4" t="s">
        <v>363</v>
      </c>
      <c r="D407" s="11">
        <v>80</v>
      </c>
      <c r="E407" s="147"/>
      <c r="F407" s="8">
        <f>D407*E407</f>
        <v>0</v>
      </c>
    </row>
    <row r="408" spans="1:7" x14ac:dyDescent="0.4">
      <c r="A408" s="16"/>
      <c r="B408" s="9"/>
      <c r="C408" s="4"/>
      <c r="D408" s="11"/>
      <c r="E408" s="147"/>
      <c r="F408" s="8"/>
    </row>
    <row r="409" spans="1:7" x14ac:dyDescent="0.4">
      <c r="A409" s="16"/>
      <c r="B409" s="9" t="s">
        <v>145</v>
      </c>
      <c r="C409" s="4"/>
      <c r="D409" s="11"/>
      <c r="E409" s="147"/>
      <c r="F409" s="8"/>
    </row>
    <row r="410" spans="1:7" x14ac:dyDescent="0.4">
      <c r="A410" s="16" t="s">
        <v>367</v>
      </c>
      <c r="B410" s="9" t="s">
        <v>368</v>
      </c>
      <c r="C410" s="4" t="s">
        <v>363</v>
      </c>
      <c r="D410" s="11">
        <v>40</v>
      </c>
      <c r="E410" s="147"/>
      <c r="F410" s="8">
        <f>D410*E410</f>
        <v>0</v>
      </c>
    </row>
    <row r="411" spans="1:7" x14ac:dyDescent="0.4">
      <c r="A411" s="17"/>
      <c r="B411" s="18"/>
      <c r="E411" s="143"/>
      <c r="F411" s="8"/>
    </row>
    <row r="412" spans="1:7" s="12" customFormat="1" x14ac:dyDescent="0.4">
      <c r="A412" s="16"/>
      <c r="B412" s="9" t="s">
        <v>369</v>
      </c>
      <c r="C412" s="9"/>
      <c r="D412" s="10"/>
      <c r="E412" s="144"/>
      <c r="F412" s="11"/>
      <c r="G412" s="21"/>
    </row>
    <row r="413" spans="1:7" s="12" customFormat="1" x14ac:dyDescent="0.4">
      <c r="A413" s="16" t="s">
        <v>370</v>
      </c>
      <c r="B413" s="9" t="s">
        <v>371</v>
      </c>
      <c r="C413" s="9"/>
      <c r="D413" s="10"/>
      <c r="E413" s="144"/>
      <c r="F413" s="11"/>
      <c r="G413" s="21"/>
    </row>
    <row r="414" spans="1:7" s="12" customFormat="1" x14ac:dyDescent="0.4">
      <c r="A414" s="16"/>
      <c r="B414" s="9" t="s">
        <v>372</v>
      </c>
      <c r="D414" s="21"/>
      <c r="E414" s="148"/>
      <c r="G414" s="21"/>
    </row>
    <row r="415" spans="1:7" s="12" customFormat="1" x14ac:dyDescent="0.4">
      <c r="A415" s="16"/>
      <c r="B415" s="9" t="s">
        <v>373</v>
      </c>
      <c r="D415" s="21"/>
      <c r="E415" s="148"/>
      <c r="G415" s="21"/>
    </row>
    <row r="416" spans="1:7" s="12" customFormat="1" x14ac:dyDescent="0.4">
      <c r="A416" s="17"/>
      <c r="B416" s="12" t="s">
        <v>374</v>
      </c>
      <c r="C416" s="9" t="s">
        <v>40</v>
      </c>
      <c r="D416" s="13">
        <v>1</v>
      </c>
      <c r="E416" s="144"/>
      <c r="F416" s="11">
        <f>D416*E416</f>
        <v>0</v>
      </c>
      <c r="G416" s="21"/>
    </row>
    <row r="417" spans="1:7" s="12" customFormat="1" x14ac:dyDescent="0.4">
      <c r="A417" s="17"/>
      <c r="B417" s="9"/>
      <c r="C417" s="9"/>
      <c r="D417" s="13"/>
      <c r="E417" s="144"/>
      <c r="F417" s="11"/>
      <c r="G417" s="21"/>
    </row>
    <row r="418" spans="1:7" s="12" customFormat="1" x14ac:dyDescent="0.4">
      <c r="A418" s="16"/>
      <c r="B418" s="9" t="s">
        <v>145</v>
      </c>
      <c r="C418" s="9"/>
      <c r="D418" s="15"/>
      <c r="E418" s="144"/>
      <c r="F418" s="11"/>
    </row>
    <row r="419" spans="1:7" s="12" customFormat="1" x14ac:dyDescent="0.4">
      <c r="A419" s="16" t="s">
        <v>375</v>
      </c>
      <c r="B419" s="9" t="s">
        <v>376</v>
      </c>
      <c r="C419" s="9"/>
      <c r="D419" s="15"/>
      <c r="E419" s="144"/>
      <c r="F419" s="11"/>
    </row>
    <row r="420" spans="1:7" s="12" customFormat="1" x14ac:dyDescent="0.4">
      <c r="A420" s="16"/>
      <c r="B420" s="23" t="s">
        <v>377</v>
      </c>
      <c r="C420" s="9"/>
      <c r="D420" s="15"/>
      <c r="E420" s="144"/>
      <c r="F420" s="11"/>
    </row>
    <row r="421" spans="1:7" s="12" customFormat="1" x14ac:dyDescent="0.4">
      <c r="A421" s="16"/>
      <c r="B421" s="12" t="s">
        <v>378</v>
      </c>
      <c r="C421" s="9" t="s">
        <v>25</v>
      </c>
      <c r="D421" s="11">
        <v>172</v>
      </c>
      <c r="E421" s="144"/>
      <c r="F421" s="11">
        <f>D421*E421</f>
        <v>0</v>
      </c>
    </row>
    <row r="422" spans="1:7" s="12" customFormat="1" x14ac:dyDescent="0.4">
      <c r="A422" s="16"/>
      <c r="C422" s="9"/>
      <c r="D422" s="11"/>
      <c r="E422" s="144"/>
      <c r="F422" s="11"/>
    </row>
    <row r="423" spans="1:7" s="12" customFormat="1" x14ac:dyDescent="0.4">
      <c r="A423" s="16"/>
      <c r="B423" s="9" t="s">
        <v>145</v>
      </c>
      <c r="C423" s="9"/>
      <c r="D423" s="15"/>
      <c r="E423" s="144"/>
      <c r="F423" s="11"/>
    </row>
    <row r="424" spans="1:7" s="12" customFormat="1" x14ac:dyDescent="0.4">
      <c r="A424" s="16" t="s">
        <v>379</v>
      </c>
      <c r="B424" s="9" t="s">
        <v>380</v>
      </c>
      <c r="C424" s="9"/>
      <c r="D424" s="15"/>
      <c r="E424" s="144"/>
      <c r="F424" s="11"/>
    </row>
    <row r="425" spans="1:7" s="12" customFormat="1" x14ac:dyDescent="0.4">
      <c r="A425" s="16"/>
      <c r="B425" s="23" t="s">
        <v>377</v>
      </c>
      <c r="C425" s="9"/>
      <c r="D425" s="15"/>
      <c r="E425" s="144"/>
      <c r="F425" s="11"/>
    </row>
    <row r="426" spans="1:7" s="12" customFormat="1" x14ac:dyDescent="0.4">
      <c r="A426" s="16"/>
      <c r="B426" s="12" t="s">
        <v>378</v>
      </c>
      <c r="C426" s="9" t="s">
        <v>25</v>
      </c>
      <c r="D426" s="11">
        <v>195</v>
      </c>
      <c r="E426" s="144"/>
      <c r="F426" s="11">
        <f>D426*E426</f>
        <v>0</v>
      </c>
    </row>
    <row r="427" spans="1:7" s="12" customFormat="1" x14ac:dyDescent="0.4">
      <c r="A427" s="16"/>
      <c r="C427" s="9"/>
      <c r="D427" s="11"/>
      <c r="E427" s="144"/>
      <c r="F427" s="11"/>
    </row>
    <row r="428" spans="1:7" s="12" customFormat="1" x14ac:dyDescent="0.4">
      <c r="A428" s="16"/>
      <c r="B428" s="9" t="s">
        <v>145</v>
      </c>
      <c r="C428" s="9"/>
      <c r="D428" s="15"/>
      <c r="E428" s="144"/>
      <c r="F428" s="11"/>
    </row>
    <row r="429" spans="1:7" s="12" customFormat="1" x14ac:dyDescent="0.4">
      <c r="A429" s="16" t="s">
        <v>381</v>
      </c>
      <c r="B429" s="9" t="s">
        <v>382</v>
      </c>
      <c r="C429" s="9"/>
      <c r="D429" s="15"/>
      <c r="E429" s="144"/>
      <c r="F429" s="11"/>
    </row>
    <row r="430" spans="1:7" s="12" customFormat="1" x14ac:dyDescent="0.4">
      <c r="A430" s="16"/>
      <c r="B430" s="23" t="s">
        <v>377</v>
      </c>
      <c r="C430" s="9"/>
      <c r="D430" s="15"/>
      <c r="E430" s="144"/>
      <c r="F430" s="11"/>
    </row>
    <row r="431" spans="1:7" s="12" customFormat="1" x14ac:dyDescent="0.4">
      <c r="A431" s="16"/>
      <c r="B431" s="12" t="s">
        <v>378</v>
      </c>
      <c r="C431" s="9" t="s">
        <v>25</v>
      </c>
      <c r="D431" s="11">
        <v>176</v>
      </c>
      <c r="E431" s="144"/>
      <c r="F431" s="11">
        <f>D431*E431</f>
        <v>0</v>
      </c>
    </row>
    <row r="432" spans="1:7" s="12" customFormat="1" x14ac:dyDescent="0.4">
      <c r="A432" s="16"/>
      <c r="C432" s="9"/>
      <c r="D432" s="11"/>
      <c r="E432" s="144"/>
      <c r="F432" s="11"/>
    </row>
    <row r="433" spans="1:8" s="12" customFormat="1" x14ac:dyDescent="0.4">
      <c r="A433" s="16"/>
      <c r="B433" s="9" t="s">
        <v>145</v>
      </c>
      <c r="C433" s="9"/>
      <c r="D433" s="15"/>
      <c r="E433" s="144"/>
      <c r="F433" s="11"/>
    </row>
    <row r="434" spans="1:8" s="12" customFormat="1" x14ac:dyDescent="0.4">
      <c r="A434" s="16" t="s">
        <v>383</v>
      </c>
      <c r="B434" s="9" t="s">
        <v>384</v>
      </c>
      <c r="E434" s="148"/>
      <c r="H434" s="13"/>
    </row>
    <row r="435" spans="1:8" s="12" customFormat="1" x14ac:dyDescent="0.4">
      <c r="A435" s="16"/>
      <c r="B435" s="23" t="s">
        <v>385</v>
      </c>
      <c r="C435" s="9" t="s">
        <v>25</v>
      </c>
      <c r="D435" s="11">
        <v>166</v>
      </c>
      <c r="E435" s="144"/>
      <c r="F435" s="11">
        <f>D435*E435</f>
        <v>0</v>
      </c>
    </row>
    <row r="436" spans="1:8" s="12" customFormat="1" x14ac:dyDescent="0.4">
      <c r="A436" s="16"/>
      <c r="E436" s="148"/>
    </row>
    <row r="437" spans="1:8" s="12" customFormat="1" x14ac:dyDescent="0.4">
      <c r="A437" s="16"/>
      <c r="B437" s="9" t="s">
        <v>145</v>
      </c>
      <c r="C437" s="9"/>
      <c r="D437" s="15"/>
      <c r="E437" s="144"/>
      <c r="F437" s="11"/>
    </row>
    <row r="438" spans="1:8" s="12" customFormat="1" x14ac:dyDescent="0.4">
      <c r="A438" s="16" t="s">
        <v>386</v>
      </c>
      <c r="B438" s="9" t="s">
        <v>387</v>
      </c>
      <c r="E438" s="148"/>
    </row>
    <row r="439" spans="1:8" s="12" customFormat="1" x14ac:dyDescent="0.4">
      <c r="A439" s="16"/>
      <c r="B439" s="23" t="s">
        <v>388</v>
      </c>
      <c r="C439" s="9" t="s">
        <v>25</v>
      </c>
      <c r="D439" s="11">
        <v>253</v>
      </c>
      <c r="E439" s="144"/>
      <c r="F439" s="11">
        <f>D439*E439</f>
        <v>0</v>
      </c>
    </row>
    <row r="440" spans="1:8" s="12" customFormat="1" x14ac:dyDescent="0.4">
      <c r="A440" s="16"/>
      <c r="B440" s="23"/>
      <c r="C440" s="9"/>
      <c r="D440" s="11"/>
      <c r="E440" s="144"/>
      <c r="F440" s="11"/>
    </row>
    <row r="441" spans="1:8" s="12" customFormat="1" x14ac:dyDescent="0.4">
      <c r="A441" s="16"/>
      <c r="B441" s="9" t="s">
        <v>145</v>
      </c>
      <c r="C441" s="9"/>
      <c r="D441" s="15"/>
      <c r="E441" s="144"/>
      <c r="F441" s="11"/>
    </row>
    <row r="442" spans="1:8" s="12" customFormat="1" x14ac:dyDescent="0.4">
      <c r="A442" s="16" t="s">
        <v>389</v>
      </c>
      <c r="B442" s="9" t="s">
        <v>390</v>
      </c>
      <c r="C442" s="9" t="s">
        <v>25</v>
      </c>
      <c r="D442" s="11">
        <v>195</v>
      </c>
      <c r="E442" s="144"/>
      <c r="F442" s="11">
        <f>D442*E442</f>
        <v>0</v>
      </c>
    </row>
    <row r="443" spans="1:8" s="12" customFormat="1" x14ac:dyDescent="0.4">
      <c r="A443" s="16"/>
      <c r="B443" s="9"/>
      <c r="C443" s="9"/>
      <c r="D443" s="11"/>
      <c r="E443" s="144"/>
      <c r="F443" s="11"/>
    </row>
    <row r="444" spans="1:8" s="12" customFormat="1" x14ac:dyDescent="0.4">
      <c r="A444" s="16"/>
      <c r="B444" s="9" t="s">
        <v>391</v>
      </c>
      <c r="C444" s="9"/>
      <c r="D444" s="15"/>
      <c r="E444" s="144"/>
      <c r="F444" s="11"/>
    </row>
    <row r="445" spans="1:8" s="12" customFormat="1" x14ac:dyDescent="0.4">
      <c r="A445" s="16" t="s">
        <v>392</v>
      </c>
      <c r="B445" s="9" t="s">
        <v>393</v>
      </c>
      <c r="E445" s="148"/>
    </row>
    <row r="446" spans="1:8" s="12" customFormat="1" x14ac:dyDescent="0.4">
      <c r="A446" s="16"/>
      <c r="B446" s="9" t="s">
        <v>394</v>
      </c>
      <c r="C446" s="9" t="s">
        <v>40</v>
      </c>
      <c r="D446" s="11">
        <v>1</v>
      </c>
      <c r="E446" s="144"/>
      <c r="F446" s="11">
        <f>D446*E446</f>
        <v>0</v>
      </c>
    </row>
    <row r="447" spans="1:8" s="12" customFormat="1" x14ac:dyDescent="0.4">
      <c r="A447" s="16"/>
      <c r="B447" s="9"/>
      <c r="C447" s="9"/>
      <c r="D447" s="11"/>
      <c r="E447" s="144"/>
      <c r="F447" s="11"/>
    </row>
    <row r="448" spans="1:8" s="12" customFormat="1" x14ac:dyDescent="0.4">
      <c r="A448" s="16"/>
      <c r="B448" s="9" t="s">
        <v>145</v>
      </c>
      <c r="C448" s="9"/>
      <c r="D448" s="11"/>
      <c r="E448" s="144"/>
      <c r="F448" s="11"/>
    </row>
    <row r="449" spans="1:6" s="12" customFormat="1" x14ac:dyDescent="0.4">
      <c r="A449" s="16" t="s">
        <v>395</v>
      </c>
      <c r="B449" s="9" t="s">
        <v>396</v>
      </c>
      <c r="C449" s="9" t="s">
        <v>363</v>
      </c>
      <c r="D449" s="11">
        <v>60</v>
      </c>
      <c r="E449" s="144"/>
      <c r="F449" s="11">
        <f>E449*D449</f>
        <v>0</v>
      </c>
    </row>
    <row r="450" spans="1:6" s="12" customFormat="1" x14ac:dyDescent="0.4">
      <c r="A450" s="16"/>
      <c r="B450" s="9"/>
      <c r="C450" s="9"/>
      <c r="D450" s="11"/>
      <c r="E450" s="144"/>
      <c r="F450" s="11"/>
    </row>
    <row r="451" spans="1:6" s="12" customFormat="1" x14ac:dyDescent="0.4">
      <c r="A451" s="16"/>
      <c r="B451" s="9" t="s">
        <v>145</v>
      </c>
      <c r="C451" s="9"/>
      <c r="D451" s="11"/>
      <c r="E451" s="144"/>
      <c r="F451" s="11"/>
    </row>
    <row r="452" spans="1:6" s="12" customFormat="1" x14ac:dyDescent="0.4">
      <c r="A452" s="16" t="s">
        <v>397</v>
      </c>
      <c r="B452" s="9" t="s">
        <v>398</v>
      </c>
      <c r="C452" s="9"/>
      <c r="D452" s="11"/>
      <c r="E452" s="144"/>
      <c r="F452" s="11"/>
    </row>
    <row r="453" spans="1:6" s="12" customFormat="1" x14ac:dyDescent="0.4">
      <c r="A453" s="16"/>
      <c r="B453" s="9" t="s">
        <v>399</v>
      </c>
      <c r="E453" s="148"/>
    </row>
    <row r="454" spans="1:6" s="12" customFormat="1" x14ac:dyDescent="0.4">
      <c r="A454" s="16"/>
      <c r="B454" s="23" t="s">
        <v>400</v>
      </c>
      <c r="C454" s="9" t="s">
        <v>35</v>
      </c>
      <c r="D454" s="11">
        <v>70</v>
      </c>
      <c r="E454" s="144"/>
      <c r="F454" s="11">
        <f>E454*D454</f>
        <v>0</v>
      </c>
    </row>
    <row r="455" spans="1:6" s="12" customFormat="1" x14ac:dyDescent="0.4">
      <c r="A455" s="16"/>
      <c r="B455" s="23"/>
      <c r="C455" s="9"/>
      <c r="D455" s="11"/>
      <c r="E455" s="144"/>
      <c r="F455" s="11"/>
    </row>
    <row r="456" spans="1:6" s="12" customFormat="1" x14ac:dyDescent="0.4">
      <c r="A456" s="16"/>
      <c r="B456" s="9">
        <v>0</v>
      </c>
      <c r="C456" s="9"/>
      <c r="D456" s="11"/>
      <c r="E456" s="144"/>
      <c r="F456" s="11"/>
    </row>
    <row r="457" spans="1:6" s="12" customFormat="1" x14ac:dyDescent="0.4">
      <c r="A457" s="16" t="s">
        <v>401</v>
      </c>
      <c r="B457" s="23" t="s">
        <v>622</v>
      </c>
      <c r="C457" s="9"/>
      <c r="D457" s="11"/>
      <c r="E457" s="144"/>
      <c r="F457" s="11"/>
    </row>
    <row r="458" spans="1:6" s="12" customFormat="1" x14ac:dyDescent="0.4">
      <c r="A458" s="16"/>
      <c r="B458" s="23" t="s">
        <v>624</v>
      </c>
      <c r="E458" s="148"/>
    </row>
    <row r="459" spans="1:6" s="12" customFormat="1" x14ac:dyDescent="0.4">
      <c r="A459" s="16"/>
      <c r="B459" s="23" t="s">
        <v>625</v>
      </c>
      <c r="C459" s="9" t="s">
        <v>40</v>
      </c>
      <c r="D459" s="11">
        <v>116</v>
      </c>
      <c r="E459" s="144"/>
      <c r="F459" s="11">
        <f>E459*D459</f>
        <v>0</v>
      </c>
    </row>
    <row r="460" spans="1:6" s="12" customFormat="1" x14ac:dyDescent="0.4">
      <c r="A460" s="16"/>
      <c r="B460" s="23"/>
      <c r="E460" s="148"/>
    </row>
    <row r="461" spans="1:6" s="12" customFormat="1" x14ac:dyDescent="0.4">
      <c r="A461" s="16"/>
      <c r="B461" s="9" t="s">
        <v>145</v>
      </c>
      <c r="C461" s="9"/>
      <c r="D461" s="15"/>
      <c r="E461" s="144"/>
      <c r="F461" s="11"/>
    </row>
    <row r="462" spans="1:6" s="12" customFormat="1" x14ac:dyDescent="0.4">
      <c r="A462" s="16" t="s">
        <v>623</v>
      </c>
      <c r="B462" s="9" t="s">
        <v>621</v>
      </c>
      <c r="C462" s="9" t="s">
        <v>402</v>
      </c>
      <c r="D462" s="11">
        <f>SUM(F403:F461)+F395+F279+F229+F174+F110+F339</f>
        <v>0</v>
      </c>
      <c r="E462" s="174">
        <v>18</v>
      </c>
      <c r="F462" s="11">
        <f>D462*E462/100</f>
        <v>0</v>
      </c>
    </row>
    <row r="463" spans="1:6" s="12" customFormat="1" ht="13.5" thickBot="1" x14ac:dyDescent="0.45">
      <c r="A463" s="16"/>
      <c r="B463" s="9"/>
      <c r="C463" s="9"/>
      <c r="D463" s="11"/>
      <c r="E463" s="144"/>
      <c r="F463" s="11"/>
    </row>
    <row r="464" spans="1:6" ht="13.5" thickBot="1" x14ac:dyDescent="0.45">
      <c r="A464" s="17"/>
      <c r="B464" s="25" t="s">
        <v>403</v>
      </c>
      <c r="C464" s="5"/>
      <c r="D464" s="20"/>
      <c r="E464" s="146"/>
      <c r="F464" s="7">
        <f>SUM(F397:F462)</f>
        <v>0</v>
      </c>
    </row>
    <row r="465" spans="1:6" x14ac:dyDescent="0.4">
      <c r="A465" s="17"/>
      <c r="B465" s="9"/>
      <c r="E465" s="143"/>
      <c r="F465" s="8"/>
    </row>
    <row r="466" spans="1:6" x14ac:dyDescent="0.4">
      <c r="A466" s="17"/>
      <c r="B466" s="9"/>
      <c r="E466" s="143" t="s">
        <v>404</v>
      </c>
      <c r="F466" s="8"/>
    </row>
    <row r="467" spans="1:6" x14ac:dyDescent="0.4">
      <c r="A467" s="17"/>
      <c r="B467" s="9"/>
      <c r="E467" s="143"/>
      <c r="F467" s="8"/>
    </row>
    <row r="468" spans="1:6" x14ac:dyDescent="0.4">
      <c r="A468" s="17"/>
      <c r="B468" s="18"/>
      <c r="E468" s="143"/>
    </row>
    <row r="469" spans="1:6" x14ac:dyDescent="0.4">
      <c r="A469" s="17"/>
      <c r="B469" s="18" t="s">
        <v>405</v>
      </c>
      <c r="E469" s="143"/>
    </row>
    <row r="470" spans="1:6" x14ac:dyDescent="0.4">
      <c r="A470" s="17"/>
      <c r="B470" s="18"/>
      <c r="E470" s="143"/>
    </row>
    <row r="471" spans="1:6" x14ac:dyDescent="0.4">
      <c r="A471" s="17"/>
      <c r="B471" s="18"/>
      <c r="E471" s="143"/>
    </row>
    <row r="472" spans="1:6" x14ac:dyDescent="0.4">
      <c r="A472" s="30" t="str">
        <f>A12</f>
        <v>1.00</v>
      </c>
      <c r="B472" s="26" t="str">
        <f>B12</f>
        <v>PREDDELA</v>
      </c>
      <c r="E472" s="143"/>
      <c r="F472" s="8">
        <f>F110</f>
        <v>0</v>
      </c>
    </row>
    <row r="473" spans="1:6" x14ac:dyDescent="0.4">
      <c r="A473" s="30"/>
      <c r="B473" s="26"/>
      <c r="E473" s="143"/>
      <c r="F473" s="8"/>
    </row>
    <row r="474" spans="1:6" x14ac:dyDescent="0.4">
      <c r="A474" s="30" t="str">
        <f>A113</f>
        <v>2.00</v>
      </c>
      <c r="B474" s="26" t="str">
        <f>B113</f>
        <v>ZEMELJSKA DELA IN TEMELJENJE</v>
      </c>
      <c r="E474" s="143"/>
      <c r="F474" s="8">
        <f>F174</f>
        <v>0</v>
      </c>
    </row>
    <row r="475" spans="1:6" x14ac:dyDescent="0.4">
      <c r="A475" s="30"/>
      <c r="B475" s="26"/>
      <c r="E475" s="143"/>
      <c r="F475" s="8"/>
    </row>
    <row r="476" spans="1:6" x14ac:dyDescent="0.4">
      <c r="A476" s="30" t="str">
        <f>A176</f>
        <v>3.00</v>
      </c>
      <c r="B476" s="26" t="str">
        <f>B176</f>
        <v>VOZIŠČNE KONSTRUKCIJE</v>
      </c>
      <c r="E476" s="143"/>
      <c r="F476" s="8">
        <f>F229</f>
        <v>0</v>
      </c>
    </row>
    <row r="477" spans="1:6" x14ac:dyDescent="0.4">
      <c r="A477" s="30"/>
      <c r="B477" s="26"/>
      <c r="E477" s="143"/>
      <c r="F477" s="8"/>
    </row>
    <row r="478" spans="1:6" x14ac:dyDescent="0.4">
      <c r="A478" s="30" t="str">
        <f>A232</f>
        <v>4.00</v>
      </c>
      <c r="B478" s="26" t="str">
        <f>B232</f>
        <v>ODVODNJAVANJE</v>
      </c>
      <c r="E478" s="143"/>
      <c r="F478" s="8">
        <f>F279</f>
        <v>0</v>
      </c>
    </row>
    <row r="479" spans="1:6" x14ac:dyDescent="0.4">
      <c r="E479" s="143"/>
    </row>
    <row r="480" spans="1:6" x14ac:dyDescent="0.4">
      <c r="A480" s="30">
        <v>5</v>
      </c>
      <c r="B480" s="26" t="s">
        <v>256</v>
      </c>
      <c r="E480" s="143"/>
      <c r="F480" s="8">
        <f>F339</f>
        <v>0</v>
      </c>
    </row>
    <row r="481" spans="1:6" x14ac:dyDescent="0.4">
      <c r="A481" s="30"/>
      <c r="B481" s="26"/>
      <c r="E481" s="143"/>
      <c r="F481" s="8"/>
    </row>
    <row r="482" spans="1:6" x14ac:dyDescent="0.4">
      <c r="A482" s="30" t="str">
        <f>A341</f>
        <v>6.00</v>
      </c>
      <c r="B482" s="26" t="str">
        <f>B341</f>
        <v>OPREMA</v>
      </c>
      <c r="E482" s="143"/>
      <c r="F482" s="8">
        <f>F395</f>
        <v>0</v>
      </c>
    </row>
    <row r="483" spans="1:6" x14ac:dyDescent="0.4">
      <c r="A483" s="30"/>
      <c r="B483" s="26"/>
      <c r="E483" s="143"/>
      <c r="F483" s="8"/>
    </row>
    <row r="484" spans="1:6" x14ac:dyDescent="0.4">
      <c r="A484" s="30" t="str">
        <f>A397</f>
        <v>7.00</v>
      </c>
      <c r="B484" s="26" t="str">
        <f>B397</f>
        <v>TUJE STORITVE</v>
      </c>
      <c r="E484" s="143"/>
      <c r="F484" s="8">
        <f>F464</f>
        <v>0</v>
      </c>
    </row>
    <row r="485" spans="1:6" ht="13.5" thickBot="1" x14ac:dyDescent="0.45">
      <c r="A485" s="17"/>
      <c r="B485" s="18"/>
      <c r="E485" s="143"/>
    </row>
    <row r="486" spans="1:6" ht="13.5" thickBot="1" x14ac:dyDescent="0.45">
      <c r="A486" s="17"/>
      <c r="B486" s="25" t="s">
        <v>9</v>
      </c>
      <c r="C486" s="5"/>
      <c r="D486" s="20"/>
      <c r="E486" s="146"/>
      <c r="F486" s="7">
        <f>SUM(F469:F485)</f>
        <v>0</v>
      </c>
    </row>
    <row r="487" spans="1:6" ht="13.5" thickBot="1" x14ac:dyDescent="0.45">
      <c r="A487" s="17"/>
      <c r="B487" s="9" t="s">
        <v>10</v>
      </c>
      <c r="E487" s="143"/>
      <c r="F487" s="8">
        <f>F486*0.22</f>
        <v>0</v>
      </c>
    </row>
    <row r="488" spans="1:6" ht="13.5" thickBot="1" x14ac:dyDescent="0.45">
      <c r="A488" s="17"/>
      <c r="B488" s="25" t="s">
        <v>11</v>
      </c>
      <c r="C488" s="5"/>
      <c r="D488" s="20"/>
      <c r="E488" s="146"/>
      <c r="F488" s="7">
        <f>SUM(F486:F487)</f>
        <v>0</v>
      </c>
    </row>
    <row r="489" spans="1:6" x14ac:dyDescent="0.4">
      <c r="B489" s="27"/>
      <c r="E489" s="143"/>
    </row>
    <row r="490" spans="1:6" x14ac:dyDescent="0.4">
      <c r="B490" s="27"/>
      <c r="E490" s="143"/>
    </row>
    <row r="491" spans="1:6" x14ac:dyDescent="0.4">
      <c r="B491" s="27"/>
      <c r="E491" s="143"/>
    </row>
    <row r="492" spans="1:6" x14ac:dyDescent="0.4">
      <c r="B492" s="27"/>
      <c r="E492" s="143"/>
    </row>
    <row r="493" spans="1:6" x14ac:dyDescent="0.4">
      <c r="B493" s="27"/>
      <c r="E493" s="143"/>
    </row>
    <row r="494" spans="1:6" x14ac:dyDescent="0.4">
      <c r="B494" s="27"/>
      <c r="E494" s="143"/>
    </row>
    <row r="495" spans="1:6" x14ac:dyDescent="0.4">
      <c r="A495" s="29"/>
      <c r="B495" s="27"/>
      <c r="E495" s="143"/>
    </row>
    <row r="496" spans="1:6" x14ac:dyDescent="0.4">
      <c r="A496" s="29"/>
      <c r="B496" s="27"/>
      <c r="E496" s="143"/>
    </row>
    <row r="497" spans="5:5" x14ac:dyDescent="0.4">
      <c r="E497" s="143"/>
    </row>
    <row r="498" spans="5:5" x14ac:dyDescent="0.4">
      <c r="E498" s="143"/>
    </row>
    <row r="499" spans="5:5" x14ac:dyDescent="0.4">
      <c r="E499" s="143"/>
    </row>
    <row r="500" spans="5:5" x14ac:dyDescent="0.4">
      <c r="E500" s="143"/>
    </row>
    <row r="501" spans="5:5" x14ac:dyDescent="0.4">
      <c r="E501" s="143"/>
    </row>
    <row r="502" spans="5:5" x14ac:dyDescent="0.4">
      <c r="E502" s="143"/>
    </row>
    <row r="503" spans="5:5" x14ac:dyDescent="0.4">
      <c r="E503" s="143"/>
    </row>
    <row r="504" spans="5:5" x14ac:dyDescent="0.4">
      <c r="E504" s="143"/>
    </row>
    <row r="505" spans="5:5" x14ac:dyDescent="0.4">
      <c r="E505" s="143"/>
    </row>
    <row r="506" spans="5:5" x14ac:dyDescent="0.4">
      <c r="E506" s="143"/>
    </row>
    <row r="507" spans="5:5" x14ac:dyDescent="0.4">
      <c r="E507" s="143"/>
    </row>
    <row r="508" spans="5:5" x14ac:dyDescent="0.4">
      <c r="E508" s="143"/>
    </row>
    <row r="509" spans="5:5" x14ac:dyDescent="0.4">
      <c r="E509" s="143"/>
    </row>
    <row r="510" spans="5:5" x14ac:dyDescent="0.4">
      <c r="E510" s="143"/>
    </row>
    <row r="511" spans="5:5" x14ac:dyDescent="0.4">
      <c r="E511" s="143"/>
    </row>
    <row r="512" spans="5:5" x14ac:dyDescent="0.4">
      <c r="E512" s="143"/>
    </row>
    <row r="513" spans="1:5" x14ac:dyDescent="0.4">
      <c r="E513" s="143"/>
    </row>
    <row r="514" spans="1:5" x14ac:dyDescent="0.4">
      <c r="E514" s="143"/>
    </row>
    <row r="515" spans="1:5" x14ac:dyDescent="0.4">
      <c r="E515" s="143"/>
    </row>
    <row r="516" spans="1:5" x14ac:dyDescent="0.4">
      <c r="E516" s="143"/>
    </row>
    <row r="517" spans="1:5" x14ac:dyDescent="0.4">
      <c r="E517" s="143"/>
    </row>
    <row r="518" spans="1:5" x14ac:dyDescent="0.4">
      <c r="E518" s="143"/>
    </row>
    <row r="519" spans="1:5" x14ac:dyDescent="0.4">
      <c r="E519" s="143"/>
    </row>
    <row r="520" spans="1:5" x14ac:dyDescent="0.4">
      <c r="E520" s="143"/>
    </row>
    <row r="521" spans="1:5" x14ac:dyDescent="0.4">
      <c r="E521" s="143"/>
    </row>
    <row r="522" spans="1:5" x14ac:dyDescent="0.4">
      <c r="E522" s="143"/>
    </row>
    <row r="523" spans="1:5" x14ac:dyDescent="0.4">
      <c r="A523" s="29"/>
      <c r="B523" s="27"/>
      <c r="E523" s="143"/>
    </row>
    <row r="524" spans="1:5" x14ac:dyDescent="0.4">
      <c r="A524" s="29"/>
      <c r="E524" s="143"/>
    </row>
    <row r="525" spans="1:5" x14ac:dyDescent="0.4">
      <c r="A525" s="29"/>
      <c r="E525" s="143"/>
    </row>
    <row r="526" spans="1:5" x14ac:dyDescent="0.4">
      <c r="A526" s="29"/>
      <c r="B526" s="27"/>
      <c r="E526" s="143"/>
    </row>
    <row r="527" spans="1:5" x14ac:dyDescent="0.4">
      <c r="A527" s="29"/>
      <c r="B527" s="27"/>
      <c r="E527" s="143"/>
    </row>
    <row r="528" spans="1:5" x14ac:dyDescent="0.4">
      <c r="E528" s="143"/>
    </row>
    <row r="529" spans="5:5" x14ac:dyDescent="0.4">
      <c r="E529" s="143"/>
    </row>
    <row r="530" spans="5:5" x14ac:dyDescent="0.4">
      <c r="E530" s="143"/>
    </row>
    <row r="531" spans="5:5" x14ac:dyDescent="0.4">
      <c r="E531" s="143"/>
    </row>
    <row r="532" spans="5:5" x14ac:dyDescent="0.4">
      <c r="E532" s="143"/>
    </row>
    <row r="533" spans="5:5" x14ac:dyDescent="0.4">
      <c r="E533" s="143"/>
    </row>
    <row r="534" spans="5:5" x14ac:dyDescent="0.4">
      <c r="E534" s="143"/>
    </row>
    <row r="535" spans="5:5" x14ac:dyDescent="0.4">
      <c r="E535" s="143"/>
    </row>
    <row r="536" spans="5:5" x14ac:dyDescent="0.4">
      <c r="E536" s="143"/>
    </row>
    <row r="537" spans="5:5" x14ac:dyDescent="0.4">
      <c r="E537" s="143"/>
    </row>
    <row r="538" spans="5:5" x14ac:dyDescent="0.4">
      <c r="E538" s="143"/>
    </row>
    <row r="539" spans="5:5" x14ac:dyDescent="0.4">
      <c r="E539" s="143"/>
    </row>
    <row r="540" spans="5:5" x14ac:dyDescent="0.4">
      <c r="E540" s="143"/>
    </row>
    <row r="541" spans="5:5" x14ac:dyDescent="0.4">
      <c r="E541" s="143"/>
    </row>
    <row r="542" spans="5:5" x14ac:dyDescent="0.4">
      <c r="E542" s="143"/>
    </row>
    <row r="543" spans="5:5" x14ac:dyDescent="0.4">
      <c r="E543" s="143"/>
    </row>
    <row r="544" spans="5:5" x14ac:dyDescent="0.4">
      <c r="E544" s="143"/>
    </row>
    <row r="545" spans="1:5" x14ac:dyDescent="0.4">
      <c r="E545" s="143"/>
    </row>
    <row r="546" spans="1:5" x14ac:dyDescent="0.4">
      <c r="E546" s="143"/>
    </row>
    <row r="547" spans="1:5" x14ac:dyDescent="0.4">
      <c r="E547" s="143"/>
    </row>
    <row r="548" spans="1:5" x14ac:dyDescent="0.4">
      <c r="E548" s="143"/>
    </row>
    <row r="549" spans="1:5" x14ac:dyDescent="0.4">
      <c r="E549" s="143"/>
    </row>
    <row r="550" spans="1:5" x14ac:dyDescent="0.4">
      <c r="A550" s="29"/>
      <c r="B550" s="27"/>
      <c r="E550" s="143"/>
    </row>
    <row r="551" spans="1:5" x14ac:dyDescent="0.4">
      <c r="A551" s="29"/>
      <c r="E551" s="143"/>
    </row>
    <row r="552" spans="1:5" x14ac:dyDescent="0.4">
      <c r="A552" s="29"/>
      <c r="E552" s="143"/>
    </row>
    <row r="553" spans="1:5" x14ac:dyDescent="0.4">
      <c r="A553" s="29"/>
      <c r="B553" s="27"/>
      <c r="E553" s="143"/>
    </row>
    <row r="554" spans="1:5" x14ac:dyDescent="0.4">
      <c r="A554" s="29"/>
      <c r="B554" s="27"/>
      <c r="E554" s="143"/>
    </row>
    <row r="555" spans="1:5" x14ac:dyDescent="0.4">
      <c r="E555" s="143"/>
    </row>
    <row r="556" spans="1:5" x14ac:dyDescent="0.4">
      <c r="E556" s="143"/>
    </row>
    <row r="557" spans="1:5" x14ac:dyDescent="0.4">
      <c r="E557" s="143"/>
    </row>
    <row r="558" spans="1:5" x14ac:dyDescent="0.4">
      <c r="E558" s="143"/>
    </row>
    <row r="559" spans="1:5" x14ac:dyDescent="0.4">
      <c r="E559" s="143"/>
    </row>
    <row r="560" spans="1:5" x14ac:dyDescent="0.4">
      <c r="E560" s="143"/>
    </row>
    <row r="561" spans="5:5" x14ac:dyDescent="0.4">
      <c r="E561" s="143"/>
    </row>
    <row r="562" spans="5:5" x14ac:dyDescent="0.4">
      <c r="E562" s="143"/>
    </row>
    <row r="563" spans="5:5" x14ac:dyDescent="0.4">
      <c r="E563" s="143"/>
    </row>
    <row r="564" spans="5:5" x14ac:dyDescent="0.4">
      <c r="E564" s="143"/>
    </row>
    <row r="565" spans="5:5" x14ac:dyDescent="0.4">
      <c r="E565" s="143"/>
    </row>
    <row r="566" spans="5:5" x14ac:dyDescent="0.4">
      <c r="E566" s="143"/>
    </row>
    <row r="625" spans="1:2" x14ac:dyDescent="0.4">
      <c r="A625" s="29"/>
      <c r="B625" s="27"/>
    </row>
    <row r="626" spans="1:2" x14ac:dyDescent="0.4">
      <c r="A626" s="29"/>
    </row>
    <row r="627" spans="1:2" x14ac:dyDescent="0.4">
      <c r="A627" s="29"/>
    </row>
    <row r="628" spans="1:2" x14ac:dyDescent="0.4">
      <c r="A628" s="29"/>
      <c r="B628" s="27"/>
    </row>
    <row r="629" spans="1:2" x14ac:dyDescent="0.4">
      <c r="A629" s="29"/>
      <c r="B629" s="27"/>
    </row>
    <row r="662" spans="1:2" x14ac:dyDescent="0.4">
      <c r="A662" s="29"/>
      <c r="B662" s="27"/>
    </row>
    <row r="663" spans="1:2" x14ac:dyDescent="0.4">
      <c r="A663" s="29"/>
    </row>
    <row r="664" spans="1:2" x14ac:dyDescent="0.4">
      <c r="A664" s="29"/>
    </row>
    <row r="665" spans="1:2" x14ac:dyDescent="0.4">
      <c r="A665" s="29"/>
      <c r="B665" s="27"/>
    </row>
    <row r="666" spans="1:2" x14ac:dyDescent="0.4">
      <c r="A666" s="29"/>
      <c r="B666" s="27"/>
    </row>
    <row r="719" spans="1:2" x14ac:dyDescent="0.4">
      <c r="A719" s="29"/>
      <c r="B719" s="27"/>
    </row>
    <row r="720" spans="1:2" x14ac:dyDescent="0.4">
      <c r="A720" s="29"/>
    </row>
    <row r="721" spans="1:2" x14ac:dyDescent="0.4">
      <c r="A721" s="29"/>
    </row>
    <row r="722" spans="1:2" x14ac:dyDescent="0.4">
      <c r="A722" s="29"/>
      <c r="B722" s="27"/>
    </row>
    <row r="723" spans="1:2" x14ac:dyDescent="0.4">
      <c r="A723" s="29"/>
      <c r="B723" s="27"/>
    </row>
    <row r="754" spans="1:2" x14ac:dyDescent="0.4">
      <c r="A754" s="29"/>
      <c r="B754" s="27"/>
    </row>
    <row r="755" spans="1:2" x14ac:dyDescent="0.4">
      <c r="A755" s="29"/>
    </row>
    <row r="756" spans="1:2" x14ac:dyDescent="0.4">
      <c r="A756" s="29"/>
    </row>
    <row r="757" spans="1:2" x14ac:dyDescent="0.4">
      <c r="A757" s="29"/>
      <c r="B757" s="27"/>
    </row>
    <row r="758" spans="1:2" x14ac:dyDescent="0.4">
      <c r="A758" s="29"/>
      <c r="B758" s="27"/>
    </row>
    <row r="772" spans="1:2" x14ac:dyDescent="0.4">
      <c r="A772" s="29"/>
      <c r="B772" s="27"/>
    </row>
    <row r="773" spans="1:2" x14ac:dyDescent="0.4">
      <c r="A773" s="29"/>
    </row>
    <row r="774" spans="1:2" x14ac:dyDescent="0.4">
      <c r="A774" s="29"/>
    </row>
    <row r="775" spans="1:2" x14ac:dyDescent="0.4">
      <c r="A775" s="29"/>
      <c r="B775" s="27"/>
    </row>
    <row r="776" spans="1:2" x14ac:dyDescent="0.4">
      <c r="A776" s="29"/>
      <c r="B776" s="27"/>
    </row>
    <row r="837" spans="1:2" x14ac:dyDescent="0.4">
      <c r="A837" s="29"/>
      <c r="B837" s="27"/>
    </row>
    <row r="838" spans="1:2" x14ac:dyDescent="0.4">
      <c r="A838" s="29"/>
    </row>
    <row r="839" spans="1:2" x14ac:dyDescent="0.4">
      <c r="A839" s="29"/>
    </row>
    <row r="840" spans="1:2" x14ac:dyDescent="0.4">
      <c r="A840" s="29"/>
      <c r="B840" s="27"/>
    </row>
    <row r="841" spans="1:2" x14ac:dyDescent="0.4">
      <c r="A841" s="29"/>
      <c r="B841" s="27"/>
    </row>
    <row r="854" spans="1:2" x14ac:dyDescent="0.4">
      <c r="A854" s="29"/>
      <c r="B854" s="27"/>
    </row>
    <row r="855" spans="1:2" x14ac:dyDescent="0.4">
      <c r="A855" s="29"/>
    </row>
    <row r="856" spans="1:2" x14ac:dyDescent="0.4">
      <c r="A856" s="29"/>
    </row>
    <row r="857" spans="1:2" x14ac:dyDescent="0.4">
      <c r="A857" s="29"/>
      <c r="B857" s="27"/>
    </row>
    <row r="858" spans="1:2" x14ac:dyDescent="0.4">
      <c r="A858" s="29"/>
      <c r="B858" s="27"/>
    </row>
    <row r="898" spans="1:2" x14ac:dyDescent="0.4">
      <c r="A898" s="29"/>
      <c r="B898" s="27"/>
    </row>
    <row r="899" spans="1:2" x14ac:dyDescent="0.4">
      <c r="A899" s="29"/>
    </row>
    <row r="900" spans="1:2" x14ac:dyDescent="0.4">
      <c r="A900" s="29"/>
    </row>
    <row r="901" spans="1:2" x14ac:dyDescent="0.4">
      <c r="A901" s="29"/>
      <c r="B901" s="27"/>
    </row>
    <row r="902" spans="1:2" x14ac:dyDescent="0.4">
      <c r="A902" s="29"/>
      <c r="B902" s="27"/>
    </row>
    <row r="909" spans="1:2" x14ac:dyDescent="0.4">
      <c r="A909" s="29"/>
      <c r="B909" s="27"/>
    </row>
    <row r="910" spans="1:2" x14ac:dyDescent="0.4">
      <c r="A910" s="29"/>
    </row>
    <row r="911" spans="1:2" x14ac:dyDescent="0.4">
      <c r="A911" s="29"/>
      <c r="B911" s="27"/>
    </row>
    <row r="912" spans="1:2" x14ac:dyDescent="0.4">
      <c r="A912" s="29"/>
      <c r="B912" s="27"/>
    </row>
    <row r="913" spans="1:2" x14ac:dyDescent="0.4">
      <c r="A913" s="29"/>
      <c r="B913" s="27"/>
    </row>
    <row r="914" spans="1:2" x14ac:dyDescent="0.4">
      <c r="A914" s="29"/>
      <c r="B914" s="27"/>
    </row>
    <row r="915" spans="1:2" x14ac:dyDescent="0.4">
      <c r="A915" s="29"/>
      <c r="B915" s="27"/>
    </row>
    <row r="916" spans="1:2" x14ac:dyDescent="0.4">
      <c r="A916" s="31"/>
      <c r="B916" s="28"/>
    </row>
    <row r="917" spans="1:2" x14ac:dyDescent="0.4">
      <c r="A917" s="31"/>
      <c r="B917" s="28"/>
    </row>
    <row r="918" spans="1:2" x14ac:dyDescent="0.4">
      <c r="A918" s="31"/>
      <c r="B918" s="28"/>
    </row>
    <row r="919" spans="1:2" x14ac:dyDescent="0.4">
      <c r="A919" s="31"/>
      <c r="B919" s="28"/>
    </row>
    <row r="920" spans="1:2" x14ac:dyDescent="0.4">
      <c r="A920" s="31"/>
      <c r="B920" s="28"/>
    </row>
    <row r="921" spans="1:2" x14ac:dyDescent="0.4">
      <c r="A921" s="31"/>
      <c r="B921" s="28"/>
    </row>
    <row r="922" spans="1:2" x14ac:dyDescent="0.4">
      <c r="A922" s="31"/>
      <c r="B922" s="28"/>
    </row>
    <row r="923" spans="1:2" x14ac:dyDescent="0.4">
      <c r="A923" s="31"/>
      <c r="B923" s="28"/>
    </row>
    <row r="924" spans="1:2" x14ac:dyDescent="0.4">
      <c r="A924" s="31"/>
      <c r="B924" s="28"/>
    </row>
    <row r="925" spans="1:2" x14ac:dyDescent="0.4">
      <c r="A925" s="31"/>
      <c r="B925" s="28"/>
    </row>
    <row r="926" spans="1:2" x14ac:dyDescent="0.4">
      <c r="A926" s="31"/>
      <c r="B926" s="28"/>
    </row>
    <row r="927" spans="1:2" x14ac:dyDescent="0.4">
      <c r="A927" s="31"/>
      <c r="B927" s="28"/>
    </row>
    <row r="928" spans="1:2" x14ac:dyDescent="0.4">
      <c r="A928" s="31"/>
      <c r="B928" s="28"/>
    </row>
    <row r="929" spans="1:2" x14ac:dyDescent="0.4">
      <c r="A929" s="31"/>
      <c r="B929" s="28"/>
    </row>
    <row r="930" spans="1:2" x14ac:dyDescent="0.4">
      <c r="A930" s="31"/>
      <c r="B930" s="28"/>
    </row>
    <row r="931" spans="1:2" x14ac:dyDescent="0.4">
      <c r="A931" s="31"/>
      <c r="B931" s="28"/>
    </row>
    <row r="932" spans="1:2" x14ac:dyDescent="0.4">
      <c r="A932" s="31"/>
      <c r="B932" s="28"/>
    </row>
    <row r="933" spans="1:2" x14ac:dyDescent="0.4">
      <c r="A933" s="31"/>
      <c r="B933" s="28"/>
    </row>
    <row r="934" spans="1:2" x14ac:dyDescent="0.4">
      <c r="A934" s="31"/>
      <c r="B934" s="28"/>
    </row>
    <row r="935" spans="1:2" x14ac:dyDescent="0.4">
      <c r="A935" s="31"/>
      <c r="B935" s="28"/>
    </row>
    <row r="936" spans="1:2" x14ac:dyDescent="0.4">
      <c r="A936" s="31"/>
      <c r="B936" s="28"/>
    </row>
    <row r="937" spans="1:2" x14ac:dyDescent="0.4">
      <c r="A937" s="29"/>
      <c r="B937" s="27"/>
    </row>
    <row r="938" spans="1:2" x14ac:dyDescent="0.4">
      <c r="A938" s="29"/>
    </row>
    <row r="939" spans="1:2" x14ac:dyDescent="0.4">
      <c r="A939" s="29"/>
    </row>
    <row r="940" spans="1:2" x14ac:dyDescent="0.4">
      <c r="A940" s="29"/>
    </row>
    <row r="968" spans="1:2" x14ac:dyDescent="0.4">
      <c r="A968" s="31"/>
      <c r="B968" s="28"/>
    </row>
    <row r="969" spans="1:2" x14ac:dyDescent="0.4">
      <c r="A969" s="31"/>
      <c r="B969" s="28"/>
    </row>
    <row r="970" spans="1:2" x14ac:dyDescent="0.4">
      <c r="A970" s="31"/>
      <c r="B970" s="28"/>
    </row>
  </sheetData>
  <sheetProtection algorithmName="SHA-512" hashValue="MKqwAJxhHQ538mHAp99XUDZpGNFqpbUK6z+fE8TWMnEKt3xRycDJD+0ETR0xqOHpugFJW2ubZq/CeI4FVZo7rw==" saltValue="7ZyGmC2c3+R7fbPZs25Aew==" spinCount="100000" sheet="1" objects="1" scenarios="1"/>
  <phoneticPr fontId="0" type="noConversion"/>
  <printOptions gridLines="1"/>
  <pageMargins left="0.78740157480314965" right="0.74803149606299213" top="0.98425196850393704" bottom="0.98425196850393704" header="0.59055118110236227" footer="0.59055118110236227"/>
  <pageSetup paperSize="9" orientation="portrait" r:id="rId1"/>
  <headerFooter alignWithMargins="0">
    <oddHeader>&amp;L
              Opis postavke                                        Enota         Količina             Cena/enoto        Skupaj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3"/>
  <sheetViews>
    <sheetView view="pageBreakPreview" topLeftCell="A118" zoomScaleNormal="100" zoomScaleSheetLayoutView="100" workbookViewId="0">
      <selection activeCell="E140" sqref="E140"/>
    </sheetView>
  </sheetViews>
  <sheetFormatPr defaultRowHeight="12.75" x14ac:dyDescent="0.35"/>
  <cols>
    <col min="2" max="2" width="32" customWidth="1"/>
    <col min="3" max="3" width="15.33203125" customWidth="1"/>
    <col min="4" max="4" width="12" customWidth="1"/>
    <col min="5" max="5" width="9.73046875" style="156" customWidth="1"/>
    <col min="6" max="6" width="12.06640625" customWidth="1"/>
  </cols>
  <sheetData>
    <row r="1" spans="1:6" ht="26.25" x14ac:dyDescent="0.4">
      <c r="A1" s="44" t="s">
        <v>406</v>
      </c>
      <c r="B1" s="45" t="s">
        <v>407</v>
      </c>
      <c r="C1" s="46"/>
      <c r="D1" s="47"/>
      <c r="E1" s="54"/>
      <c r="F1" s="47"/>
    </row>
    <row r="2" spans="1:6" ht="21" x14ac:dyDescent="0.4">
      <c r="A2" s="44"/>
      <c r="B2" s="45"/>
      <c r="C2" s="46"/>
      <c r="D2" s="47"/>
      <c r="E2" s="54"/>
      <c r="F2" s="47"/>
    </row>
    <row r="3" spans="1:6" ht="13.15" x14ac:dyDescent="0.4">
      <c r="A3" s="85" t="s">
        <v>5</v>
      </c>
      <c r="B3" s="45" t="s">
        <v>6</v>
      </c>
      <c r="C3" s="46"/>
      <c r="D3" s="47"/>
      <c r="E3" s="54"/>
      <c r="F3" s="47"/>
    </row>
    <row r="4" spans="1:6" ht="13.15" x14ac:dyDescent="0.4">
      <c r="A4" s="48"/>
      <c r="B4" s="46"/>
      <c r="C4" s="46"/>
      <c r="D4" s="47"/>
      <c r="E4" s="54"/>
      <c r="F4" s="47"/>
    </row>
    <row r="5" spans="1:6" ht="13.15" x14ac:dyDescent="0.4">
      <c r="A5" s="49" t="s">
        <v>408</v>
      </c>
      <c r="B5" s="50" t="s">
        <v>19</v>
      </c>
      <c r="C5" s="46"/>
      <c r="D5" s="47"/>
      <c r="E5" s="54"/>
      <c r="F5" s="47"/>
    </row>
    <row r="6" spans="1:6" ht="13.15" x14ac:dyDescent="0.4">
      <c r="A6" s="49"/>
      <c r="B6" s="50"/>
      <c r="C6" s="46"/>
      <c r="D6" s="47"/>
      <c r="E6" s="54"/>
      <c r="F6" s="47"/>
    </row>
    <row r="7" spans="1:6" ht="13.15" x14ac:dyDescent="0.4">
      <c r="A7" s="46" t="s">
        <v>409</v>
      </c>
      <c r="B7" s="51"/>
      <c r="C7" s="46"/>
      <c r="D7" s="52"/>
      <c r="E7" s="56"/>
      <c r="F7" s="53"/>
    </row>
    <row r="8" spans="1:6" ht="13.15" x14ac:dyDescent="0.4">
      <c r="A8" s="48" t="s">
        <v>410</v>
      </c>
      <c r="B8" s="51" t="s">
        <v>411</v>
      </c>
      <c r="C8" s="46" t="s">
        <v>40</v>
      </c>
      <c r="D8" s="53">
        <v>1</v>
      </c>
      <c r="E8" s="54"/>
      <c r="F8" s="55">
        <f>D8*E8</f>
        <v>0</v>
      </c>
    </row>
    <row r="9" spans="1:6" ht="13.15" x14ac:dyDescent="0.4">
      <c r="A9" s="46"/>
      <c r="B9" s="51"/>
      <c r="C9" s="46"/>
      <c r="D9" s="53"/>
      <c r="E9" s="56"/>
      <c r="F9" s="55"/>
    </row>
    <row r="10" spans="1:6" ht="13.15" x14ac:dyDescent="0.4">
      <c r="A10" s="46" t="s">
        <v>412</v>
      </c>
      <c r="B10" s="51"/>
      <c r="C10" s="46"/>
      <c r="D10" s="53"/>
      <c r="E10" s="56"/>
      <c r="F10" s="53"/>
    </row>
    <row r="11" spans="1:6" ht="13.15" x14ac:dyDescent="0.4">
      <c r="A11" s="46" t="s">
        <v>410</v>
      </c>
      <c r="B11" s="51" t="s">
        <v>413</v>
      </c>
      <c r="C11" s="46" t="s">
        <v>35</v>
      </c>
      <c r="D11" s="53">
        <v>11</v>
      </c>
      <c r="E11" s="54"/>
      <c r="F11" s="55">
        <f>D11*E11</f>
        <v>0</v>
      </c>
    </row>
    <row r="12" spans="1:6" ht="13.15" x14ac:dyDescent="0.4">
      <c r="A12" s="46" t="s">
        <v>414</v>
      </c>
      <c r="B12" s="51" t="s">
        <v>415</v>
      </c>
      <c r="C12" s="46" t="s">
        <v>35</v>
      </c>
      <c r="D12" s="53">
        <v>220</v>
      </c>
      <c r="E12" s="54"/>
      <c r="F12" s="55">
        <f>D12*E12</f>
        <v>0</v>
      </c>
    </row>
    <row r="13" spans="1:6" ht="39.4" x14ac:dyDescent="0.4">
      <c r="A13" s="46" t="s">
        <v>416</v>
      </c>
      <c r="B13" s="51" t="s">
        <v>417</v>
      </c>
      <c r="C13" s="46" t="s">
        <v>418</v>
      </c>
      <c r="D13" s="53">
        <v>45</v>
      </c>
      <c r="E13" s="54"/>
      <c r="F13" s="55">
        <f>D13*E13</f>
        <v>0</v>
      </c>
    </row>
    <row r="14" spans="1:6" ht="13.15" x14ac:dyDescent="0.4">
      <c r="A14" s="46" t="s">
        <v>419</v>
      </c>
      <c r="B14" s="51" t="s">
        <v>420</v>
      </c>
      <c r="C14" s="46" t="s">
        <v>35</v>
      </c>
      <c r="D14" s="53">
        <v>110</v>
      </c>
      <c r="E14" s="54"/>
      <c r="F14" s="55">
        <f>D14*E14</f>
        <v>0</v>
      </c>
    </row>
    <row r="15" spans="1:6" ht="13.15" x14ac:dyDescent="0.4">
      <c r="A15" s="46"/>
      <c r="B15" s="51"/>
      <c r="C15" s="46"/>
      <c r="D15" s="53"/>
      <c r="E15" s="56"/>
      <c r="F15" s="55"/>
    </row>
    <row r="16" spans="1:6" ht="13.15" x14ac:dyDescent="0.4">
      <c r="A16" s="46" t="s">
        <v>421</v>
      </c>
      <c r="B16" s="51"/>
      <c r="C16" s="46"/>
      <c r="D16" s="53"/>
      <c r="E16" s="56"/>
      <c r="F16" s="55"/>
    </row>
    <row r="17" spans="1:6" ht="26.25" x14ac:dyDescent="0.4">
      <c r="A17" s="46" t="s">
        <v>410</v>
      </c>
      <c r="B17" s="51" t="s">
        <v>422</v>
      </c>
      <c r="C17" s="46" t="s">
        <v>423</v>
      </c>
      <c r="D17" s="53">
        <v>1</v>
      </c>
      <c r="E17" s="54"/>
      <c r="F17" s="55">
        <f>D17*E17</f>
        <v>0</v>
      </c>
    </row>
    <row r="18" spans="1:6" ht="13.15" x14ac:dyDescent="0.4">
      <c r="A18" s="46" t="s">
        <v>414</v>
      </c>
      <c r="B18" s="51" t="s">
        <v>424</v>
      </c>
      <c r="C18" s="46" t="s">
        <v>425</v>
      </c>
      <c r="D18" s="53">
        <v>1</v>
      </c>
      <c r="E18" s="54"/>
      <c r="F18" s="55">
        <f>D18*E18</f>
        <v>0</v>
      </c>
    </row>
    <row r="19" spans="1:6" ht="26.25" x14ac:dyDescent="0.4">
      <c r="A19" s="46" t="s">
        <v>416</v>
      </c>
      <c r="B19" s="51" t="s">
        <v>426</v>
      </c>
      <c r="C19" s="46" t="s">
        <v>427</v>
      </c>
      <c r="D19" s="53">
        <v>1</v>
      </c>
      <c r="E19" s="54"/>
      <c r="F19" s="55">
        <f>D19*E19</f>
        <v>0</v>
      </c>
    </row>
    <row r="20" spans="1:6" ht="13.15" x14ac:dyDescent="0.4">
      <c r="A20" s="46" t="s">
        <v>419</v>
      </c>
      <c r="B20" s="51" t="s">
        <v>428</v>
      </c>
      <c r="C20" s="46" t="s">
        <v>427</v>
      </c>
      <c r="D20" s="53">
        <v>1</v>
      </c>
      <c r="E20" s="54"/>
      <c r="F20" s="55">
        <f>D20*E20</f>
        <v>0</v>
      </c>
    </row>
    <row r="21" spans="1:6" ht="13.5" thickBot="1" x14ac:dyDescent="0.45">
      <c r="A21" s="48"/>
      <c r="B21" s="46"/>
      <c r="C21" s="46"/>
      <c r="D21" s="47"/>
      <c r="E21" s="54"/>
      <c r="F21" s="47"/>
    </row>
    <row r="22" spans="1:6" ht="13.5" thickBot="1" x14ac:dyDescent="0.45">
      <c r="A22" s="49"/>
      <c r="B22" s="57" t="s">
        <v>114</v>
      </c>
      <c r="C22" s="58"/>
      <c r="D22" s="59"/>
      <c r="E22" s="149"/>
      <c r="F22" s="60">
        <f>SUM(F7:F20)</f>
        <v>0</v>
      </c>
    </row>
    <row r="23" spans="1:6" ht="13.15" x14ac:dyDescent="0.4">
      <c r="A23" s="48"/>
      <c r="B23" s="46"/>
      <c r="C23" s="46"/>
      <c r="D23" s="47"/>
      <c r="E23" s="54"/>
      <c r="F23" s="47"/>
    </row>
    <row r="24" spans="1:6" ht="13.15" x14ac:dyDescent="0.4">
      <c r="A24" s="49" t="s">
        <v>429</v>
      </c>
      <c r="B24" s="50" t="s">
        <v>116</v>
      </c>
      <c r="C24" s="46"/>
      <c r="D24" s="47"/>
      <c r="E24" s="54"/>
      <c r="F24" s="47"/>
    </row>
    <row r="25" spans="1:6" ht="13.15" x14ac:dyDescent="0.4">
      <c r="A25" s="49"/>
      <c r="B25" s="50"/>
      <c r="C25" s="46"/>
      <c r="D25" s="47"/>
      <c r="E25" s="54"/>
      <c r="F25" s="47"/>
    </row>
    <row r="26" spans="1:6" ht="13.15" x14ac:dyDescent="0.4">
      <c r="A26" s="46" t="s">
        <v>430</v>
      </c>
      <c r="B26" s="51"/>
      <c r="C26" s="46"/>
      <c r="D26" s="53"/>
      <c r="E26" s="56"/>
      <c r="F26" s="55"/>
    </row>
    <row r="27" spans="1:6" ht="26.25" x14ac:dyDescent="0.4">
      <c r="A27" s="46"/>
      <c r="B27" s="51" t="s">
        <v>431</v>
      </c>
      <c r="C27" s="46" t="s">
        <v>62</v>
      </c>
      <c r="D27" s="53">
        <v>55</v>
      </c>
      <c r="E27" s="54"/>
      <c r="F27" s="55">
        <f>D27*E27</f>
        <v>0</v>
      </c>
    </row>
    <row r="28" spans="1:6" ht="26.25" x14ac:dyDescent="0.4">
      <c r="A28" s="46"/>
      <c r="B28" s="51" t="s">
        <v>432</v>
      </c>
      <c r="C28" s="46" t="s">
        <v>62</v>
      </c>
      <c r="D28" s="53">
        <v>132</v>
      </c>
      <c r="E28" s="54"/>
      <c r="F28" s="55">
        <f>D28*E28</f>
        <v>0</v>
      </c>
    </row>
    <row r="29" spans="1:6" ht="26.25" x14ac:dyDescent="0.4">
      <c r="A29" s="46"/>
      <c r="B29" s="51" t="s">
        <v>433</v>
      </c>
      <c r="C29" s="46" t="s">
        <v>62</v>
      </c>
      <c r="D29" s="53">
        <f>D28/0.6*0.4</f>
        <v>88</v>
      </c>
      <c r="E29" s="54"/>
      <c r="F29" s="55">
        <f>D29*E29</f>
        <v>0</v>
      </c>
    </row>
    <row r="30" spans="1:6" ht="13.15" x14ac:dyDescent="0.4">
      <c r="A30" s="46"/>
      <c r="B30" s="51"/>
      <c r="C30" s="46"/>
      <c r="D30" s="53"/>
      <c r="E30" s="54"/>
      <c r="F30" s="55"/>
    </row>
    <row r="31" spans="1:6" ht="13.15" x14ac:dyDescent="0.4">
      <c r="A31" s="46" t="s">
        <v>434</v>
      </c>
      <c r="B31" s="51"/>
      <c r="C31" s="46"/>
      <c r="D31" s="53"/>
      <c r="E31" s="56"/>
      <c r="F31" s="55"/>
    </row>
    <row r="32" spans="1:6" ht="13.15" x14ac:dyDescent="0.4">
      <c r="A32" s="46"/>
      <c r="B32" s="51" t="s">
        <v>435</v>
      </c>
      <c r="C32" s="46" t="s">
        <v>35</v>
      </c>
      <c r="D32" s="53">
        <f>D12</f>
        <v>220</v>
      </c>
      <c r="E32" s="54"/>
      <c r="F32" s="55">
        <f>D32*E32</f>
        <v>0</v>
      </c>
    </row>
    <row r="33" spans="1:6" ht="13.15" x14ac:dyDescent="0.4">
      <c r="A33" s="46" t="s">
        <v>436</v>
      </c>
      <c r="B33" s="51"/>
      <c r="C33" s="46"/>
      <c r="D33" s="53"/>
      <c r="E33" s="56"/>
      <c r="F33" s="53"/>
    </row>
    <row r="34" spans="1:6" ht="13.15" x14ac:dyDescent="0.4">
      <c r="A34" s="46" t="s">
        <v>410</v>
      </c>
      <c r="B34" s="51" t="s">
        <v>437</v>
      </c>
      <c r="C34" s="46" t="s">
        <v>35</v>
      </c>
      <c r="D34" s="53">
        <v>220</v>
      </c>
      <c r="E34" s="54"/>
      <c r="F34" s="55">
        <f>D34*E34</f>
        <v>0</v>
      </c>
    </row>
    <row r="35" spans="1:6" ht="26.25" x14ac:dyDescent="0.4">
      <c r="A35" s="46" t="s">
        <v>414</v>
      </c>
      <c r="B35" s="51" t="s">
        <v>438</v>
      </c>
      <c r="C35" s="46" t="s">
        <v>62</v>
      </c>
      <c r="D35" s="53">
        <v>22</v>
      </c>
      <c r="E35" s="54"/>
      <c r="F35" s="55">
        <f>D35*E35</f>
        <v>0</v>
      </c>
    </row>
    <row r="36" spans="1:6" ht="13.15" x14ac:dyDescent="0.4">
      <c r="A36" s="46"/>
      <c r="B36" s="51"/>
      <c r="C36" s="46"/>
      <c r="D36" s="53"/>
      <c r="E36" s="56"/>
      <c r="F36" s="53"/>
    </row>
    <row r="37" spans="1:6" ht="13.15" x14ac:dyDescent="0.4">
      <c r="A37" s="46" t="s">
        <v>439</v>
      </c>
      <c r="B37" s="51"/>
      <c r="C37" s="46"/>
      <c r="D37" s="53"/>
      <c r="E37" s="56"/>
      <c r="F37" s="53"/>
    </row>
    <row r="38" spans="1:6" ht="13.15" x14ac:dyDescent="0.4">
      <c r="A38" s="46" t="s">
        <v>410</v>
      </c>
      <c r="B38" s="51" t="s">
        <v>440</v>
      </c>
      <c r="C38" s="46" t="s">
        <v>62</v>
      </c>
      <c r="D38" s="53">
        <f>D28+D29</f>
        <v>220</v>
      </c>
      <c r="E38" s="54"/>
      <c r="F38" s="55">
        <f>D38*E38</f>
        <v>0</v>
      </c>
    </row>
    <row r="39" spans="1:6" ht="13.5" thickBot="1" x14ac:dyDescent="0.45">
      <c r="A39" s="48"/>
      <c r="B39" s="46"/>
      <c r="C39" s="46"/>
      <c r="D39" s="47"/>
      <c r="E39" s="54"/>
      <c r="F39" s="47"/>
    </row>
    <row r="40" spans="1:6" ht="13.5" thickBot="1" x14ac:dyDescent="0.45">
      <c r="A40" s="49"/>
      <c r="B40" s="57" t="s">
        <v>170</v>
      </c>
      <c r="C40" s="58"/>
      <c r="D40" s="59"/>
      <c r="E40" s="149"/>
      <c r="F40" s="60">
        <f>SUM(F25:F39)</f>
        <v>0</v>
      </c>
    </row>
    <row r="41" spans="1:6" ht="13.15" x14ac:dyDescent="0.4">
      <c r="A41" s="49"/>
      <c r="B41" s="46"/>
      <c r="C41" s="46"/>
      <c r="D41" s="47"/>
      <c r="E41" s="54"/>
      <c r="F41" s="47"/>
    </row>
    <row r="42" spans="1:6" ht="13.15" x14ac:dyDescent="0.4">
      <c r="A42" s="49"/>
      <c r="B42" s="46"/>
      <c r="C42" s="46"/>
      <c r="D42" s="47"/>
      <c r="E42" s="54"/>
      <c r="F42" s="47"/>
    </row>
    <row r="43" spans="1:6" ht="13.15" x14ac:dyDescent="0.4">
      <c r="A43" s="49" t="s">
        <v>441</v>
      </c>
      <c r="B43" s="50" t="s">
        <v>218</v>
      </c>
      <c r="C43" s="46"/>
      <c r="D43" s="53"/>
      <c r="E43" s="56"/>
      <c r="F43" s="53"/>
    </row>
    <row r="44" spans="1:6" ht="13.15" x14ac:dyDescent="0.4">
      <c r="A44" s="46"/>
      <c r="B44" s="51"/>
      <c r="C44" s="46"/>
      <c r="D44" s="53"/>
      <c r="E44" s="56"/>
      <c r="F44" s="53"/>
    </row>
    <row r="45" spans="1:6" ht="13.15" x14ac:dyDescent="0.4">
      <c r="A45" s="46" t="s">
        <v>442</v>
      </c>
      <c r="B45" s="51"/>
      <c r="C45" s="46"/>
      <c r="D45" s="53"/>
      <c r="E45" s="56"/>
      <c r="F45" s="53"/>
    </row>
    <row r="46" spans="1:6" ht="26.25" x14ac:dyDescent="0.4">
      <c r="A46" s="46" t="s">
        <v>410</v>
      </c>
      <c r="B46" s="51" t="s">
        <v>443</v>
      </c>
      <c r="C46" s="46" t="s">
        <v>40</v>
      </c>
      <c r="D46" s="53">
        <v>2</v>
      </c>
      <c r="E46" s="54"/>
      <c r="F46" s="55">
        <f>D46*E46</f>
        <v>0</v>
      </c>
    </row>
    <row r="47" spans="1:6" ht="13.15" x14ac:dyDescent="0.4">
      <c r="A47" s="46"/>
      <c r="B47" s="51"/>
      <c r="C47" s="46"/>
      <c r="D47" s="53"/>
      <c r="E47" s="56"/>
      <c r="F47" s="53"/>
    </row>
    <row r="48" spans="1:6" ht="13.5" thickBot="1" x14ac:dyDescent="0.45">
      <c r="A48" s="49"/>
      <c r="B48" s="46"/>
      <c r="C48" s="46"/>
      <c r="D48" s="47"/>
      <c r="E48" s="54"/>
      <c r="F48" s="47"/>
    </row>
    <row r="49" spans="1:6" ht="13.5" thickBot="1" x14ac:dyDescent="0.45">
      <c r="A49" s="49"/>
      <c r="B49" s="57" t="s">
        <v>218</v>
      </c>
      <c r="C49" s="58"/>
      <c r="D49" s="59"/>
      <c r="E49" s="149"/>
      <c r="F49" s="60">
        <f>SUM(F44:F48)</f>
        <v>0</v>
      </c>
    </row>
    <row r="50" spans="1:6" ht="13.15" x14ac:dyDescent="0.4">
      <c r="A50" s="49"/>
      <c r="B50" s="46"/>
      <c r="C50" s="46"/>
      <c r="D50" s="47"/>
      <c r="E50" s="54"/>
      <c r="F50" s="47"/>
    </row>
    <row r="51" spans="1:6" ht="13.15" x14ac:dyDescent="0.4">
      <c r="A51" s="49" t="s">
        <v>444</v>
      </c>
      <c r="B51" s="50" t="s">
        <v>256</v>
      </c>
      <c r="C51" s="46"/>
      <c r="D51" s="47"/>
      <c r="E51" s="54"/>
      <c r="F51" s="47"/>
    </row>
    <row r="52" spans="1:6" ht="13.15" x14ac:dyDescent="0.4">
      <c r="A52" s="49"/>
      <c r="B52" s="50"/>
      <c r="C52" s="46"/>
      <c r="D52" s="47"/>
      <c r="E52" s="54"/>
      <c r="F52" s="47"/>
    </row>
    <row r="53" spans="1:6" ht="13.15" x14ac:dyDescent="0.4">
      <c r="A53" s="46" t="s">
        <v>445</v>
      </c>
      <c r="B53" s="51"/>
      <c r="C53" s="46"/>
      <c r="D53" s="53"/>
      <c r="E53" s="56"/>
      <c r="F53" s="53"/>
    </row>
    <row r="54" spans="1:6" ht="26.25" x14ac:dyDescent="0.4">
      <c r="A54" s="46" t="s">
        <v>410</v>
      </c>
      <c r="B54" s="51" t="s">
        <v>446</v>
      </c>
      <c r="C54" s="46" t="s">
        <v>35</v>
      </c>
      <c r="D54" s="53">
        <v>165</v>
      </c>
      <c r="E54" s="54"/>
      <c r="F54" s="55">
        <f t="shared" ref="F54:F60" si="0">D54*E54</f>
        <v>0</v>
      </c>
    </row>
    <row r="55" spans="1:6" ht="26.25" x14ac:dyDescent="0.4">
      <c r="A55" s="46" t="s">
        <v>414</v>
      </c>
      <c r="B55" s="51" t="s">
        <v>447</v>
      </c>
      <c r="C55" s="46" t="s">
        <v>99</v>
      </c>
      <c r="D55" s="53">
        <v>61</v>
      </c>
      <c r="E55" s="54"/>
      <c r="F55" s="55">
        <f t="shared" si="0"/>
        <v>0</v>
      </c>
    </row>
    <row r="56" spans="1:6" ht="26.25" x14ac:dyDescent="0.4">
      <c r="A56" s="46" t="s">
        <v>416</v>
      </c>
      <c r="B56" s="51" t="s">
        <v>448</v>
      </c>
      <c r="C56" s="46" t="s">
        <v>99</v>
      </c>
      <c r="D56" s="53">
        <v>27</v>
      </c>
      <c r="E56" s="54"/>
      <c r="F56" s="55">
        <f t="shared" si="0"/>
        <v>0</v>
      </c>
    </row>
    <row r="57" spans="1:6" ht="39.4" x14ac:dyDescent="0.4">
      <c r="A57" s="46" t="s">
        <v>419</v>
      </c>
      <c r="B57" s="51" t="s">
        <v>449</v>
      </c>
      <c r="C57" s="46" t="s">
        <v>25</v>
      </c>
      <c r="D57" s="53">
        <v>104</v>
      </c>
      <c r="E57" s="54"/>
      <c r="F57" s="55">
        <f t="shared" si="0"/>
        <v>0</v>
      </c>
    </row>
    <row r="58" spans="1:6" ht="26.25" x14ac:dyDescent="0.4">
      <c r="A58" s="46" t="s">
        <v>450</v>
      </c>
      <c r="B58" s="51" t="s">
        <v>451</v>
      </c>
      <c r="C58" s="46" t="s">
        <v>25</v>
      </c>
      <c r="D58" s="53">
        <v>90</v>
      </c>
      <c r="E58" s="54"/>
      <c r="F58" s="55">
        <f t="shared" si="0"/>
        <v>0</v>
      </c>
    </row>
    <row r="59" spans="1:6" ht="26.25" x14ac:dyDescent="0.4">
      <c r="A59" s="46" t="s">
        <v>452</v>
      </c>
      <c r="B59" s="51" t="s">
        <v>453</v>
      </c>
      <c r="C59" s="46" t="s">
        <v>35</v>
      </c>
      <c r="D59" s="53">
        <v>55</v>
      </c>
      <c r="E59" s="54"/>
      <c r="F59" s="55">
        <f t="shared" si="0"/>
        <v>0</v>
      </c>
    </row>
    <row r="60" spans="1:6" ht="26.25" x14ac:dyDescent="0.4">
      <c r="A60" s="46" t="s">
        <v>454</v>
      </c>
      <c r="B60" s="51" t="s">
        <v>455</v>
      </c>
      <c r="C60" s="46" t="s">
        <v>99</v>
      </c>
      <c r="D60" s="53">
        <v>43</v>
      </c>
      <c r="E60" s="54"/>
      <c r="F60" s="55">
        <f t="shared" si="0"/>
        <v>0</v>
      </c>
    </row>
    <row r="61" spans="1:6" ht="13.15" x14ac:dyDescent="0.4">
      <c r="A61" s="46"/>
      <c r="B61" s="51"/>
      <c r="C61" s="46"/>
      <c r="D61" s="53"/>
      <c r="E61" s="56"/>
      <c r="F61" s="53"/>
    </row>
    <row r="62" spans="1:6" ht="13.15" x14ac:dyDescent="0.4">
      <c r="A62" s="46" t="s">
        <v>456</v>
      </c>
      <c r="B62" s="51"/>
      <c r="C62" s="46"/>
      <c r="D62" s="53"/>
      <c r="E62" s="56"/>
      <c r="F62" s="53"/>
    </row>
    <row r="63" spans="1:6" ht="39.4" x14ac:dyDescent="0.4">
      <c r="A63" s="46" t="s">
        <v>410</v>
      </c>
      <c r="B63" s="51" t="s">
        <v>457</v>
      </c>
      <c r="C63" s="46" t="s">
        <v>272</v>
      </c>
      <c r="D63" s="53">
        <f>($D$71+$D$73)*20</f>
        <v>1580</v>
      </c>
      <c r="E63" s="54"/>
      <c r="F63" s="55">
        <f>D63*E63</f>
        <v>0</v>
      </c>
    </row>
    <row r="64" spans="1:6" ht="39.4" x14ac:dyDescent="0.4">
      <c r="A64" s="46" t="s">
        <v>416</v>
      </c>
      <c r="B64" s="51" t="s">
        <v>458</v>
      </c>
      <c r="C64" s="46" t="s">
        <v>272</v>
      </c>
      <c r="D64" s="53">
        <v>20200</v>
      </c>
      <c r="E64" s="54"/>
      <c r="F64" s="55">
        <f>D64*E64</f>
        <v>0</v>
      </c>
    </row>
    <row r="65" spans="1:6" ht="52.5" x14ac:dyDescent="0.4">
      <c r="A65" s="46" t="s">
        <v>419</v>
      </c>
      <c r="B65" s="51" t="s">
        <v>459</v>
      </c>
      <c r="C65" s="46" t="s">
        <v>272</v>
      </c>
      <c r="D65" s="53">
        <f>($D$71+$D$73)*25</f>
        <v>1975</v>
      </c>
      <c r="E65" s="54"/>
      <c r="F65" s="55">
        <f>D65*E65</f>
        <v>0</v>
      </c>
    </row>
    <row r="66" spans="1:6" ht="13.15" x14ac:dyDescent="0.4">
      <c r="A66" s="46"/>
      <c r="B66" s="51"/>
      <c r="C66" s="46"/>
      <c r="D66" s="52"/>
      <c r="E66" s="56"/>
      <c r="F66" s="53"/>
    </row>
    <row r="67" spans="1:6" ht="13.15" x14ac:dyDescent="0.4">
      <c r="A67" s="46"/>
      <c r="B67" s="51"/>
      <c r="C67" s="46"/>
      <c r="D67" s="53"/>
      <c r="E67" s="56"/>
      <c r="F67" s="53"/>
    </row>
    <row r="68" spans="1:6" ht="13.15" x14ac:dyDescent="0.4">
      <c r="A68" s="46" t="s">
        <v>460</v>
      </c>
      <c r="B68" s="51"/>
      <c r="C68" s="46"/>
      <c r="D68" s="53"/>
      <c r="E68" s="56"/>
      <c r="F68" s="53"/>
    </row>
    <row r="69" spans="1:6" ht="39.4" x14ac:dyDescent="0.4">
      <c r="A69" s="46" t="s">
        <v>410</v>
      </c>
      <c r="B69" s="51" t="s">
        <v>461</v>
      </c>
      <c r="C69" s="46" t="s">
        <v>62</v>
      </c>
      <c r="D69" s="53">
        <v>11</v>
      </c>
      <c r="E69" s="54"/>
      <c r="F69" s="55">
        <f>D69*E69</f>
        <v>0</v>
      </c>
    </row>
    <row r="70" spans="1:6" ht="39.4" x14ac:dyDescent="0.4">
      <c r="A70" s="46" t="s">
        <v>414</v>
      </c>
      <c r="B70" s="51" t="s">
        <v>462</v>
      </c>
      <c r="C70" s="46" t="s">
        <v>62</v>
      </c>
      <c r="D70" s="53">
        <v>28</v>
      </c>
      <c r="E70" s="54"/>
      <c r="F70" s="55">
        <f>D70*E70</f>
        <v>0</v>
      </c>
    </row>
    <row r="71" spans="1:6" ht="52.5" x14ac:dyDescent="0.4">
      <c r="A71" s="46" t="s">
        <v>416</v>
      </c>
      <c r="B71" s="51" t="s">
        <v>463</v>
      </c>
      <c r="C71" s="46" t="s">
        <v>62</v>
      </c>
      <c r="D71" s="53">
        <v>62</v>
      </c>
      <c r="E71" s="54"/>
      <c r="F71" s="55">
        <f>D71*E71</f>
        <v>0</v>
      </c>
    </row>
    <row r="72" spans="1:6" ht="26.25" x14ac:dyDescent="0.4">
      <c r="A72" s="46" t="s">
        <v>419</v>
      </c>
      <c r="B72" s="51" t="s">
        <v>464</v>
      </c>
      <c r="C72" s="46" t="s">
        <v>25</v>
      </c>
      <c r="D72" s="53">
        <v>51</v>
      </c>
      <c r="E72" s="54"/>
      <c r="F72" s="55">
        <f>E72*D72</f>
        <v>0</v>
      </c>
    </row>
    <row r="73" spans="1:6" ht="52.5" x14ac:dyDescent="0.4">
      <c r="A73" s="46" t="s">
        <v>450</v>
      </c>
      <c r="B73" s="51" t="s">
        <v>465</v>
      </c>
      <c r="C73" s="46" t="s">
        <v>62</v>
      </c>
      <c r="D73" s="53">
        <v>17</v>
      </c>
      <c r="E73" s="54"/>
      <c r="F73" s="55">
        <f>D73*E73</f>
        <v>0</v>
      </c>
    </row>
    <row r="74" spans="1:6" ht="13.15" x14ac:dyDescent="0.4">
      <c r="A74" s="46" t="s">
        <v>452</v>
      </c>
      <c r="B74" s="51" t="s">
        <v>466</v>
      </c>
      <c r="C74" s="46" t="s">
        <v>35</v>
      </c>
      <c r="D74" s="53">
        <v>29</v>
      </c>
      <c r="E74" s="54"/>
      <c r="F74" s="55">
        <f>D74*E74</f>
        <v>0</v>
      </c>
    </row>
    <row r="75" spans="1:6" ht="13.15" x14ac:dyDescent="0.4">
      <c r="A75" s="46"/>
      <c r="B75" s="51"/>
      <c r="C75" s="46"/>
      <c r="D75" s="53"/>
      <c r="E75" s="54"/>
      <c r="F75" s="53"/>
    </row>
    <row r="76" spans="1:6" ht="13.15" x14ac:dyDescent="0.4">
      <c r="A76" s="46" t="s">
        <v>467</v>
      </c>
      <c r="B76" s="51"/>
      <c r="C76" s="46"/>
      <c r="D76" s="53"/>
      <c r="E76" s="54"/>
      <c r="F76" s="53"/>
    </row>
    <row r="77" spans="1:6" ht="39.4" x14ac:dyDescent="0.4">
      <c r="A77" s="46" t="s">
        <v>410</v>
      </c>
      <c r="B77" s="51" t="s">
        <v>468</v>
      </c>
      <c r="C77" s="46" t="s">
        <v>35</v>
      </c>
      <c r="D77" s="53">
        <v>165</v>
      </c>
      <c r="E77" s="54"/>
      <c r="F77" s="55">
        <f>D77*E77</f>
        <v>0</v>
      </c>
    </row>
    <row r="78" spans="1:6" ht="26.25" x14ac:dyDescent="0.4">
      <c r="A78" s="46" t="s">
        <v>414</v>
      </c>
      <c r="B78" s="51" t="s">
        <v>469</v>
      </c>
      <c r="C78" s="46" t="s">
        <v>35</v>
      </c>
      <c r="D78" s="53">
        <v>110</v>
      </c>
      <c r="E78" s="54"/>
      <c r="F78" s="55">
        <f>D78*E78</f>
        <v>0</v>
      </c>
    </row>
    <row r="79" spans="1:6" ht="26.25" x14ac:dyDescent="0.4">
      <c r="A79" s="46" t="s">
        <v>416</v>
      </c>
      <c r="B79" s="51" t="s">
        <v>470</v>
      </c>
      <c r="C79" s="46" t="s">
        <v>35</v>
      </c>
      <c r="D79" s="53">
        <v>264</v>
      </c>
      <c r="E79" s="54"/>
      <c r="F79" s="55">
        <f>D79*E79</f>
        <v>0</v>
      </c>
    </row>
    <row r="80" spans="1:6" ht="13.15" x14ac:dyDescent="0.4">
      <c r="A80" s="46"/>
      <c r="B80" s="51"/>
      <c r="C80" s="46"/>
      <c r="D80" s="53"/>
      <c r="E80" s="54"/>
      <c r="F80" s="53"/>
    </row>
    <row r="81" spans="1:6" ht="13.15" x14ac:dyDescent="0.4">
      <c r="A81" s="46" t="s">
        <v>471</v>
      </c>
      <c r="B81" s="51"/>
      <c r="C81" s="46"/>
      <c r="D81" s="53"/>
      <c r="E81" s="56"/>
      <c r="F81" s="53"/>
    </row>
    <row r="82" spans="1:6" ht="13.15" x14ac:dyDescent="0.4">
      <c r="A82" s="46" t="s">
        <v>410</v>
      </c>
      <c r="B82" s="51" t="s">
        <v>472</v>
      </c>
      <c r="C82" s="46" t="s">
        <v>272</v>
      </c>
      <c r="D82" s="53">
        <v>220</v>
      </c>
      <c r="E82" s="54"/>
      <c r="F82" s="55">
        <f>D82*E82</f>
        <v>0</v>
      </c>
    </row>
    <row r="83" spans="1:6" ht="13.15" x14ac:dyDescent="0.4">
      <c r="A83" s="46"/>
      <c r="B83" s="51"/>
      <c r="C83" s="46"/>
      <c r="D83" s="53"/>
      <c r="E83" s="54"/>
      <c r="F83" s="55"/>
    </row>
    <row r="84" spans="1:6" ht="13.15" x14ac:dyDescent="0.4">
      <c r="A84" s="46"/>
      <c r="B84" s="51"/>
      <c r="C84" s="46"/>
      <c r="D84" s="53"/>
      <c r="E84" s="54"/>
      <c r="F84" s="55"/>
    </row>
    <row r="85" spans="1:6" ht="13.15" x14ac:dyDescent="0.4">
      <c r="A85" s="46" t="s">
        <v>473</v>
      </c>
      <c r="B85" s="61"/>
      <c r="C85" s="62"/>
      <c r="D85" s="63"/>
      <c r="E85" s="150"/>
      <c r="F85" s="64"/>
    </row>
    <row r="86" spans="1:6" ht="191.25" x14ac:dyDescent="0.35">
      <c r="A86" s="65">
        <v>1</v>
      </c>
      <c r="B86" s="66" t="s">
        <v>474</v>
      </c>
      <c r="C86" s="67"/>
      <c r="E86" s="151"/>
      <c r="F86" s="64"/>
    </row>
    <row r="87" spans="1:6" ht="38.25" x14ac:dyDescent="0.35">
      <c r="A87" s="68" t="s">
        <v>475</v>
      </c>
      <c r="B87" s="69" t="s">
        <v>476</v>
      </c>
      <c r="C87" s="62">
        <v>3</v>
      </c>
      <c r="D87" s="70" t="s">
        <v>40</v>
      </c>
      <c r="E87" s="152"/>
      <c r="F87" s="71">
        <f>C87*E87</f>
        <v>0</v>
      </c>
    </row>
    <row r="88" spans="1:6" ht="51" x14ac:dyDescent="0.35">
      <c r="A88" s="68" t="s">
        <v>477</v>
      </c>
      <c r="B88" s="69" t="s">
        <v>478</v>
      </c>
      <c r="C88" s="62">
        <v>140</v>
      </c>
      <c r="D88" s="70" t="s">
        <v>479</v>
      </c>
      <c r="E88" s="153"/>
      <c r="F88" s="71">
        <f t="shared" ref="F88:F102" si="1">C88*E88</f>
        <v>0</v>
      </c>
    </row>
    <row r="89" spans="1:6" ht="14.25" x14ac:dyDescent="0.35">
      <c r="A89" s="72" t="s">
        <v>480</v>
      </c>
      <c r="B89" s="73" t="s">
        <v>481</v>
      </c>
      <c r="C89" s="62">
        <f>C88*0.8*0.8*PI()/4</f>
        <v>70.371675440411366</v>
      </c>
      <c r="D89" s="74" t="s">
        <v>482</v>
      </c>
      <c r="E89" s="153"/>
      <c r="F89" s="71">
        <f t="shared" si="1"/>
        <v>0</v>
      </c>
    </row>
    <row r="90" spans="1:6" x14ac:dyDescent="0.35">
      <c r="A90" s="72" t="s">
        <v>483</v>
      </c>
      <c r="B90" s="73" t="s">
        <v>484</v>
      </c>
      <c r="C90" s="62">
        <v>11000</v>
      </c>
      <c r="D90" s="70" t="s">
        <v>272</v>
      </c>
      <c r="E90" s="153"/>
      <c r="F90" s="71">
        <f t="shared" si="1"/>
        <v>0</v>
      </c>
    </row>
    <row r="91" spans="1:6" x14ac:dyDescent="0.35">
      <c r="A91" s="72" t="s">
        <v>485</v>
      </c>
      <c r="B91" s="69" t="s">
        <v>486</v>
      </c>
      <c r="C91" s="62">
        <v>17</v>
      </c>
      <c r="D91" s="70" t="s">
        <v>40</v>
      </c>
      <c r="E91" s="153"/>
      <c r="F91" s="71">
        <f t="shared" si="1"/>
        <v>0</v>
      </c>
    </row>
    <row r="92" spans="1:6" x14ac:dyDescent="0.35">
      <c r="A92" s="72"/>
      <c r="B92" s="75"/>
      <c r="C92" s="76"/>
      <c r="D92" s="77"/>
      <c r="E92" s="154"/>
      <c r="F92" s="71">
        <f t="shared" si="1"/>
        <v>0</v>
      </c>
    </row>
    <row r="93" spans="1:6" ht="64.150000000000006" x14ac:dyDescent="0.35">
      <c r="A93" s="72">
        <v>2</v>
      </c>
      <c r="B93" s="78" t="s">
        <v>487</v>
      </c>
      <c r="C93" s="62">
        <f>C91</f>
        <v>17</v>
      </c>
      <c r="D93" s="77" t="s">
        <v>40</v>
      </c>
      <c r="E93" s="150"/>
      <c r="F93" s="71">
        <f t="shared" si="1"/>
        <v>0</v>
      </c>
    </row>
    <row r="94" spans="1:6" x14ac:dyDescent="0.35">
      <c r="A94" s="68"/>
      <c r="B94" s="75"/>
      <c r="C94" s="62"/>
      <c r="D94" s="63"/>
      <c r="E94" s="150"/>
      <c r="F94" s="71">
        <f t="shared" si="1"/>
        <v>0</v>
      </c>
    </row>
    <row r="95" spans="1:6" ht="39.75" x14ac:dyDescent="0.35">
      <c r="A95" s="72">
        <v>3</v>
      </c>
      <c r="B95" s="79" t="s">
        <v>488</v>
      </c>
      <c r="C95" s="76">
        <v>3.5</v>
      </c>
      <c r="D95" s="74" t="s">
        <v>482</v>
      </c>
      <c r="E95" s="155"/>
      <c r="F95" s="71">
        <f t="shared" si="1"/>
        <v>0</v>
      </c>
    </row>
    <row r="96" spans="1:6" x14ac:dyDescent="0.35">
      <c r="A96" s="68"/>
      <c r="B96" s="75"/>
      <c r="C96" s="62"/>
      <c r="D96" s="63"/>
      <c r="E96" s="150"/>
      <c r="F96" s="71">
        <f t="shared" si="1"/>
        <v>0</v>
      </c>
    </row>
    <row r="97" spans="1:6" ht="76.5" x14ac:dyDescent="0.35">
      <c r="A97" s="68">
        <v>4</v>
      </c>
      <c r="B97" s="78" t="s">
        <v>489</v>
      </c>
      <c r="C97" s="62">
        <v>12</v>
      </c>
      <c r="D97" s="77" t="s">
        <v>490</v>
      </c>
      <c r="E97" s="150"/>
      <c r="F97" s="71">
        <f t="shared" si="1"/>
        <v>0</v>
      </c>
    </row>
    <row r="98" spans="1:6" x14ac:dyDescent="0.35">
      <c r="A98" s="68"/>
      <c r="B98" s="78"/>
      <c r="C98" s="62"/>
      <c r="D98" s="77"/>
      <c r="E98" s="150"/>
      <c r="F98" s="71">
        <f t="shared" si="1"/>
        <v>0</v>
      </c>
    </row>
    <row r="99" spans="1:6" ht="63.75" x14ac:dyDescent="0.35">
      <c r="A99" s="68">
        <v>5</v>
      </c>
      <c r="B99" s="79" t="s">
        <v>491</v>
      </c>
      <c r="C99" s="62">
        <v>11</v>
      </c>
      <c r="D99" s="74" t="s">
        <v>482</v>
      </c>
      <c r="E99" s="150"/>
      <c r="F99" s="71">
        <f t="shared" si="1"/>
        <v>0</v>
      </c>
    </row>
    <row r="100" spans="1:6" x14ac:dyDescent="0.35">
      <c r="A100" s="68"/>
      <c r="B100" s="79"/>
      <c r="C100" s="62"/>
      <c r="D100" s="74"/>
      <c r="E100" s="150"/>
      <c r="F100" s="71">
        <f t="shared" si="1"/>
        <v>0</v>
      </c>
    </row>
    <row r="101" spans="1:6" ht="51" x14ac:dyDescent="0.35">
      <c r="A101" s="68">
        <v>6</v>
      </c>
      <c r="B101" s="78" t="s">
        <v>492</v>
      </c>
      <c r="C101" s="62">
        <v>330</v>
      </c>
      <c r="D101" s="74" t="s">
        <v>272</v>
      </c>
      <c r="E101" s="150"/>
      <c r="F101" s="71">
        <f t="shared" si="1"/>
        <v>0</v>
      </c>
    </row>
    <row r="102" spans="1:6" ht="51" x14ac:dyDescent="0.35">
      <c r="A102" s="68">
        <v>7</v>
      </c>
      <c r="B102" s="78" t="s">
        <v>493</v>
      </c>
      <c r="C102" s="62">
        <v>1870</v>
      </c>
      <c r="D102" s="74" t="s">
        <v>272</v>
      </c>
      <c r="E102" s="150"/>
      <c r="F102" s="71">
        <f t="shared" si="1"/>
        <v>0</v>
      </c>
    </row>
    <row r="103" spans="1:6" ht="13.15" x14ac:dyDescent="0.4">
      <c r="A103" s="46"/>
      <c r="B103" s="51"/>
      <c r="C103" s="46"/>
      <c r="D103" s="53"/>
      <c r="E103" s="54"/>
      <c r="F103" s="55"/>
    </row>
    <row r="104" spans="1:6" ht="13.5" thickBot="1" x14ac:dyDescent="0.45">
      <c r="A104" s="46"/>
      <c r="B104" s="51"/>
      <c r="C104" s="46"/>
      <c r="D104" s="53"/>
      <c r="E104" s="56"/>
      <c r="F104" s="53"/>
    </row>
    <row r="105" spans="1:6" ht="13.5" thickBot="1" x14ac:dyDescent="0.45">
      <c r="A105" s="49"/>
      <c r="B105" s="57" t="s">
        <v>494</v>
      </c>
      <c r="C105" s="58"/>
      <c r="D105" s="59"/>
      <c r="E105" s="149"/>
      <c r="F105" s="60">
        <f>SUM(F52:F104)</f>
        <v>0</v>
      </c>
    </row>
    <row r="106" spans="1:6" ht="13.15" x14ac:dyDescent="0.4">
      <c r="A106" s="49"/>
      <c r="B106" s="46"/>
      <c r="C106" s="46"/>
      <c r="D106" s="47"/>
      <c r="E106" s="54"/>
      <c r="F106" s="47"/>
    </row>
    <row r="107" spans="1:6" ht="13.15" x14ac:dyDescent="0.4">
      <c r="A107" s="49" t="s">
        <v>495</v>
      </c>
      <c r="B107" s="50" t="s">
        <v>172</v>
      </c>
      <c r="C107" s="46"/>
      <c r="D107" s="47"/>
      <c r="E107" s="54"/>
      <c r="F107" s="47"/>
    </row>
    <row r="108" spans="1:6" ht="13.15" x14ac:dyDescent="0.4">
      <c r="A108" s="49"/>
      <c r="B108" s="50"/>
      <c r="C108" s="46"/>
      <c r="D108" s="47"/>
      <c r="E108" s="54"/>
      <c r="F108" s="47"/>
    </row>
    <row r="109" spans="1:6" ht="13.15" x14ac:dyDescent="0.4">
      <c r="A109" s="46" t="s">
        <v>496</v>
      </c>
      <c r="B109" s="51"/>
      <c r="C109" s="46"/>
      <c r="D109" s="53"/>
      <c r="E109" s="56"/>
      <c r="F109" s="53"/>
    </row>
    <row r="110" spans="1:6" ht="26.25" x14ac:dyDescent="0.4">
      <c r="A110" s="46" t="s">
        <v>410</v>
      </c>
      <c r="B110" s="51" t="s">
        <v>497</v>
      </c>
      <c r="C110" s="46" t="s">
        <v>35</v>
      </c>
      <c r="D110" s="53">
        <v>27</v>
      </c>
      <c r="E110" s="54"/>
      <c r="F110" s="55">
        <f>D110*E110</f>
        <v>0</v>
      </c>
    </row>
    <row r="111" spans="1:6" ht="39.4" x14ac:dyDescent="0.4">
      <c r="A111" s="46" t="s">
        <v>414</v>
      </c>
      <c r="B111" s="51" t="s">
        <v>498</v>
      </c>
      <c r="C111" s="46" t="s">
        <v>35</v>
      </c>
      <c r="D111" s="53">
        <v>121</v>
      </c>
      <c r="E111" s="54"/>
      <c r="F111" s="55">
        <f>D111*E111</f>
        <v>0</v>
      </c>
    </row>
    <row r="112" spans="1:6" ht="39.4" x14ac:dyDescent="0.4">
      <c r="A112" s="46" t="s">
        <v>416</v>
      </c>
      <c r="B112" s="51" t="s">
        <v>499</v>
      </c>
      <c r="C112" s="46" t="s">
        <v>35</v>
      </c>
      <c r="D112" s="53">
        <v>121</v>
      </c>
      <c r="E112" s="54"/>
      <c r="F112" s="55">
        <f>D112*E112</f>
        <v>0</v>
      </c>
    </row>
    <row r="113" spans="1:6" ht="26.25" x14ac:dyDescent="0.4">
      <c r="A113" s="46" t="s">
        <v>419</v>
      </c>
      <c r="B113" s="51" t="s">
        <v>500</v>
      </c>
      <c r="C113" s="46" t="s">
        <v>418</v>
      </c>
      <c r="D113" s="53">
        <v>22</v>
      </c>
      <c r="E113" s="54"/>
      <c r="F113" s="55">
        <f>D113*E113</f>
        <v>0</v>
      </c>
    </row>
    <row r="114" spans="1:6" ht="13.5" thickBot="1" x14ac:dyDescent="0.45">
      <c r="A114" s="48"/>
      <c r="B114" s="46"/>
      <c r="C114" s="46"/>
      <c r="D114" s="47"/>
      <c r="E114" s="54"/>
      <c r="F114" s="47"/>
    </row>
    <row r="115" spans="1:6" ht="13.5" thickBot="1" x14ac:dyDescent="0.45">
      <c r="A115" s="49"/>
      <c r="B115" s="57" t="s">
        <v>216</v>
      </c>
      <c r="C115" s="58"/>
      <c r="D115" s="59"/>
      <c r="E115" s="149"/>
      <c r="F115" s="60">
        <f>SUM(F110:F114)</f>
        <v>0</v>
      </c>
    </row>
    <row r="116" spans="1:6" ht="13.15" x14ac:dyDescent="0.4">
      <c r="A116" s="49"/>
      <c r="B116" s="46"/>
      <c r="C116" s="46"/>
      <c r="D116" s="47"/>
      <c r="E116" s="54"/>
      <c r="F116" s="47"/>
    </row>
    <row r="117" spans="1:6" ht="13.15" x14ac:dyDescent="0.4">
      <c r="A117" s="49" t="s">
        <v>501</v>
      </c>
      <c r="B117" s="50" t="s">
        <v>502</v>
      </c>
      <c r="C117" s="46"/>
      <c r="D117" s="53"/>
      <c r="E117" s="56"/>
      <c r="F117" s="53"/>
    </row>
    <row r="118" spans="1:6" ht="13.15" x14ac:dyDescent="0.4">
      <c r="A118" s="46"/>
      <c r="B118" s="51"/>
      <c r="C118" s="46"/>
      <c r="D118" s="53"/>
      <c r="E118" s="56"/>
      <c r="F118" s="53"/>
    </row>
    <row r="119" spans="1:6" ht="13.15" x14ac:dyDescent="0.4">
      <c r="A119" s="46" t="s">
        <v>503</v>
      </c>
      <c r="B119" s="51"/>
      <c r="C119" s="46"/>
      <c r="D119" s="53"/>
      <c r="E119" s="56"/>
      <c r="F119" s="53"/>
    </row>
    <row r="120" spans="1:6" ht="26.25" x14ac:dyDescent="0.4">
      <c r="A120" s="46" t="s">
        <v>504</v>
      </c>
      <c r="B120" s="51" t="s">
        <v>505</v>
      </c>
      <c r="C120" s="46" t="s">
        <v>40</v>
      </c>
      <c r="D120" s="53">
        <v>4</v>
      </c>
      <c r="E120" s="54"/>
      <c r="F120" s="55">
        <f>D120*E120</f>
        <v>0</v>
      </c>
    </row>
    <row r="121" spans="1:6" ht="39.4" x14ac:dyDescent="0.4">
      <c r="A121" s="46" t="s">
        <v>506</v>
      </c>
      <c r="B121" s="51" t="s">
        <v>507</v>
      </c>
      <c r="C121" s="46" t="s">
        <v>40</v>
      </c>
      <c r="D121" s="53">
        <v>8</v>
      </c>
      <c r="E121" s="54"/>
      <c r="F121" s="55">
        <f>D121*E121</f>
        <v>0</v>
      </c>
    </row>
    <row r="122" spans="1:6" ht="39.4" x14ac:dyDescent="0.4">
      <c r="A122" s="46" t="s">
        <v>508</v>
      </c>
      <c r="B122" s="51" t="s">
        <v>509</v>
      </c>
      <c r="C122" s="46" t="s">
        <v>418</v>
      </c>
      <c r="D122" s="53">
        <v>32</v>
      </c>
      <c r="E122" s="54"/>
      <c r="F122" s="55">
        <f>D122*E122</f>
        <v>0</v>
      </c>
    </row>
    <row r="123" spans="1:6" ht="13.15" x14ac:dyDescent="0.4">
      <c r="A123" s="46" t="s">
        <v>510</v>
      </c>
      <c r="B123" s="51" t="s">
        <v>511</v>
      </c>
      <c r="C123" s="46" t="s">
        <v>418</v>
      </c>
      <c r="D123" s="53">
        <v>32</v>
      </c>
      <c r="E123" s="54"/>
      <c r="F123" s="55">
        <f>D123*E123</f>
        <v>0</v>
      </c>
    </row>
    <row r="124" spans="1:6" ht="39.4" x14ac:dyDescent="0.4">
      <c r="A124" s="46" t="s">
        <v>512</v>
      </c>
      <c r="B124" s="51" t="s">
        <v>513</v>
      </c>
      <c r="C124" s="46" t="s">
        <v>40</v>
      </c>
      <c r="D124" s="53">
        <v>0</v>
      </c>
      <c r="E124" s="54"/>
      <c r="F124" s="55">
        <f>D124*E124</f>
        <v>0</v>
      </c>
    </row>
    <row r="125" spans="1:6" ht="13.5" thickBot="1" x14ac:dyDescent="0.45">
      <c r="A125" s="49"/>
      <c r="B125" s="46"/>
      <c r="C125" s="46"/>
      <c r="D125" s="47"/>
      <c r="E125" s="54"/>
      <c r="F125" s="47"/>
    </row>
    <row r="126" spans="1:6" ht="13.5" thickBot="1" x14ac:dyDescent="0.45">
      <c r="A126" s="49"/>
      <c r="B126" s="57" t="s">
        <v>514</v>
      </c>
      <c r="C126" s="58"/>
      <c r="D126" s="59"/>
      <c r="E126" s="149"/>
      <c r="F126" s="60">
        <f>SUM(F118:F124)</f>
        <v>0</v>
      </c>
    </row>
    <row r="127" spans="1:6" ht="13.15" x14ac:dyDescent="0.4">
      <c r="A127" s="48"/>
      <c r="B127" s="46"/>
      <c r="C127" s="46"/>
      <c r="D127" s="47"/>
      <c r="E127" s="54"/>
      <c r="F127" s="47"/>
    </row>
    <row r="128" spans="1:6" ht="13.15" x14ac:dyDescent="0.4">
      <c r="A128" s="49" t="s">
        <v>515</v>
      </c>
      <c r="B128" s="50" t="s">
        <v>355</v>
      </c>
      <c r="C128" s="46"/>
      <c r="D128" s="47"/>
      <c r="E128" s="54"/>
      <c r="F128" s="47"/>
    </row>
    <row r="129" spans="1:6" ht="13.15" x14ac:dyDescent="0.4">
      <c r="A129" s="49"/>
      <c r="B129" s="50"/>
      <c r="C129" s="46"/>
      <c r="D129" s="47"/>
      <c r="E129" s="54"/>
      <c r="F129" s="47"/>
    </row>
    <row r="130" spans="1:6" ht="13.15" x14ac:dyDescent="0.4">
      <c r="A130" s="48"/>
      <c r="B130" s="46" t="s">
        <v>145</v>
      </c>
      <c r="C130" s="46"/>
      <c r="D130" s="47"/>
      <c r="E130" s="54"/>
      <c r="F130" s="47"/>
    </row>
    <row r="131" spans="1:6" ht="13.15" x14ac:dyDescent="0.4">
      <c r="A131" s="48" t="s">
        <v>410</v>
      </c>
      <c r="B131" s="46" t="s">
        <v>362</v>
      </c>
      <c r="C131" s="46" t="s">
        <v>363</v>
      </c>
      <c r="D131" s="47">
        <v>60</v>
      </c>
      <c r="E131" s="54"/>
      <c r="F131" s="47">
        <f>D131*E131</f>
        <v>0</v>
      </c>
    </row>
    <row r="132" spans="1:6" ht="13.15" x14ac:dyDescent="0.4">
      <c r="A132" s="48"/>
      <c r="B132" s="46"/>
      <c r="C132" s="46"/>
      <c r="D132" s="47"/>
      <c r="E132" s="54"/>
      <c r="F132" s="47"/>
    </row>
    <row r="133" spans="1:6" ht="13.15" x14ac:dyDescent="0.4">
      <c r="A133" s="48"/>
      <c r="B133" s="46" t="s">
        <v>145</v>
      </c>
      <c r="C133" s="46"/>
      <c r="D133" s="47"/>
      <c r="E133" s="54"/>
      <c r="F133" s="47"/>
    </row>
    <row r="134" spans="1:6" ht="13.15" x14ac:dyDescent="0.4">
      <c r="A134" s="48" t="s">
        <v>414</v>
      </c>
      <c r="B134" s="46" t="s">
        <v>366</v>
      </c>
      <c r="C134" s="46" t="s">
        <v>363</v>
      </c>
      <c r="D134" s="47">
        <v>40</v>
      </c>
      <c r="E134" s="54"/>
      <c r="F134" s="47">
        <f>D134*E134</f>
        <v>0</v>
      </c>
    </row>
    <row r="135" spans="1:6" ht="13.15" x14ac:dyDescent="0.4">
      <c r="A135" s="48"/>
      <c r="B135" s="46"/>
      <c r="C135" s="46"/>
      <c r="D135" s="47"/>
      <c r="E135" s="54"/>
      <c r="F135" s="47"/>
    </row>
    <row r="136" spans="1:6" ht="13.15" x14ac:dyDescent="0.4">
      <c r="A136" s="48"/>
      <c r="B136" s="46" t="s">
        <v>145</v>
      </c>
      <c r="C136" s="46"/>
      <c r="D136" s="47"/>
      <c r="E136" s="54"/>
      <c r="F136" s="47"/>
    </row>
    <row r="137" spans="1:6" ht="13.15" x14ac:dyDescent="0.4">
      <c r="A137" s="48" t="s">
        <v>416</v>
      </c>
      <c r="B137" s="46" t="s">
        <v>516</v>
      </c>
      <c r="C137" s="46" t="s">
        <v>40</v>
      </c>
      <c r="D137" s="47">
        <v>1</v>
      </c>
      <c r="E137" s="54"/>
      <c r="F137" s="47">
        <f>D137*E137</f>
        <v>0</v>
      </c>
    </row>
    <row r="138" spans="1:6" ht="13.15" x14ac:dyDescent="0.4">
      <c r="A138" s="48"/>
      <c r="B138" s="46"/>
      <c r="C138" s="46"/>
      <c r="D138" s="47"/>
      <c r="E138" s="54"/>
      <c r="F138" s="47"/>
    </row>
    <row r="139" spans="1:6" ht="13.15" x14ac:dyDescent="0.4">
      <c r="A139" s="48"/>
      <c r="B139" s="46" t="s">
        <v>145</v>
      </c>
      <c r="C139" s="46"/>
      <c r="D139" s="47"/>
      <c r="E139" s="54"/>
      <c r="F139" s="47"/>
    </row>
    <row r="140" spans="1:6" ht="13.15" x14ac:dyDescent="0.4">
      <c r="A140" s="48" t="s">
        <v>419</v>
      </c>
      <c r="B140" s="46" t="s">
        <v>621</v>
      </c>
      <c r="C140" s="46" t="s">
        <v>402</v>
      </c>
      <c r="D140" s="47">
        <f>F126+F115+F105+F49+F40+F22+(SUM(F131:F137))</f>
        <v>0</v>
      </c>
      <c r="E140" s="175">
        <v>18</v>
      </c>
      <c r="F140" s="47">
        <f>E140*D140*0.01</f>
        <v>0</v>
      </c>
    </row>
    <row r="141" spans="1:6" ht="13.15" x14ac:dyDescent="0.4">
      <c r="A141" s="48"/>
      <c r="B141" s="46"/>
      <c r="C141" s="46"/>
      <c r="D141" s="47"/>
      <c r="E141" s="54"/>
      <c r="F141" s="47"/>
    </row>
    <row r="142" spans="1:6" ht="13.5" thickBot="1" x14ac:dyDescent="0.45">
      <c r="A142" s="48"/>
      <c r="B142" s="46"/>
      <c r="C142" s="46"/>
      <c r="D142" s="47"/>
      <c r="E142" s="54"/>
      <c r="F142" s="47"/>
    </row>
    <row r="143" spans="1:6" ht="13.5" thickBot="1" x14ac:dyDescent="0.45">
      <c r="A143" s="49"/>
      <c r="B143" s="57" t="s">
        <v>403</v>
      </c>
      <c r="C143" s="58"/>
      <c r="D143" s="59"/>
      <c r="E143" s="149"/>
      <c r="F143" s="60">
        <f>SUM(F131:F140)</f>
        <v>0</v>
      </c>
    </row>
    <row r="144" spans="1:6" ht="13.15" x14ac:dyDescent="0.4">
      <c r="A144" s="48"/>
      <c r="B144" s="46"/>
      <c r="C144" s="46"/>
      <c r="D144" s="47"/>
      <c r="E144" s="54"/>
      <c r="F144" s="47"/>
    </row>
    <row r="145" spans="1:6" ht="13.15" x14ac:dyDescent="0.4">
      <c r="A145" s="48"/>
      <c r="B145" s="50" t="s">
        <v>517</v>
      </c>
      <c r="C145" s="46"/>
      <c r="D145" s="47"/>
      <c r="E145" s="54"/>
      <c r="F145" s="47"/>
    </row>
    <row r="146" spans="1:6" ht="13.15" x14ac:dyDescent="0.4">
      <c r="A146" s="48"/>
      <c r="B146" s="46"/>
      <c r="C146" s="46"/>
      <c r="D146" s="47"/>
      <c r="E146" s="54"/>
      <c r="F146" s="47"/>
    </row>
    <row r="147" spans="1:6" ht="13.15" x14ac:dyDescent="0.4">
      <c r="A147" s="80" t="str">
        <f>A5</f>
        <v>1.0</v>
      </c>
      <c r="B147" s="81" t="str">
        <f>B5</f>
        <v>PREDDELA</v>
      </c>
      <c r="C147" s="46"/>
      <c r="D147" s="47"/>
      <c r="E147" s="54"/>
      <c r="F147" s="47">
        <f>F22</f>
        <v>0</v>
      </c>
    </row>
    <row r="148" spans="1:6" ht="13.15" x14ac:dyDescent="0.4">
      <c r="A148" s="80"/>
      <c r="B148" s="81"/>
      <c r="C148" s="46"/>
      <c r="D148" s="47"/>
      <c r="E148" s="54"/>
      <c r="F148" s="47"/>
    </row>
    <row r="149" spans="1:6" ht="13.15" x14ac:dyDescent="0.4">
      <c r="A149" s="80" t="str">
        <f>A24</f>
        <v>2.0</v>
      </c>
      <c r="B149" s="81" t="str">
        <f>B24</f>
        <v>ZEMELJSKA DELA IN TEMELJENJE</v>
      </c>
      <c r="C149" s="46"/>
      <c r="D149" s="47"/>
      <c r="E149" s="54"/>
      <c r="F149" s="47">
        <f>F40</f>
        <v>0</v>
      </c>
    </row>
    <row r="150" spans="1:6" ht="13.15" x14ac:dyDescent="0.4">
      <c r="A150" s="80"/>
      <c r="B150" s="81"/>
      <c r="C150" s="46"/>
      <c r="D150" s="47"/>
      <c r="E150" s="54"/>
      <c r="F150" s="47"/>
    </row>
    <row r="151" spans="1:6" ht="13.15" x14ac:dyDescent="0.4">
      <c r="A151" s="80" t="str">
        <f>A43</f>
        <v>3.0</v>
      </c>
      <c r="B151" s="81" t="str">
        <f>B43</f>
        <v>ODVODNJAVANJE</v>
      </c>
      <c r="C151" s="46"/>
      <c r="D151" s="47"/>
      <c r="E151" s="54"/>
      <c r="F151" s="47">
        <f>F49</f>
        <v>0</v>
      </c>
    </row>
    <row r="152" spans="1:6" ht="13.15" x14ac:dyDescent="0.4">
      <c r="A152" s="80"/>
      <c r="B152" s="81"/>
      <c r="C152" s="46"/>
      <c r="D152" s="47"/>
      <c r="E152" s="54"/>
      <c r="F152" s="47"/>
    </row>
    <row r="153" spans="1:6" ht="13.15" x14ac:dyDescent="0.4">
      <c r="A153" s="80" t="str">
        <f>A51</f>
        <v>4.0</v>
      </c>
      <c r="B153" s="81" t="str">
        <f>B51</f>
        <v>GRADBENA IN OBRTNIŠKA DELA</v>
      </c>
      <c r="C153" s="46"/>
      <c r="D153" s="47"/>
      <c r="E153" s="54"/>
      <c r="F153" s="47">
        <f>F105</f>
        <v>0</v>
      </c>
    </row>
    <row r="154" spans="1:6" ht="13.15" x14ac:dyDescent="0.4">
      <c r="A154" s="80"/>
      <c r="B154" s="81"/>
      <c r="C154" s="46"/>
      <c r="D154" s="47"/>
      <c r="E154" s="54"/>
      <c r="F154" s="47"/>
    </row>
    <row r="155" spans="1:6" ht="13.15" x14ac:dyDescent="0.4">
      <c r="A155" s="80" t="str">
        <f>A107</f>
        <v>5.0</v>
      </c>
      <c r="B155" s="81" t="str">
        <f>B107</f>
        <v>VOZIŠČNE KONSTRUKCIJE</v>
      </c>
      <c r="C155" s="46"/>
      <c r="D155" s="47"/>
      <c r="E155" s="54"/>
      <c r="F155" s="47">
        <f>F115</f>
        <v>0</v>
      </c>
    </row>
    <row r="156" spans="1:6" ht="13.15" x14ac:dyDescent="0.4">
      <c r="A156" s="80"/>
      <c r="B156" s="81"/>
      <c r="C156" s="46"/>
      <c r="D156" s="47"/>
      <c r="E156" s="54"/>
      <c r="F156" s="47"/>
    </row>
    <row r="157" spans="1:6" ht="13.15" x14ac:dyDescent="0.4">
      <c r="A157" s="80" t="str">
        <f>A117</f>
        <v>6.0</v>
      </c>
      <c r="B157" s="81" t="str">
        <f>B117</f>
        <v>OPREMA CEST</v>
      </c>
      <c r="C157" s="46"/>
      <c r="D157" s="47"/>
      <c r="E157" s="54"/>
      <c r="F157" s="47">
        <f>F126</f>
        <v>0</v>
      </c>
    </row>
    <row r="158" spans="1:6" ht="13.15" x14ac:dyDescent="0.4">
      <c r="A158" s="80"/>
      <c r="B158" s="81"/>
      <c r="C158" s="46"/>
      <c r="D158" s="47"/>
      <c r="E158" s="54"/>
      <c r="F158" s="47"/>
    </row>
    <row r="159" spans="1:6" ht="13.15" x14ac:dyDescent="0.4">
      <c r="A159" s="82" t="str">
        <f>A128</f>
        <v>7.0</v>
      </c>
      <c r="B159" s="81" t="str">
        <f>B128</f>
        <v>TUJE STORITVE</v>
      </c>
      <c r="C159" s="46"/>
      <c r="D159" s="47"/>
      <c r="E159" s="54"/>
      <c r="F159" s="47">
        <f>F143</f>
        <v>0</v>
      </c>
    </row>
    <row r="160" spans="1:6" ht="13.5" thickBot="1" x14ac:dyDescent="0.45">
      <c r="A160" s="49"/>
      <c r="B160" s="50"/>
      <c r="C160" s="46"/>
      <c r="D160" s="47"/>
      <c r="E160" s="54"/>
      <c r="F160" s="47"/>
    </row>
    <row r="161" spans="1:6" ht="13.5" thickBot="1" x14ac:dyDescent="0.45">
      <c r="A161" s="83" t="str">
        <f>A1</f>
        <v>2/I</v>
      </c>
      <c r="B161" s="57" t="s">
        <v>9</v>
      </c>
      <c r="C161" s="58"/>
      <c r="D161" s="59"/>
      <c r="E161" s="149"/>
      <c r="F161" s="60">
        <f>SUM(F147:F160)</f>
        <v>0</v>
      </c>
    </row>
    <row r="162" spans="1:6" ht="13.5" thickBot="1" x14ac:dyDescent="0.45">
      <c r="A162" s="49"/>
      <c r="B162" s="46" t="s">
        <v>10</v>
      </c>
      <c r="C162" s="46"/>
      <c r="D162" s="47"/>
      <c r="E162" s="54"/>
      <c r="F162" s="47">
        <f>F161*0.22</f>
        <v>0</v>
      </c>
    </row>
    <row r="163" spans="1:6" ht="13.5" thickBot="1" x14ac:dyDescent="0.45">
      <c r="A163" s="48"/>
      <c r="B163" s="57" t="s">
        <v>11</v>
      </c>
      <c r="C163" s="58"/>
      <c r="D163" s="59"/>
      <c r="E163" s="149"/>
      <c r="F163" s="84">
        <f>SUM(F161:F162)</f>
        <v>0</v>
      </c>
    </row>
  </sheetData>
  <sheetProtection algorithmName="SHA-512" hashValue="gwihTe5LPMvrR3nh4v+hHULLqivJtH0nM6r/JOLZKYdur2V1WkQDlehcIhF2Gj3Lu2hen4Gzv3vQCgE3dyj5/w==" saltValue="6iIAbK6aPngIPZ2lMVd5eg==" spinCount="100000" sheet="1" objects="1" scenarios="1"/>
  <protectedRanges>
    <protectedRange sqref="E8:E20" name="Obseg1_1_1"/>
    <protectedRange sqref="E26:E38 E43:E47" name="Obseg1_1_6"/>
    <protectedRange sqref="E103:E104 E53:E65 E67:E84" name="Obseg1_1_9"/>
    <protectedRange sqref="E109:E113" name="Obseg1_1_11"/>
    <protectedRange sqref="E117:E124" name="Obseg1_1_12"/>
  </protectedRanges>
  <pageMargins left="0.7" right="0.60416666666666663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3"/>
  <sheetViews>
    <sheetView topLeftCell="A19" zoomScaleNormal="100" workbookViewId="0">
      <selection activeCell="E62" sqref="E62"/>
    </sheetView>
  </sheetViews>
  <sheetFormatPr defaultRowHeight="12.75" x14ac:dyDescent="0.35"/>
  <cols>
    <col min="2" max="2" width="45.33203125" customWidth="1"/>
    <col min="4" max="4" width="9.53125" bestFit="1" customWidth="1"/>
    <col min="5" max="5" width="7.06640625" style="156" customWidth="1"/>
    <col min="6" max="6" width="11.06640625" customWidth="1"/>
  </cols>
  <sheetData>
    <row r="1" spans="1:6" ht="15" x14ac:dyDescent="0.35">
      <c r="A1" s="86" t="s">
        <v>7</v>
      </c>
      <c r="B1" s="90" t="s">
        <v>8</v>
      </c>
      <c r="C1" s="87"/>
      <c r="D1" s="88"/>
      <c r="E1" s="157"/>
      <c r="F1" s="89"/>
    </row>
    <row r="2" spans="1:6" ht="15" x14ac:dyDescent="0.35">
      <c r="A2" s="86"/>
      <c r="B2" s="90"/>
      <c r="C2" s="87"/>
      <c r="D2" s="88"/>
      <c r="E2" s="157"/>
      <c r="F2" s="89"/>
    </row>
    <row r="3" spans="1:6" ht="15" x14ac:dyDescent="0.35">
      <c r="A3" s="86"/>
      <c r="B3" s="90" t="s">
        <v>518</v>
      </c>
      <c r="C3" s="91"/>
      <c r="D3" s="88"/>
      <c r="E3" s="157"/>
      <c r="F3" s="89"/>
    </row>
    <row r="4" spans="1:6" ht="13.5" x14ac:dyDescent="0.35">
      <c r="A4" s="86"/>
      <c r="B4" s="92"/>
      <c r="C4" s="91"/>
      <c r="D4" s="88"/>
      <c r="E4" s="157"/>
      <c r="F4" s="89"/>
    </row>
    <row r="5" spans="1:6" ht="13.5" x14ac:dyDescent="0.35">
      <c r="A5" s="93">
        <v>1</v>
      </c>
      <c r="B5" s="94" t="s">
        <v>519</v>
      </c>
      <c r="C5" s="95"/>
      <c r="D5" s="96"/>
      <c r="E5" s="158"/>
      <c r="F5" s="98"/>
    </row>
    <row r="6" spans="1:6" x14ac:dyDescent="0.35">
      <c r="A6" s="99"/>
      <c r="B6" s="100"/>
      <c r="C6" s="101"/>
      <c r="D6" s="102"/>
      <c r="E6" s="159"/>
      <c r="F6" s="104"/>
    </row>
    <row r="7" spans="1:6" x14ac:dyDescent="0.35">
      <c r="A7" s="105"/>
      <c r="B7" s="100"/>
      <c r="C7" s="101"/>
      <c r="D7" s="102"/>
      <c r="E7" s="159"/>
      <c r="F7" s="104"/>
    </row>
    <row r="8" spans="1:6" ht="25.5" x14ac:dyDescent="0.35">
      <c r="A8" s="99">
        <v>1.02</v>
      </c>
      <c r="B8" s="100" t="s">
        <v>520</v>
      </c>
      <c r="C8" s="101" t="s">
        <v>521</v>
      </c>
      <c r="D8" s="102">
        <v>1100</v>
      </c>
      <c r="E8" s="159"/>
      <c r="F8" s="104">
        <f>D8*E8</f>
        <v>0</v>
      </c>
    </row>
    <row r="9" spans="1:6" x14ac:dyDescent="0.35">
      <c r="A9" s="106"/>
      <c r="B9" s="106"/>
      <c r="C9" s="106"/>
      <c r="D9" s="106"/>
      <c r="E9" s="160"/>
      <c r="F9" s="106"/>
    </row>
    <row r="10" spans="1:6" ht="15" x14ac:dyDescent="0.35">
      <c r="A10" s="99">
        <f>SUM(A8,0.01)</f>
        <v>1.03</v>
      </c>
      <c r="B10" s="100" t="s">
        <v>522</v>
      </c>
      <c r="C10" s="101" t="s">
        <v>523</v>
      </c>
      <c r="D10" s="102">
        <v>495</v>
      </c>
      <c r="E10" s="159"/>
      <c r="F10" s="104">
        <f>D10*E10</f>
        <v>0</v>
      </c>
    </row>
    <row r="11" spans="1:6" x14ac:dyDescent="0.35">
      <c r="A11" s="105"/>
      <c r="B11" s="100"/>
      <c r="C11" s="101"/>
      <c r="D11" s="102"/>
      <c r="E11" s="160"/>
      <c r="F11" s="107"/>
    </row>
    <row r="12" spans="1:6" x14ac:dyDescent="0.35">
      <c r="A12" s="99">
        <f>SUM(A10,0.01)</f>
        <v>1.04</v>
      </c>
      <c r="B12" s="108" t="s">
        <v>524</v>
      </c>
      <c r="C12" s="106"/>
      <c r="D12" s="106"/>
      <c r="E12" s="160"/>
      <c r="F12" s="106"/>
    </row>
    <row r="13" spans="1:6" ht="15" x14ac:dyDescent="0.35">
      <c r="A13" s="99"/>
      <c r="B13" s="108" t="s">
        <v>525</v>
      </c>
      <c r="C13" s="101" t="s">
        <v>521</v>
      </c>
      <c r="D13" s="106">
        <v>174</v>
      </c>
      <c r="E13" s="159"/>
      <c r="F13" s="104">
        <f>D13*E13</f>
        <v>0</v>
      </c>
    </row>
    <row r="14" spans="1:6" x14ac:dyDescent="0.35">
      <c r="A14" s="99"/>
      <c r="B14" s="108"/>
      <c r="C14" s="106"/>
      <c r="D14" s="106"/>
      <c r="E14" s="160"/>
      <c r="F14" s="106"/>
    </row>
    <row r="15" spans="1:6" x14ac:dyDescent="0.35">
      <c r="A15" s="99">
        <v>1.05</v>
      </c>
      <c r="B15" s="108" t="s">
        <v>526</v>
      </c>
      <c r="C15" s="106"/>
      <c r="D15" s="106"/>
      <c r="E15" s="160"/>
      <c r="F15" s="106"/>
    </row>
    <row r="16" spans="1:6" ht="15" x14ac:dyDescent="0.35">
      <c r="A16" s="99"/>
      <c r="B16" s="108" t="s">
        <v>527</v>
      </c>
      <c r="C16" s="101" t="s">
        <v>521</v>
      </c>
      <c r="D16" s="106">
        <v>220</v>
      </c>
      <c r="E16" s="159"/>
      <c r="F16" s="104">
        <f>D16*E16</f>
        <v>0</v>
      </c>
    </row>
    <row r="17" spans="1:6" x14ac:dyDescent="0.35">
      <c r="A17" s="106"/>
      <c r="B17" s="108"/>
      <c r="C17" s="106"/>
      <c r="D17" s="106"/>
      <c r="E17" s="160"/>
      <c r="F17" s="106"/>
    </row>
    <row r="18" spans="1:6" ht="13.9" thickBot="1" x14ac:dyDescent="0.4">
      <c r="A18" s="109"/>
      <c r="B18" s="110" t="s">
        <v>528</v>
      </c>
      <c r="C18" s="111"/>
      <c r="D18" s="112"/>
      <c r="E18" s="161"/>
      <c r="F18" s="113">
        <f>SUM(F6:F16)</f>
        <v>0</v>
      </c>
    </row>
    <row r="19" spans="1:6" ht="13.15" thickTop="1" x14ac:dyDescent="0.35">
      <c r="A19" s="106"/>
      <c r="B19" s="106"/>
      <c r="C19" s="106"/>
      <c r="D19" s="106"/>
      <c r="E19" s="160"/>
      <c r="F19" s="106"/>
    </row>
    <row r="20" spans="1:6" ht="13.5" x14ac:dyDescent="0.35">
      <c r="A20" s="93">
        <v>2</v>
      </c>
      <c r="B20" s="114" t="s">
        <v>529</v>
      </c>
      <c r="C20" s="101"/>
      <c r="D20" s="102"/>
      <c r="E20" s="160"/>
      <c r="F20" s="106"/>
    </row>
    <row r="21" spans="1:6" x14ac:dyDescent="0.35">
      <c r="A21" s="106"/>
      <c r="B21" s="106"/>
      <c r="C21" s="106"/>
      <c r="D21" s="106"/>
      <c r="E21" s="160"/>
      <c r="F21" s="106"/>
    </row>
    <row r="22" spans="1:6" ht="25.5" x14ac:dyDescent="0.35">
      <c r="A22" s="99">
        <v>2.0099999999999998</v>
      </c>
      <c r="B22" s="115" t="s">
        <v>530</v>
      </c>
      <c r="C22" s="101" t="s">
        <v>521</v>
      </c>
      <c r="D22" s="102">
        <v>39</v>
      </c>
      <c r="E22" s="159"/>
      <c r="F22" s="104">
        <f>D22*E22</f>
        <v>0</v>
      </c>
    </row>
    <row r="23" spans="1:6" x14ac:dyDescent="0.35">
      <c r="A23" s="106"/>
      <c r="B23" s="116"/>
      <c r="C23" s="106"/>
      <c r="D23" s="106"/>
      <c r="E23" s="160"/>
      <c r="F23" s="106"/>
    </row>
    <row r="24" spans="1:6" ht="15" x14ac:dyDescent="0.35">
      <c r="A24" s="99">
        <v>2.02</v>
      </c>
      <c r="B24" s="117" t="s">
        <v>552</v>
      </c>
      <c r="C24" s="101" t="s">
        <v>521</v>
      </c>
      <c r="D24" s="102">
        <v>143</v>
      </c>
      <c r="E24" s="159"/>
      <c r="F24" s="104">
        <f>D24*E24</f>
        <v>0</v>
      </c>
    </row>
    <row r="25" spans="1:6" x14ac:dyDescent="0.35">
      <c r="A25" s="99"/>
      <c r="B25" s="117"/>
      <c r="C25" s="101"/>
      <c r="D25" s="102"/>
      <c r="E25" s="159"/>
      <c r="F25" s="104"/>
    </row>
    <row r="26" spans="1:6" ht="15" x14ac:dyDescent="0.35">
      <c r="A26" s="99">
        <v>2.0299999999999998</v>
      </c>
      <c r="B26" s="117" t="s">
        <v>553</v>
      </c>
      <c r="C26" s="101" t="s">
        <v>521</v>
      </c>
      <c r="D26" s="102">
        <v>77</v>
      </c>
      <c r="E26" s="159"/>
      <c r="F26" s="104">
        <f>D26*E26</f>
        <v>0</v>
      </c>
    </row>
    <row r="27" spans="1:6" x14ac:dyDescent="0.35">
      <c r="A27" s="106"/>
      <c r="B27" s="106"/>
      <c r="C27" s="106"/>
      <c r="D27" s="106"/>
      <c r="E27" s="160"/>
      <c r="F27" s="106"/>
    </row>
    <row r="28" spans="1:6" ht="15" x14ac:dyDescent="0.35">
      <c r="A28" s="99">
        <v>2.04</v>
      </c>
      <c r="B28" s="117" t="s">
        <v>554</v>
      </c>
      <c r="C28" s="101" t="s">
        <v>521</v>
      </c>
      <c r="D28" s="102">
        <v>66</v>
      </c>
      <c r="E28" s="159"/>
      <c r="F28" s="104">
        <f>D28*E28</f>
        <v>0</v>
      </c>
    </row>
    <row r="29" spans="1:6" x14ac:dyDescent="0.35">
      <c r="A29" s="106"/>
      <c r="B29" s="106"/>
      <c r="C29" s="106"/>
      <c r="D29" s="106"/>
      <c r="E29" s="160"/>
      <c r="F29" s="106"/>
    </row>
    <row r="30" spans="1:6" x14ac:dyDescent="0.35">
      <c r="A30" s="99">
        <v>2.0499999999999998</v>
      </c>
      <c r="B30" s="117" t="s">
        <v>531</v>
      </c>
      <c r="C30" s="101" t="s">
        <v>272</v>
      </c>
      <c r="D30" s="118">
        <v>28050</v>
      </c>
      <c r="E30" s="159"/>
      <c r="F30" s="104">
        <f>D30*E30</f>
        <v>0</v>
      </c>
    </row>
    <row r="31" spans="1:6" x14ac:dyDescent="0.35">
      <c r="A31" s="106"/>
      <c r="B31" s="106"/>
      <c r="C31" s="106"/>
      <c r="D31" s="106"/>
      <c r="E31" s="160"/>
      <c r="F31" s="106"/>
    </row>
    <row r="32" spans="1:6" ht="13.9" thickBot="1" x14ac:dyDescent="0.4">
      <c r="A32" s="109"/>
      <c r="B32" s="110" t="s">
        <v>532</v>
      </c>
      <c r="C32" s="111"/>
      <c r="D32" s="112"/>
      <c r="E32" s="161"/>
      <c r="F32" s="113">
        <f>SUM(F21:F31)</f>
        <v>0</v>
      </c>
    </row>
    <row r="33" spans="1:6" ht="13.15" thickTop="1" x14ac:dyDescent="0.35">
      <c r="A33" s="106"/>
      <c r="B33" s="106"/>
      <c r="C33" s="106"/>
      <c r="D33" s="106"/>
      <c r="E33" s="160"/>
      <c r="F33" s="106"/>
    </row>
    <row r="34" spans="1:6" ht="13.5" x14ac:dyDescent="0.35">
      <c r="A34" s="93">
        <v>3</v>
      </c>
      <c r="B34" s="114" t="s">
        <v>533</v>
      </c>
      <c r="C34" s="119"/>
      <c r="D34" s="120"/>
      <c r="E34" s="162"/>
      <c r="F34" s="106"/>
    </row>
    <row r="35" spans="1:6" x14ac:dyDescent="0.35">
      <c r="A35" s="109"/>
      <c r="B35" s="116"/>
      <c r="C35" s="101"/>
      <c r="D35" s="102"/>
      <c r="E35" s="160"/>
      <c r="F35" s="106"/>
    </row>
    <row r="36" spans="1:6" ht="15" x14ac:dyDescent="0.35">
      <c r="A36" s="99">
        <v>3.01</v>
      </c>
      <c r="B36" s="117" t="s">
        <v>534</v>
      </c>
      <c r="C36" s="101" t="s">
        <v>523</v>
      </c>
      <c r="D36" s="102">
        <v>143</v>
      </c>
      <c r="E36" s="159"/>
      <c r="F36" s="104">
        <f>D36*E36</f>
        <v>0</v>
      </c>
    </row>
    <row r="37" spans="1:6" x14ac:dyDescent="0.35">
      <c r="A37" s="105"/>
      <c r="B37" s="115"/>
      <c r="C37" s="101"/>
      <c r="D37" s="102"/>
      <c r="E37" s="159"/>
      <c r="F37" s="104"/>
    </row>
    <row r="38" spans="1:6" ht="15" x14ac:dyDescent="0.35">
      <c r="A38" s="99">
        <v>3.02</v>
      </c>
      <c r="B38" s="117" t="s">
        <v>535</v>
      </c>
      <c r="C38" s="101" t="s">
        <v>523</v>
      </c>
      <c r="D38" s="102">
        <v>440</v>
      </c>
      <c r="E38" s="159"/>
      <c r="F38" s="104">
        <f>D38*E38</f>
        <v>0</v>
      </c>
    </row>
    <row r="39" spans="1:6" x14ac:dyDescent="0.35">
      <c r="A39" s="106"/>
      <c r="B39" s="106"/>
      <c r="C39" s="106"/>
      <c r="D39" s="106"/>
      <c r="E39" s="160"/>
      <c r="F39" s="106"/>
    </row>
    <row r="40" spans="1:6" ht="15" x14ac:dyDescent="0.35">
      <c r="A40" s="99">
        <v>3.03</v>
      </c>
      <c r="B40" s="117" t="s">
        <v>535</v>
      </c>
      <c r="C40" s="101" t="s">
        <v>523</v>
      </c>
      <c r="D40" s="102">
        <v>210</v>
      </c>
      <c r="E40" s="159"/>
      <c r="F40" s="104">
        <f>D40*E40</f>
        <v>0</v>
      </c>
    </row>
    <row r="41" spans="1:6" x14ac:dyDescent="0.35">
      <c r="A41" s="106"/>
      <c r="B41" s="106"/>
      <c r="C41" s="106"/>
      <c r="D41" s="106"/>
      <c r="E41" s="160"/>
      <c r="F41" s="106"/>
    </row>
    <row r="42" spans="1:6" ht="13.9" thickBot="1" x14ac:dyDescent="0.4">
      <c r="A42" s="99"/>
      <c r="B42" s="110" t="s">
        <v>536</v>
      </c>
      <c r="C42" s="111"/>
      <c r="D42" s="112"/>
      <c r="E42" s="161"/>
      <c r="F42" s="113">
        <f>SUM(F36:F40)</f>
        <v>0</v>
      </c>
    </row>
    <row r="43" spans="1:6" ht="13.15" thickTop="1" x14ac:dyDescent="0.35">
      <c r="A43" s="106"/>
      <c r="B43" s="106"/>
      <c r="C43" s="106"/>
      <c r="D43" s="106"/>
      <c r="E43" s="160"/>
      <c r="F43" s="106"/>
    </row>
    <row r="44" spans="1:6" x14ac:dyDescent="0.35">
      <c r="A44" s="106"/>
      <c r="B44" s="106"/>
      <c r="C44" s="106"/>
      <c r="D44" s="106"/>
      <c r="E44" s="160"/>
      <c r="F44" s="106"/>
    </row>
    <row r="45" spans="1:6" ht="13.5" x14ac:dyDescent="0.35">
      <c r="A45" s="93">
        <v>4</v>
      </c>
      <c r="B45" s="114" t="s">
        <v>537</v>
      </c>
      <c r="C45" s="119"/>
      <c r="D45" s="120"/>
      <c r="E45" s="162"/>
      <c r="F45" s="106"/>
    </row>
    <row r="46" spans="1:6" x14ac:dyDescent="0.35">
      <c r="A46" s="109"/>
      <c r="B46" s="116"/>
      <c r="C46" s="101"/>
      <c r="D46" s="102"/>
      <c r="E46" s="160"/>
      <c r="F46" s="106"/>
    </row>
    <row r="47" spans="1:6" x14ac:dyDescent="0.35">
      <c r="A47" s="99">
        <v>4.01</v>
      </c>
      <c r="B47" s="117" t="s">
        <v>538</v>
      </c>
      <c r="C47" s="101" t="s">
        <v>539</v>
      </c>
      <c r="D47" s="102">
        <v>1</v>
      </c>
      <c r="E47" s="159"/>
      <c r="F47" s="104">
        <f>D47*E47</f>
        <v>0</v>
      </c>
    </row>
    <row r="48" spans="1:6" x14ac:dyDescent="0.35">
      <c r="A48" s="105"/>
      <c r="B48" s="115"/>
      <c r="C48" s="101"/>
      <c r="D48" s="102"/>
      <c r="E48" s="159"/>
      <c r="F48" s="104"/>
    </row>
    <row r="49" spans="1:6" x14ac:dyDescent="0.35">
      <c r="A49" s="99">
        <v>4.0199999999999996</v>
      </c>
      <c r="B49" s="117" t="s">
        <v>540</v>
      </c>
      <c r="C49" s="101" t="s">
        <v>25</v>
      </c>
      <c r="D49" s="102">
        <v>165</v>
      </c>
      <c r="E49" s="159"/>
      <c r="F49" s="104">
        <f>D49*E49</f>
        <v>0</v>
      </c>
    </row>
    <row r="50" spans="1:6" x14ac:dyDescent="0.35">
      <c r="A50" s="99"/>
      <c r="B50" s="117"/>
      <c r="C50" s="101"/>
      <c r="D50" s="102"/>
      <c r="E50" s="159"/>
      <c r="F50" s="104"/>
    </row>
    <row r="51" spans="1:6" x14ac:dyDescent="0.35">
      <c r="A51" s="99">
        <v>4.03</v>
      </c>
      <c r="B51" s="117" t="s">
        <v>541</v>
      </c>
      <c r="C51" s="101" t="s">
        <v>25</v>
      </c>
      <c r="D51" s="102">
        <v>165</v>
      </c>
      <c r="E51" s="159"/>
      <c r="F51" s="104">
        <f>D51*E51</f>
        <v>0</v>
      </c>
    </row>
    <row r="52" spans="1:6" x14ac:dyDescent="0.35">
      <c r="A52" s="106"/>
      <c r="B52" s="106"/>
      <c r="C52" s="106"/>
      <c r="D52" s="106"/>
      <c r="E52" s="159"/>
      <c r="F52" s="106"/>
    </row>
    <row r="53" spans="1:6" ht="15" x14ac:dyDescent="0.35">
      <c r="A53" s="99">
        <v>4.04</v>
      </c>
      <c r="B53" s="106" t="s">
        <v>542</v>
      </c>
      <c r="C53" s="101" t="s">
        <v>523</v>
      </c>
      <c r="D53" s="106">
        <v>660</v>
      </c>
      <c r="E53" s="159"/>
      <c r="F53" s="103">
        <f>D53*E53</f>
        <v>0</v>
      </c>
    </row>
    <row r="54" spans="1:6" x14ac:dyDescent="0.35">
      <c r="A54" s="106"/>
      <c r="B54" s="106"/>
      <c r="C54" s="106"/>
      <c r="D54" s="106"/>
      <c r="E54" s="159"/>
      <c r="F54" s="103"/>
    </row>
    <row r="55" spans="1:6" ht="15" x14ac:dyDescent="0.35">
      <c r="A55" s="99">
        <v>4.05</v>
      </c>
      <c r="B55" s="106" t="s">
        <v>543</v>
      </c>
      <c r="C55" s="101" t="s">
        <v>523</v>
      </c>
      <c r="D55" s="106">
        <v>275</v>
      </c>
      <c r="E55" s="159"/>
      <c r="F55" s="103">
        <f>D55*E55</f>
        <v>0</v>
      </c>
    </row>
    <row r="56" spans="1:6" x14ac:dyDescent="0.35">
      <c r="A56" s="99"/>
      <c r="B56" s="106"/>
      <c r="C56" s="101"/>
      <c r="D56" s="106"/>
      <c r="E56" s="159"/>
      <c r="F56" s="103"/>
    </row>
    <row r="57" spans="1:6" ht="15" x14ac:dyDescent="0.35">
      <c r="A57" s="99">
        <v>4.0599999999999996</v>
      </c>
      <c r="B57" s="106" t="s">
        <v>544</v>
      </c>
      <c r="C57" s="101" t="s">
        <v>521</v>
      </c>
      <c r="D57" s="106">
        <v>165</v>
      </c>
      <c r="E57" s="159"/>
      <c r="F57" s="103">
        <f>D57*E57</f>
        <v>0</v>
      </c>
    </row>
    <row r="58" spans="1:6" x14ac:dyDescent="0.35">
      <c r="A58" s="106"/>
      <c r="B58" s="106"/>
      <c r="C58" s="106"/>
      <c r="D58" s="106"/>
      <c r="E58" s="160"/>
      <c r="F58" s="103"/>
    </row>
    <row r="59" spans="1:6" x14ac:dyDescent="0.35">
      <c r="A59" s="121">
        <v>4.07</v>
      </c>
      <c r="B59" s="106" t="s">
        <v>558</v>
      </c>
      <c r="C59" s="101" t="s">
        <v>25</v>
      </c>
      <c r="D59" s="106">
        <v>198</v>
      </c>
      <c r="E59" s="159"/>
      <c r="F59" s="103">
        <f>D59*E59</f>
        <v>0</v>
      </c>
    </row>
    <row r="60" spans="1:6" x14ac:dyDescent="0.35">
      <c r="A60" s="106"/>
      <c r="B60" s="106" t="s">
        <v>557</v>
      </c>
      <c r="C60" s="106"/>
      <c r="D60" s="106"/>
      <c r="E60" s="160"/>
      <c r="F60" s="103"/>
    </row>
    <row r="61" spans="1:6" x14ac:dyDescent="0.35">
      <c r="F61" s="132"/>
    </row>
    <row r="62" spans="1:6" x14ac:dyDescent="0.35">
      <c r="A62" s="121">
        <v>4.08</v>
      </c>
      <c r="B62" s="106" t="s">
        <v>621</v>
      </c>
      <c r="C62" s="101" t="s">
        <v>402</v>
      </c>
      <c r="D62" s="131">
        <f>F42+F32+F18+(SUM(F47:F59))</f>
        <v>0</v>
      </c>
      <c r="E62" s="176">
        <v>18</v>
      </c>
      <c r="F62" s="103">
        <f>D62*E62*0.01</f>
        <v>0</v>
      </c>
    </row>
    <row r="64" spans="1:6" ht="13.9" thickBot="1" x14ac:dyDescent="0.4">
      <c r="A64" s="109"/>
      <c r="B64" s="110" t="s">
        <v>545</v>
      </c>
      <c r="C64" s="111"/>
      <c r="D64" s="112"/>
      <c r="E64" s="161" t="s">
        <v>404</v>
      </c>
      <c r="F64" s="113">
        <f>SUM(F47:F62)</f>
        <v>0</v>
      </c>
    </row>
    <row r="65" spans="1:6" ht="13.9" thickTop="1" x14ac:dyDescent="0.35">
      <c r="A65" s="109"/>
      <c r="B65" s="122"/>
      <c r="C65" s="123"/>
      <c r="D65" s="124"/>
      <c r="E65" s="163"/>
      <c r="F65" s="98"/>
    </row>
    <row r="66" spans="1:6" ht="13.5" x14ac:dyDescent="0.35">
      <c r="A66" s="109"/>
      <c r="B66" s="122"/>
      <c r="C66" s="123"/>
      <c r="D66" s="124"/>
      <c r="E66" s="163"/>
      <c r="F66" s="98"/>
    </row>
    <row r="67" spans="1:6" ht="13.5" x14ac:dyDescent="0.35">
      <c r="A67" s="109"/>
      <c r="B67" s="97" t="s">
        <v>546</v>
      </c>
      <c r="C67" s="123"/>
      <c r="D67" s="124"/>
      <c r="E67" s="163"/>
      <c r="F67" s="98"/>
    </row>
    <row r="68" spans="1:6" x14ac:dyDescent="0.35">
      <c r="A68" s="106"/>
      <c r="B68" s="106"/>
      <c r="C68" s="106"/>
      <c r="D68" s="106"/>
      <c r="E68" s="160"/>
      <c r="F68" s="106"/>
    </row>
    <row r="69" spans="1:6" ht="13.5" x14ac:dyDescent="0.35">
      <c r="A69" s="106"/>
      <c r="B69" s="125" t="s">
        <v>547</v>
      </c>
      <c r="C69" s="126"/>
      <c r="D69" s="127"/>
      <c r="E69" s="164" t="s">
        <v>404</v>
      </c>
      <c r="F69" s="128">
        <f>F18+F32+F42+F64</f>
        <v>0</v>
      </c>
    </row>
    <row r="70" spans="1:6" ht="13.5" x14ac:dyDescent="0.35">
      <c r="A70" s="106"/>
      <c r="B70" s="89" t="s">
        <v>548</v>
      </c>
      <c r="C70" s="89">
        <v>0</v>
      </c>
      <c r="D70" s="89"/>
      <c r="E70" s="165"/>
      <c r="F70" s="89">
        <f>F69*C70</f>
        <v>0</v>
      </c>
    </row>
    <row r="71" spans="1:6" ht="13.5" x14ac:dyDescent="0.35">
      <c r="A71" s="106"/>
      <c r="B71" s="129" t="s">
        <v>549</v>
      </c>
      <c r="C71" s="130"/>
      <c r="D71" s="130"/>
      <c r="E71" s="166"/>
      <c r="F71" s="128">
        <f>F69+F70</f>
        <v>0</v>
      </c>
    </row>
    <row r="72" spans="1:6" ht="13.5" x14ac:dyDescent="0.35">
      <c r="A72" s="106"/>
      <c r="B72" s="89" t="s">
        <v>550</v>
      </c>
      <c r="C72" s="89">
        <v>0.22</v>
      </c>
      <c r="D72" s="89"/>
      <c r="E72" s="165"/>
      <c r="F72" s="98">
        <f>F71*C72</f>
        <v>0</v>
      </c>
    </row>
    <row r="73" spans="1:6" ht="13.5" x14ac:dyDescent="0.35">
      <c r="A73" s="106"/>
      <c r="B73" s="129" t="s">
        <v>551</v>
      </c>
      <c r="C73" s="130"/>
      <c r="D73" s="130"/>
      <c r="E73" s="166"/>
      <c r="F73" s="128">
        <f>F71+F72</f>
        <v>0</v>
      </c>
    </row>
  </sheetData>
  <sheetProtection algorithmName="SHA-512" hashValue="rrQe8lbiLQvlTRugg1lud4wddnV5N/+47OxWks2f/BHTJYD0sVuLlT7ICIdPwzMu/HjqGyuGaXSqYJ388cQwMQ==" saltValue="tUYXbK3ujNELKS0ROorv7A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73B1-B590-48D1-903C-AEC985479E56}">
  <dimension ref="A1:L968"/>
  <sheetViews>
    <sheetView topLeftCell="A187" zoomScaleNormal="100" zoomScaleSheetLayoutView="100" workbookViewId="0">
      <selection activeCell="E203" sqref="E203"/>
    </sheetView>
  </sheetViews>
  <sheetFormatPr defaultColWidth="9.06640625" defaultRowHeight="13.15" x14ac:dyDescent="0.4"/>
  <cols>
    <col min="1" max="1" width="6.06640625" style="14" customWidth="1"/>
    <col min="2" max="2" width="31.73046875" style="19" customWidth="1"/>
    <col min="3" max="3" width="9.06640625" style="1"/>
    <col min="4" max="4" width="13.265625" style="13" customWidth="1"/>
    <col min="5" max="5" width="13.265625" style="143" customWidth="1"/>
    <col min="6" max="6" width="13.73046875" style="2" customWidth="1"/>
    <col min="7" max="16384" width="9.06640625" style="3"/>
  </cols>
  <sheetData>
    <row r="1" spans="1:7" x14ac:dyDescent="0.4">
      <c r="B1" s="18" t="s">
        <v>561</v>
      </c>
      <c r="G1" s="21" t="s">
        <v>12</v>
      </c>
    </row>
    <row r="2" spans="1:7" x14ac:dyDescent="0.4">
      <c r="B2" s="18"/>
      <c r="G2" s="21"/>
    </row>
    <row r="3" spans="1:7" x14ac:dyDescent="0.4">
      <c r="B3" s="18"/>
      <c r="G3" s="21"/>
    </row>
    <row r="4" spans="1:7" x14ac:dyDescent="0.4">
      <c r="B4" s="18"/>
    </row>
    <row r="5" spans="1:7" x14ac:dyDescent="0.4">
      <c r="A5" s="17" t="s">
        <v>568</v>
      </c>
      <c r="B5" s="18" t="s">
        <v>555</v>
      </c>
    </row>
    <row r="6" spans="1:7" x14ac:dyDescent="0.4">
      <c r="B6" s="18"/>
    </row>
    <row r="7" spans="1:7" s="36" customFormat="1" x14ac:dyDescent="0.4">
      <c r="A7" s="32" t="s">
        <v>13</v>
      </c>
      <c r="B7" s="33" t="s">
        <v>14</v>
      </c>
      <c r="C7" s="33"/>
      <c r="D7" s="34"/>
      <c r="E7" s="167"/>
      <c r="F7" s="35"/>
    </row>
    <row r="8" spans="1:7" s="36" customFormat="1" x14ac:dyDescent="0.4">
      <c r="A8" s="32"/>
      <c r="B8" s="33" t="s">
        <v>15</v>
      </c>
      <c r="C8" s="33"/>
      <c r="D8" s="34"/>
      <c r="E8" s="167"/>
      <c r="F8" s="35"/>
    </row>
    <row r="9" spans="1:7" s="36" customFormat="1" x14ac:dyDescent="0.4">
      <c r="A9" s="32"/>
      <c r="B9" s="33" t="s">
        <v>16</v>
      </c>
      <c r="C9" s="33"/>
      <c r="D9" s="35"/>
      <c r="E9" s="167"/>
      <c r="F9" s="35"/>
    </row>
    <row r="10" spans="1:7" s="36" customFormat="1" x14ac:dyDescent="0.4">
      <c r="A10" s="32"/>
      <c r="B10" s="33" t="s">
        <v>17</v>
      </c>
      <c r="C10" s="33"/>
      <c r="D10" s="35"/>
      <c r="E10" s="167"/>
      <c r="F10" s="35"/>
    </row>
    <row r="11" spans="1:7" x14ac:dyDescent="0.4">
      <c r="B11" s="18"/>
    </row>
    <row r="12" spans="1:7" x14ac:dyDescent="0.4">
      <c r="A12" s="17" t="s">
        <v>18</v>
      </c>
      <c r="B12" s="18" t="s">
        <v>19</v>
      </c>
    </row>
    <row r="13" spans="1:7" x14ac:dyDescent="0.4">
      <c r="A13" s="17"/>
      <c r="B13" s="18"/>
    </row>
    <row r="14" spans="1:7" s="12" customFormat="1" x14ac:dyDescent="0.4">
      <c r="A14" s="16"/>
      <c r="B14" s="9" t="s">
        <v>20</v>
      </c>
      <c r="C14" s="9"/>
      <c r="D14" s="10"/>
      <c r="E14" s="144"/>
      <c r="F14" s="11"/>
    </row>
    <row r="15" spans="1:7" s="12" customFormat="1" x14ac:dyDescent="0.4">
      <c r="A15" s="16" t="s">
        <v>21</v>
      </c>
      <c r="B15" s="9" t="s">
        <v>22</v>
      </c>
      <c r="C15" s="9"/>
      <c r="D15" s="10"/>
      <c r="E15" s="144"/>
      <c r="F15" s="11"/>
    </row>
    <row r="16" spans="1:7" s="12" customFormat="1" x14ac:dyDescent="0.4">
      <c r="A16" s="16"/>
      <c r="B16" s="9" t="s">
        <v>23</v>
      </c>
      <c r="C16" s="9"/>
      <c r="D16" s="10"/>
      <c r="E16" s="144"/>
      <c r="F16" s="11"/>
    </row>
    <row r="17" spans="1:10" s="12" customFormat="1" x14ac:dyDescent="0.4">
      <c r="A17" s="16"/>
      <c r="B17" s="9" t="s">
        <v>24</v>
      </c>
      <c r="C17" s="9" t="s">
        <v>25</v>
      </c>
      <c r="D17" s="13">
        <v>297</v>
      </c>
      <c r="E17" s="144"/>
      <c r="F17" s="11">
        <f>D17*E17</f>
        <v>0</v>
      </c>
    </row>
    <row r="18" spans="1:10" s="12" customFormat="1" x14ac:dyDescent="0.4">
      <c r="A18" s="16"/>
      <c r="B18" s="9"/>
      <c r="C18" s="9"/>
      <c r="D18" s="10"/>
      <c r="E18" s="144"/>
      <c r="F18" s="11"/>
    </row>
    <row r="19" spans="1:10" s="12" customFormat="1" x14ac:dyDescent="0.4">
      <c r="A19" s="16"/>
      <c r="B19" s="9" t="s">
        <v>26</v>
      </c>
      <c r="C19" s="9"/>
      <c r="D19" s="10"/>
      <c r="E19" s="144"/>
      <c r="F19" s="11"/>
    </row>
    <row r="20" spans="1:10" s="12" customFormat="1" x14ac:dyDescent="0.4">
      <c r="A20" s="16" t="s">
        <v>27</v>
      </c>
      <c r="B20" s="9" t="s">
        <v>22</v>
      </c>
      <c r="C20" s="9"/>
      <c r="D20" s="10"/>
      <c r="E20" s="144"/>
      <c r="F20" s="11"/>
    </row>
    <row r="21" spans="1:10" s="12" customFormat="1" x14ac:dyDescent="0.4">
      <c r="A21" s="16"/>
      <c r="B21" s="9" t="s">
        <v>28</v>
      </c>
      <c r="C21" s="9"/>
      <c r="D21" s="10"/>
      <c r="E21" s="144"/>
      <c r="F21" s="11"/>
    </row>
    <row r="22" spans="1:10" s="12" customFormat="1" x14ac:dyDescent="0.4">
      <c r="A22" s="16"/>
      <c r="B22" s="9" t="s">
        <v>29</v>
      </c>
      <c r="C22" s="9" t="s">
        <v>25</v>
      </c>
      <c r="D22" s="13">
        <v>297</v>
      </c>
      <c r="E22" s="144"/>
      <c r="F22" s="11">
        <f>D22*E22</f>
        <v>0</v>
      </c>
    </row>
    <row r="23" spans="1:10" s="12" customFormat="1" x14ac:dyDescent="0.4">
      <c r="A23" s="16"/>
      <c r="B23" s="9"/>
      <c r="C23" s="9"/>
      <c r="D23" s="13"/>
      <c r="E23" s="144"/>
      <c r="F23" s="11"/>
    </row>
    <row r="24" spans="1:10" s="12" customFormat="1" x14ac:dyDescent="0.4">
      <c r="A24" s="16"/>
      <c r="B24" s="12" t="s">
        <v>52</v>
      </c>
      <c r="C24" s="9"/>
      <c r="D24" s="10"/>
      <c r="E24" s="144"/>
      <c r="F24" s="11"/>
    </row>
    <row r="25" spans="1:10" s="12" customFormat="1" x14ac:dyDescent="0.4">
      <c r="A25" s="16" t="s">
        <v>31</v>
      </c>
      <c r="B25" s="9" t="s">
        <v>54</v>
      </c>
      <c r="C25" s="9"/>
      <c r="D25" s="10"/>
      <c r="E25" s="144"/>
      <c r="F25" s="11"/>
    </row>
    <row r="26" spans="1:10" s="12" customFormat="1" x14ac:dyDescent="0.4">
      <c r="A26" s="16"/>
      <c r="B26" s="9" t="s">
        <v>55</v>
      </c>
      <c r="C26" s="9"/>
      <c r="D26" s="10"/>
      <c r="E26" s="144"/>
      <c r="F26" s="11"/>
    </row>
    <row r="27" spans="1:10" s="12" customFormat="1" x14ac:dyDescent="0.4">
      <c r="A27" s="16"/>
      <c r="B27" s="9" t="s">
        <v>24</v>
      </c>
      <c r="C27" s="9" t="s">
        <v>40</v>
      </c>
      <c r="D27" s="13">
        <v>15</v>
      </c>
      <c r="E27" s="144"/>
      <c r="F27" s="11">
        <f>D27*E27</f>
        <v>0</v>
      </c>
    </row>
    <row r="28" spans="1:10" s="12" customFormat="1" ht="13.5" thickBot="1" x14ac:dyDescent="0.45">
      <c r="A28" s="16"/>
      <c r="C28" s="9"/>
      <c r="D28" s="10"/>
      <c r="E28" s="144"/>
      <c r="F28" s="11"/>
    </row>
    <row r="29" spans="1:10" s="12" customFormat="1" ht="13.5" thickBot="1" x14ac:dyDescent="0.45">
      <c r="A29" s="17"/>
      <c r="B29" s="25" t="s">
        <v>114</v>
      </c>
      <c r="C29" s="5"/>
      <c r="D29" s="20"/>
      <c r="E29" s="146"/>
      <c r="F29" s="7">
        <f>SUM(F12:F28)</f>
        <v>0</v>
      </c>
      <c r="G29" s="3"/>
      <c r="H29" s="3"/>
      <c r="I29" s="3"/>
      <c r="J29" s="3"/>
    </row>
    <row r="30" spans="1:10" s="12" customFormat="1" x14ac:dyDescent="0.4">
      <c r="A30" s="17"/>
      <c r="B30" s="9"/>
      <c r="C30" s="1"/>
      <c r="D30" s="13"/>
      <c r="E30" s="143"/>
      <c r="F30" s="8"/>
      <c r="G30" s="3"/>
      <c r="H30" s="3"/>
      <c r="I30" s="3"/>
      <c r="J30" s="3"/>
    </row>
    <row r="31" spans="1:10" s="12" customFormat="1" x14ac:dyDescent="0.4">
      <c r="A31" s="17"/>
      <c r="B31" s="9"/>
      <c r="C31" s="1"/>
      <c r="D31" s="13"/>
      <c r="E31" s="143"/>
      <c r="F31" s="8"/>
      <c r="G31" s="3"/>
      <c r="H31" s="3"/>
      <c r="I31" s="3"/>
      <c r="J31" s="3"/>
    </row>
    <row r="32" spans="1:10" s="12" customFormat="1" x14ac:dyDescent="0.4">
      <c r="A32" s="17" t="s">
        <v>115</v>
      </c>
      <c r="B32" s="18" t="s">
        <v>116</v>
      </c>
      <c r="C32" s="1"/>
      <c r="D32" s="13"/>
      <c r="E32" s="143"/>
      <c r="F32" s="8"/>
      <c r="G32" s="3"/>
      <c r="H32" s="3"/>
      <c r="I32" s="3"/>
      <c r="J32" s="3"/>
    </row>
    <row r="33" spans="1:10" s="12" customFormat="1" x14ac:dyDescent="0.4">
      <c r="A33" s="17"/>
      <c r="B33" s="18"/>
      <c r="C33" s="1"/>
      <c r="D33" s="13"/>
      <c r="E33" s="143"/>
      <c r="F33" s="8"/>
      <c r="G33" s="3"/>
      <c r="H33" s="3"/>
      <c r="I33" s="3"/>
      <c r="J33" s="3"/>
    </row>
    <row r="34" spans="1:10" s="12" customFormat="1" x14ac:dyDescent="0.4">
      <c r="A34" s="16"/>
      <c r="B34" s="9" t="s">
        <v>117</v>
      </c>
      <c r="C34" s="4"/>
      <c r="D34" s="11"/>
      <c r="E34" s="147"/>
      <c r="F34" s="8"/>
      <c r="G34" s="3"/>
      <c r="H34" s="3"/>
      <c r="I34" s="3"/>
      <c r="J34" s="3"/>
    </row>
    <row r="35" spans="1:10" s="12" customFormat="1" x14ac:dyDescent="0.4">
      <c r="A35" s="16" t="s">
        <v>118</v>
      </c>
      <c r="B35" s="9" t="s">
        <v>119</v>
      </c>
      <c r="C35" s="4"/>
      <c r="D35" s="11"/>
      <c r="E35" s="147"/>
      <c r="F35" s="8"/>
      <c r="G35" s="3"/>
      <c r="H35" s="3"/>
      <c r="I35" s="3"/>
      <c r="J35" s="3"/>
    </row>
    <row r="36" spans="1:10" s="12" customFormat="1" x14ac:dyDescent="0.4">
      <c r="A36" s="16"/>
      <c r="B36" s="9" t="s">
        <v>120</v>
      </c>
      <c r="C36" s="4"/>
      <c r="D36" s="11"/>
      <c r="E36" s="147"/>
      <c r="F36" s="8"/>
      <c r="G36" s="24"/>
      <c r="I36" s="3"/>
      <c r="J36" s="3"/>
    </row>
    <row r="37" spans="1:10" s="12" customFormat="1" x14ac:dyDescent="0.4">
      <c r="A37" s="16"/>
      <c r="B37" s="9" t="s">
        <v>121</v>
      </c>
      <c r="C37" s="4" t="s">
        <v>62</v>
      </c>
      <c r="D37" s="11">
        <v>330</v>
      </c>
      <c r="E37" s="147"/>
      <c r="F37" s="8">
        <f>D37*E37</f>
        <v>0</v>
      </c>
      <c r="G37" s="13"/>
      <c r="I37" s="3"/>
      <c r="J37" s="3"/>
    </row>
    <row r="38" spans="1:10" s="12" customFormat="1" x14ac:dyDescent="0.4">
      <c r="A38" s="17"/>
      <c r="B38" s="18"/>
      <c r="C38" s="1"/>
      <c r="D38" s="13"/>
      <c r="E38" s="143"/>
      <c r="F38" s="8"/>
      <c r="G38" s="3"/>
      <c r="H38" s="3"/>
      <c r="I38" s="3"/>
      <c r="J38" s="3"/>
    </row>
    <row r="39" spans="1:10" s="12" customFormat="1" x14ac:dyDescent="0.4">
      <c r="A39" s="16"/>
      <c r="B39" s="9" t="s">
        <v>122</v>
      </c>
      <c r="C39" s="9"/>
      <c r="D39" s="10"/>
      <c r="E39" s="144"/>
      <c r="F39" s="11"/>
    </row>
    <row r="40" spans="1:10" s="12" customFormat="1" x14ac:dyDescent="0.4">
      <c r="A40" s="16" t="s">
        <v>123</v>
      </c>
      <c r="B40" s="9" t="s">
        <v>119</v>
      </c>
      <c r="C40" s="9"/>
      <c r="D40" s="10"/>
      <c r="E40" s="144"/>
      <c r="F40" s="11"/>
    </row>
    <row r="41" spans="1:10" s="12" customFormat="1" x14ac:dyDescent="0.4">
      <c r="A41" s="16"/>
      <c r="B41" s="9" t="s">
        <v>124</v>
      </c>
      <c r="C41" s="9"/>
      <c r="D41" s="10"/>
      <c r="E41" s="144"/>
      <c r="F41" s="11"/>
      <c r="G41" s="24"/>
    </row>
    <row r="42" spans="1:10" s="12" customFormat="1" x14ac:dyDescent="0.4">
      <c r="A42" s="16"/>
      <c r="B42" s="43" t="s">
        <v>61</v>
      </c>
      <c r="C42" s="9" t="s">
        <v>62</v>
      </c>
      <c r="D42" s="11">
        <v>330</v>
      </c>
      <c r="E42" s="144"/>
      <c r="F42" s="11">
        <f>D42*E42</f>
        <v>0</v>
      </c>
      <c r="G42" s="13"/>
    </row>
    <row r="43" spans="1:10" s="12" customFormat="1" x14ac:dyDescent="0.4">
      <c r="A43" s="16"/>
      <c r="C43" s="9"/>
      <c r="D43" s="13"/>
      <c r="E43" s="144"/>
      <c r="F43" s="11"/>
      <c r="G43" s="13"/>
    </row>
    <row r="44" spans="1:10" s="12" customFormat="1" x14ac:dyDescent="0.4">
      <c r="A44" s="16"/>
      <c r="B44" s="9" t="s">
        <v>125</v>
      </c>
      <c r="C44" s="9"/>
      <c r="D44" s="10"/>
      <c r="E44" s="144"/>
      <c r="F44" s="11"/>
    </row>
    <row r="45" spans="1:10" s="12" customFormat="1" x14ac:dyDescent="0.4">
      <c r="A45" s="16" t="s">
        <v>126</v>
      </c>
      <c r="B45" s="9" t="s">
        <v>127</v>
      </c>
      <c r="C45" s="9"/>
      <c r="D45" s="10"/>
      <c r="E45" s="144"/>
      <c r="F45" s="11"/>
    </row>
    <row r="46" spans="1:10" s="12" customFormat="1" x14ac:dyDescent="0.4">
      <c r="A46" s="16"/>
      <c r="B46" s="9" t="s">
        <v>128</v>
      </c>
      <c r="C46" s="9"/>
      <c r="D46" s="10"/>
      <c r="E46" s="144"/>
      <c r="F46" s="11"/>
      <c r="G46" s="22" t="s">
        <v>129</v>
      </c>
    </row>
    <row r="47" spans="1:10" s="12" customFormat="1" x14ac:dyDescent="0.4">
      <c r="A47" s="16"/>
      <c r="B47" s="12" t="s">
        <v>61</v>
      </c>
      <c r="C47" s="9" t="s">
        <v>62</v>
      </c>
      <c r="D47" s="13">
        <v>110</v>
      </c>
      <c r="E47" s="144"/>
      <c r="F47" s="11">
        <f>D47*E47</f>
        <v>0</v>
      </c>
      <c r="G47" s="13">
        <f>D47</f>
        <v>110</v>
      </c>
      <c r="H47" s="12" t="s">
        <v>62</v>
      </c>
    </row>
    <row r="48" spans="1:10" s="12" customFormat="1" x14ac:dyDescent="0.4">
      <c r="A48" s="16"/>
      <c r="C48" s="9"/>
      <c r="D48" s="11"/>
      <c r="E48" s="144"/>
      <c r="F48" s="11"/>
      <c r="G48" s="13"/>
    </row>
    <row r="49" spans="1:10" s="12" customFormat="1" x14ac:dyDescent="0.4">
      <c r="A49" s="16"/>
      <c r="B49" s="9" t="s">
        <v>130</v>
      </c>
      <c r="C49" s="9"/>
      <c r="D49" s="10"/>
      <c r="E49" s="144"/>
      <c r="F49" s="11"/>
    </row>
    <row r="50" spans="1:10" s="12" customFormat="1" x14ac:dyDescent="0.4">
      <c r="A50" s="16" t="s">
        <v>131</v>
      </c>
      <c r="B50" s="9" t="s">
        <v>132</v>
      </c>
      <c r="C50" s="9"/>
      <c r="D50" s="10"/>
      <c r="E50" s="144"/>
      <c r="F50" s="11"/>
    </row>
    <row r="51" spans="1:10" s="12" customFormat="1" x14ac:dyDescent="0.4">
      <c r="A51" s="16"/>
      <c r="B51" s="9" t="s">
        <v>133</v>
      </c>
      <c r="C51" s="9"/>
      <c r="D51" s="10"/>
      <c r="E51" s="144"/>
      <c r="F51" s="11"/>
    </row>
    <row r="52" spans="1:10" s="12" customFormat="1" x14ac:dyDescent="0.4">
      <c r="A52" s="16"/>
      <c r="B52" s="9" t="s">
        <v>134</v>
      </c>
      <c r="C52" s="9"/>
      <c r="D52" s="10"/>
      <c r="E52" s="144"/>
      <c r="F52" s="11"/>
    </row>
    <row r="53" spans="1:10" s="12" customFormat="1" x14ac:dyDescent="0.4">
      <c r="A53" s="16"/>
      <c r="B53" s="9" t="s">
        <v>135</v>
      </c>
      <c r="C53" s="9"/>
      <c r="D53" s="10"/>
      <c r="E53" s="144"/>
      <c r="F53" s="11"/>
    </row>
    <row r="54" spans="1:10" s="12" customFormat="1" x14ac:dyDescent="0.4">
      <c r="A54" s="16"/>
      <c r="B54" s="9" t="s">
        <v>136</v>
      </c>
      <c r="C54" s="9"/>
      <c r="D54" s="10"/>
      <c r="E54" s="144"/>
      <c r="F54" s="11"/>
      <c r="G54" s="22" t="s">
        <v>129</v>
      </c>
    </row>
    <row r="55" spans="1:10" s="12" customFormat="1" x14ac:dyDescent="0.4">
      <c r="A55" s="16"/>
      <c r="B55" s="12" t="s">
        <v>61</v>
      </c>
      <c r="C55" s="9" t="s">
        <v>62</v>
      </c>
      <c r="D55" s="13">
        <v>165</v>
      </c>
      <c r="E55" s="144"/>
      <c r="F55" s="11">
        <f>D55*E55</f>
        <v>0</v>
      </c>
      <c r="G55" s="13">
        <f>D55</f>
        <v>165</v>
      </c>
      <c r="H55" s="12" t="s">
        <v>62</v>
      </c>
    </row>
    <row r="56" spans="1:10" s="12" customFormat="1" x14ac:dyDescent="0.4">
      <c r="A56" s="16"/>
      <c r="C56" s="9"/>
      <c r="D56" s="13"/>
      <c r="E56" s="144"/>
      <c r="F56" s="11"/>
      <c r="G56" s="13"/>
    </row>
    <row r="57" spans="1:10" s="12" customFormat="1" x14ac:dyDescent="0.4">
      <c r="A57" s="16"/>
      <c r="B57" s="9" t="s">
        <v>137</v>
      </c>
      <c r="C57" s="9"/>
      <c r="D57" s="10"/>
      <c r="E57" s="144"/>
      <c r="F57" s="11"/>
    </row>
    <row r="58" spans="1:10" s="12" customFormat="1" x14ac:dyDescent="0.4">
      <c r="A58" s="16" t="s">
        <v>138</v>
      </c>
      <c r="B58" s="9" t="s">
        <v>139</v>
      </c>
      <c r="C58" s="9"/>
      <c r="D58" s="10"/>
      <c r="E58" s="144"/>
      <c r="F58" s="11"/>
    </row>
    <row r="59" spans="1:10" s="12" customFormat="1" x14ac:dyDescent="0.4">
      <c r="A59" s="16"/>
      <c r="B59" s="9" t="s">
        <v>140</v>
      </c>
      <c r="C59" s="9" t="s">
        <v>35</v>
      </c>
      <c r="D59" s="13">
        <v>1485</v>
      </c>
      <c r="E59" s="144"/>
      <c r="F59" s="11">
        <f>D59*E59</f>
        <v>0</v>
      </c>
    </row>
    <row r="60" spans="1:10" s="12" customFormat="1" x14ac:dyDescent="0.4">
      <c r="A60" s="16"/>
      <c r="B60" s="9"/>
      <c r="C60" s="4"/>
      <c r="D60" s="11"/>
      <c r="E60" s="147"/>
      <c r="F60" s="8"/>
      <c r="G60" s="3"/>
      <c r="H60" s="3"/>
      <c r="I60" s="3"/>
      <c r="J60" s="3"/>
    </row>
    <row r="61" spans="1:10" s="12" customFormat="1" x14ac:dyDescent="0.4">
      <c r="A61" s="16"/>
      <c r="B61" s="9" t="s">
        <v>141</v>
      </c>
      <c r="C61" s="4"/>
      <c r="D61" s="15"/>
      <c r="E61" s="147"/>
      <c r="F61" s="8"/>
      <c r="G61" s="3"/>
      <c r="H61" s="3"/>
      <c r="I61" s="3"/>
      <c r="J61" s="3"/>
    </row>
    <row r="62" spans="1:10" s="12" customFormat="1" x14ac:dyDescent="0.4">
      <c r="A62" s="16" t="s">
        <v>142</v>
      </c>
      <c r="B62" s="9" t="s">
        <v>143</v>
      </c>
      <c r="C62" s="4"/>
      <c r="D62" s="15"/>
      <c r="E62" s="147"/>
      <c r="F62" s="8"/>
      <c r="G62" s="3"/>
      <c r="H62" s="3"/>
      <c r="I62" s="3"/>
      <c r="J62" s="3"/>
    </row>
    <row r="63" spans="1:10" s="12" customFormat="1" x14ac:dyDescent="0.4">
      <c r="A63" s="16"/>
      <c r="B63" s="9" t="s">
        <v>144</v>
      </c>
      <c r="C63" s="4" t="s">
        <v>35</v>
      </c>
      <c r="D63" s="11">
        <f>D59</f>
        <v>1485</v>
      </c>
      <c r="E63" s="144"/>
      <c r="F63" s="8">
        <f>D63*E63</f>
        <v>0</v>
      </c>
      <c r="G63" s="3"/>
      <c r="H63" s="3"/>
      <c r="I63" s="3"/>
      <c r="J63" s="3"/>
    </row>
    <row r="64" spans="1:10" s="12" customFormat="1" x14ac:dyDescent="0.4">
      <c r="A64" s="16"/>
      <c r="B64" s="9"/>
      <c r="C64" s="9"/>
      <c r="D64" s="10"/>
      <c r="E64" s="144"/>
      <c r="F64" s="11"/>
    </row>
    <row r="65" spans="1:6" s="12" customFormat="1" x14ac:dyDescent="0.4">
      <c r="A65" s="16"/>
      <c r="B65" s="9" t="s">
        <v>145</v>
      </c>
      <c r="C65" s="9"/>
      <c r="D65" s="11"/>
      <c r="E65" s="144"/>
      <c r="F65" s="11"/>
    </row>
    <row r="66" spans="1:6" s="12" customFormat="1" x14ac:dyDescent="0.4">
      <c r="A66" s="16" t="s">
        <v>146</v>
      </c>
      <c r="B66" s="9" t="s">
        <v>147</v>
      </c>
      <c r="C66" s="9"/>
      <c r="D66" s="11"/>
      <c r="E66" s="144"/>
      <c r="F66" s="11"/>
    </row>
    <row r="67" spans="1:6" s="12" customFormat="1" x14ac:dyDescent="0.4">
      <c r="A67" s="16"/>
      <c r="B67" s="9" t="s">
        <v>148</v>
      </c>
      <c r="C67" s="9" t="s">
        <v>62</v>
      </c>
      <c r="D67" s="11">
        <v>110</v>
      </c>
      <c r="E67" s="144"/>
      <c r="F67" s="11">
        <f>D67*E67</f>
        <v>0</v>
      </c>
    </row>
    <row r="68" spans="1:6" s="12" customFormat="1" x14ac:dyDescent="0.4">
      <c r="A68" s="16"/>
      <c r="B68" s="9"/>
      <c r="C68" s="9"/>
      <c r="D68" s="11"/>
      <c r="E68" s="144"/>
      <c r="F68" s="11"/>
    </row>
    <row r="69" spans="1:6" s="12" customFormat="1" x14ac:dyDescent="0.4">
      <c r="A69" s="16"/>
      <c r="B69" s="9" t="s">
        <v>149</v>
      </c>
      <c r="C69" s="9"/>
      <c r="D69" s="10"/>
      <c r="E69" s="144"/>
      <c r="F69" s="11"/>
    </row>
    <row r="70" spans="1:6" s="12" customFormat="1" x14ac:dyDescent="0.4">
      <c r="A70" s="16" t="s">
        <v>562</v>
      </c>
      <c r="B70" s="9" t="s">
        <v>151</v>
      </c>
      <c r="C70" s="9"/>
      <c r="D70" s="10"/>
      <c r="E70" s="144"/>
      <c r="F70" s="11"/>
    </row>
    <row r="71" spans="1:6" s="12" customFormat="1" x14ac:dyDescent="0.4">
      <c r="A71" s="16"/>
      <c r="B71" s="9" t="s">
        <v>152</v>
      </c>
      <c r="C71" s="9"/>
      <c r="D71" s="10"/>
      <c r="E71" s="144"/>
      <c r="F71" s="11"/>
    </row>
    <row r="72" spans="1:6" s="12" customFormat="1" x14ac:dyDescent="0.4">
      <c r="A72" s="16"/>
      <c r="B72" s="9" t="s">
        <v>153</v>
      </c>
      <c r="C72" s="9" t="s">
        <v>62</v>
      </c>
      <c r="D72" s="13">
        <v>660</v>
      </c>
      <c r="E72" s="144"/>
      <c r="F72" s="11">
        <f>D72*E72</f>
        <v>0</v>
      </c>
    </row>
    <row r="73" spans="1:6" s="12" customFormat="1" x14ac:dyDescent="0.4">
      <c r="A73" s="16"/>
      <c r="C73" s="9"/>
      <c r="D73" s="13"/>
      <c r="E73" s="144"/>
      <c r="F73" s="11"/>
    </row>
    <row r="74" spans="1:6" s="12" customFormat="1" x14ac:dyDescent="0.4">
      <c r="A74" s="16"/>
      <c r="B74" s="9" t="s">
        <v>145</v>
      </c>
      <c r="C74" s="9"/>
      <c r="D74" s="11"/>
      <c r="E74" s="144"/>
      <c r="F74" s="11"/>
    </row>
    <row r="75" spans="1:6" s="12" customFormat="1" x14ac:dyDescent="0.4">
      <c r="A75" s="16" t="s">
        <v>150</v>
      </c>
      <c r="B75" s="9" t="s">
        <v>155</v>
      </c>
      <c r="C75" s="9"/>
      <c r="D75" s="10"/>
      <c r="E75" s="144"/>
      <c r="F75" s="11"/>
    </row>
    <row r="76" spans="1:6" s="12" customFormat="1" x14ac:dyDescent="0.4">
      <c r="A76" s="16"/>
      <c r="B76" s="9" t="s">
        <v>156</v>
      </c>
      <c r="C76" s="9" t="s">
        <v>35</v>
      </c>
      <c r="D76" s="13">
        <v>550</v>
      </c>
      <c r="E76" s="144"/>
      <c r="F76" s="11">
        <f>D76*E76</f>
        <v>0</v>
      </c>
    </row>
    <row r="77" spans="1:6" s="12" customFormat="1" x14ac:dyDescent="0.4">
      <c r="A77" s="16"/>
      <c r="B77" s="9"/>
      <c r="C77" s="9"/>
      <c r="D77" s="13"/>
      <c r="E77" s="144"/>
      <c r="F77" s="11"/>
    </row>
    <row r="78" spans="1:6" s="12" customFormat="1" x14ac:dyDescent="0.4">
      <c r="A78" s="16"/>
      <c r="B78" s="9" t="s">
        <v>157</v>
      </c>
      <c r="C78" s="9"/>
      <c r="D78" s="10"/>
      <c r="E78" s="144"/>
      <c r="F78" s="11"/>
    </row>
    <row r="79" spans="1:6" s="12" customFormat="1" x14ac:dyDescent="0.4">
      <c r="A79" s="16" t="s">
        <v>154</v>
      </c>
      <c r="B79" s="9" t="s">
        <v>159</v>
      </c>
      <c r="C79" s="9" t="s">
        <v>35</v>
      </c>
      <c r="D79" s="13">
        <f>D76</f>
        <v>550</v>
      </c>
      <c r="E79" s="144"/>
      <c r="F79" s="11">
        <f>D79*E79</f>
        <v>0</v>
      </c>
    </row>
    <row r="80" spans="1:6" s="12" customFormat="1" x14ac:dyDescent="0.4">
      <c r="A80" s="16"/>
      <c r="B80" s="9"/>
      <c r="C80" s="9"/>
      <c r="D80" s="10"/>
      <c r="E80" s="144"/>
      <c r="F80" s="11"/>
    </row>
    <row r="81" spans="1:10" s="12" customFormat="1" x14ac:dyDescent="0.4">
      <c r="A81" s="16"/>
      <c r="B81" s="9" t="s">
        <v>160</v>
      </c>
      <c r="C81" s="9"/>
      <c r="D81" s="10"/>
      <c r="E81" s="144"/>
      <c r="F81" s="11"/>
    </row>
    <row r="82" spans="1:10" s="12" customFormat="1" x14ac:dyDescent="0.4">
      <c r="A82" s="16" t="s">
        <v>158</v>
      </c>
      <c r="B82" s="9" t="s">
        <v>162</v>
      </c>
      <c r="C82" s="9"/>
      <c r="D82" s="10"/>
      <c r="E82" s="144"/>
      <c r="F82" s="11"/>
    </row>
    <row r="83" spans="1:10" s="12" customFormat="1" x14ac:dyDescent="0.4">
      <c r="A83" s="16"/>
      <c r="B83" s="9" t="s">
        <v>163</v>
      </c>
      <c r="C83" s="9" t="s">
        <v>62</v>
      </c>
      <c r="D83" s="13">
        <f>D76*0.2</f>
        <v>110</v>
      </c>
      <c r="E83" s="144"/>
      <c r="F83" s="11">
        <f>D83*E83</f>
        <v>0</v>
      </c>
    </row>
    <row r="84" spans="1:10" s="12" customFormat="1" x14ac:dyDescent="0.4">
      <c r="A84" s="16"/>
      <c r="B84" s="9"/>
      <c r="C84" s="9"/>
      <c r="D84" s="13"/>
      <c r="E84" s="144"/>
      <c r="F84" s="11"/>
    </row>
    <row r="85" spans="1:10" s="12" customFormat="1" x14ac:dyDescent="0.4">
      <c r="A85" s="16"/>
      <c r="B85" s="9" t="s">
        <v>145</v>
      </c>
      <c r="C85" s="4"/>
      <c r="D85" s="11"/>
      <c r="E85" s="147"/>
      <c r="F85" s="8"/>
      <c r="G85" s="3"/>
      <c r="H85" s="3"/>
      <c r="I85" s="3"/>
      <c r="J85" s="3"/>
    </row>
    <row r="86" spans="1:10" s="12" customFormat="1" x14ac:dyDescent="0.4">
      <c r="A86" s="16" t="s">
        <v>161</v>
      </c>
      <c r="B86" s="9" t="s">
        <v>165</v>
      </c>
      <c r="C86" s="4"/>
      <c r="D86" s="11"/>
      <c r="E86" s="147"/>
      <c r="F86" s="8"/>
      <c r="G86" s="3"/>
      <c r="H86" s="3"/>
      <c r="I86" s="3"/>
      <c r="J86" s="3"/>
    </row>
    <row r="87" spans="1:10" s="12" customFormat="1" x14ac:dyDescent="0.4">
      <c r="A87" s="16"/>
      <c r="B87" s="9" t="s">
        <v>166</v>
      </c>
      <c r="C87" s="4" t="s">
        <v>62</v>
      </c>
      <c r="D87" s="11">
        <v>33</v>
      </c>
      <c r="E87" s="147"/>
      <c r="F87" s="8">
        <f>D87*E87</f>
        <v>0</v>
      </c>
      <c r="G87" s="3"/>
      <c r="H87" s="3"/>
      <c r="I87" s="3"/>
      <c r="J87" s="3"/>
    </row>
    <row r="88" spans="1:10" s="12" customFormat="1" ht="13.5" thickBot="1" x14ac:dyDescent="0.45">
      <c r="A88" s="16"/>
      <c r="B88" s="9"/>
      <c r="C88" s="4"/>
      <c r="D88" s="11"/>
      <c r="E88" s="147"/>
      <c r="F88" s="8"/>
      <c r="G88" s="3"/>
      <c r="H88" s="3"/>
      <c r="I88" s="3"/>
      <c r="J88" s="3"/>
    </row>
    <row r="89" spans="1:10" s="12" customFormat="1" ht="13.5" thickBot="1" x14ac:dyDescent="0.45">
      <c r="A89" s="17"/>
      <c r="B89" s="25" t="s">
        <v>170</v>
      </c>
      <c r="C89" s="5"/>
      <c r="D89" s="20"/>
      <c r="E89" s="146"/>
      <c r="F89" s="7">
        <f>SUM(F32:F88)</f>
        <v>0</v>
      </c>
      <c r="G89" s="3"/>
      <c r="H89" s="3"/>
      <c r="I89" s="3"/>
      <c r="J89" s="3"/>
    </row>
    <row r="90" spans="1:10" s="12" customFormat="1" x14ac:dyDescent="0.4">
      <c r="A90" s="17"/>
      <c r="B90" s="9"/>
      <c r="C90" s="1"/>
      <c r="D90" s="13"/>
      <c r="E90" s="143"/>
      <c r="F90" s="8"/>
      <c r="G90" s="3"/>
      <c r="H90" s="3"/>
      <c r="I90" s="3"/>
      <c r="J90" s="3"/>
    </row>
    <row r="91" spans="1:10" s="12" customFormat="1" x14ac:dyDescent="0.4">
      <c r="A91" s="17" t="s">
        <v>171</v>
      </c>
      <c r="B91" s="18" t="s">
        <v>172</v>
      </c>
      <c r="C91" s="1"/>
      <c r="D91" s="13"/>
      <c r="E91" s="143"/>
      <c r="F91" s="8"/>
      <c r="G91" s="3"/>
      <c r="H91" s="3"/>
      <c r="I91" s="3"/>
      <c r="J91" s="3"/>
    </row>
    <row r="92" spans="1:10" s="12" customFormat="1" x14ac:dyDescent="0.4">
      <c r="A92" s="17"/>
      <c r="B92" s="18"/>
      <c r="C92" s="1"/>
      <c r="D92" s="13"/>
      <c r="E92" s="143"/>
      <c r="F92" s="8"/>
      <c r="G92" s="3"/>
      <c r="H92" s="3"/>
      <c r="I92" s="3"/>
      <c r="J92" s="3"/>
    </row>
    <row r="93" spans="1:10" s="12" customFormat="1" x14ac:dyDescent="0.4">
      <c r="A93" s="16"/>
      <c r="B93" s="9" t="s">
        <v>173</v>
      </c>
      <c r="C93" s="9"/>
      <c r="D93" s="10"/>
      <c r="E93" s="144"/>
      <c r="F93" s="11"/>
      <c r="I93" s="3"/>
      <c r="J93" s="3"/>
    </row>
    <row r="94" spans="1:10" s="12" customFormat="1" x14ac:dyDescent="0.4">
      <c r="A94" s="16" t="s">
        <v>174</v>
      </c>
      <c r="B94" s="9" t="s">
        <v>175</v>
      </c>
      <c r="C94" s="9"/>
      <c r="D94" s="10"/>
      <c r="E94" s="144"/>
      <c r="F94" s="11"/>
      <c r="I94" s="3"/>
      <c r="J94" s="3"/>
    </row>
    <row r="95" spans="1:10" s="12" customFormat="1" x14ac:dyDescent="0.4">
      <c r="A95" s="16"/>
      <c r="B95" s="9" t="s">
        <v>176</v>
      </c>
      <c r="C95" s="9"/>
      <c r="D95" s="10"/>
      <c r="E95" s="144"/>
      <c r="F95" s="11"/>
      <c r="I95" s="3"/>
      <c r="J95" s="3"/>
    </row>
    <row r="96" spans="1:10" s="12" customFormat="1" x14ac:dyDescent="0.4">
      <c r="A96" s="16"/>
      <c r="B96" s="9" t="s">
        <v>177</v>
      </c>
      <c r="C96" s="9" t="s">
        <v>62</v>
      </c>
      <c r="D96" s="13">
        <v>605</v>
      </c>
      <c r="E96" s="144"/>
      <c r="F96" s="11">
        <f>D96*E96</f>
        <v>0</v>
      </c>
      <c r="I96" s="3"/>
      <c r="J96" s="3"/>
    </row>
    <row r="97" spans="1:10" s="12" customFormat="1" x14ac:dyDescent="0.4">
      <c r="A97" s="16"/>
      <c r="B97" s="9"/>
      <c r="C97" s="9"/>
      <c r="D97" s="13"/>
      <c r="E97" s="144"/>
      <c r="F97" s="11"/>
    </row>
    <row r="98" spans="1:10" s="12" customFormat="1" x14ac:dyDescent="0.4">
      <c r="A98" s="16"/>
      <c r="B98" s="9" t="s">
        <v>178</v>
      </c>
      <c r="C98" s="9"/>
      <c r="D98" s="13"/>
      <c r="E98" s="144"/>
      <c r="F98" s="11"/>
      <c r="H98" s="3"/>
    </row>
    <row r="99" spans="1:10" s="12" customFormat="1" x14ac:dyDescent="0.4">
      <c r="A99" s="16" t="s">
        <v>179</v>
      </c>
      <c r="B99" s="9" t="s">
        <v>180</v>
      </c>
      <c r="C99" s="9"/>
      <c r="D99" s="13"/>
      <c r="E99" s="144"/>
      <c r="F99" s="11"/>
      <c r="H99" s="3"/>
    </row>
    <row r="100" spans="1:10" s="12" customFormat="1" x14ac:dyDescent="0.4">
      <c r="A100" s="16"/>
      <c r="B100" s="9" t="s">
        <v>181</v>
      </c>
      <c r="C100" s="9"/>
      <c r="D100" s="13"/>
      <c r="E100" s="144"/>
      <c r="F100" s="11"/>
      <c r="H100" s="3"/>
    </row>
    <row r="101" spans="1:10" s="12" customFormat="1" x14ac:dyDescent="0.4">
      <c r="A101" s="16"/>
      <c r="B101" s="9" t="s">
        <v>560</v>
      </c>
      <c r="C101" s="9" t="s">
        <v>35</v>
      </c>
      <c r="D101" s="13">
        <v>715</v>
      </c>
      <c r="E101" s="144"/>
      <c r="F101" s="11">
        <f>D101*E101</f>
        <v>0</v>
      </c>
      <c r="H101" s="3"/>
    </row>
    <row r="102" spans="1:10" s="12" customFormat="1" x14ac:dyDescent="0.4">
      <c r="A102" s="17"/>
      <c r="B102" s="18"/>
      <c r="C102" s="19"/>
      <c r="D102" s="13"/>
      <c r="E102" s="168"/>
      <c r="F102" s="11"/>
      <c r="H102" s="3"/>
      <c r="I102" s="3"/>
      <c r="J102" s="3"/>
    </row>
    <row r="103" spans="1:10" s="12" customFormat="1" x14ac:dyDescent="0.4">
      <c r="A103" s="16"/>
      <c r="B103" s="9" t="s">
        <v>183</v>
      </c>
      <c r="C103" s="9"/>
      <c r="D103" s="10"/>
      <c r="E103" s="144"/>
      <c r="F103" s="11"/>
      <c r="I103" s="3"/>
      <c r="J103" s="3"/>
    </row>
    <row r="104" spans="1:10" s="12" customFormat="1" x14ac:dyDescent="0.4">
      <c r="A104" s="16" t="s">
        <v>184</v>
      </c>
      <c r="B104" s="9" t="s">
        <v>185</v>
      </c>
      <c r="C104" s="9"/>
      <c r="D104" s="10"/>
      <c r="E104" s="144"/>
      <c r="F104" s="11"/>
      <c r="I104" s="3"/>
      <c r="J104" s="3"/>
    </row>
    <row r="105" spans="1:10" s="39" customFormat="1" x14ac:dyDescent="0.4">
      <c r="A105" s="16"/>
      <c r="B105" s="9" t="s">
        <v>186</v>
      </c>
      <c r="C105" s="9"/>
      <c r="D105" s="10"/>
      <c r="E105" s="144"/>
      <c r="F105" s="11"/>
      <c r="G105" s="12"/>
      <c r="H105" s="12"/>
      <c r="I105" s="3"/>
      <c r="J105" s="3"/>
    </row>
    <row r="106" spans="1:10" s="39" customFormat="1" x14ac:dyDescent="0.4">
      <c r="A106" s="16"/>
      <c r="B106" s="9" t="s">
        <v>187</v>
      </c>
      <c r="C106" s="9"/>
      <c r="D106" s="10"/>
      <c r="E106" s="144"/>
      <c r="F106" s="11"/>
      <c r="G106" s="12"/>
      <c r="H106" s="12"/>
      <c r="I106" s="3"/>
      <c r="J106" s="3"/>
    </row>
    <row r="107" spans="1:10" s="39" customFormat="1" x14ac:dyDescent="0.4">
      <c r="A107" s="16"/>
      <c r="B107" s="9" t="s">
        <v>188</v>
      </c>
      <c r="C107" s="9"/>
      <c r="D107" s="13"/>
      <c r="E107" s="144"/>
      <c r="F107" s="11"/>
      <c r="G107" s="12"/>
      <c r="H107" s="12"/>
      <c r="I107" s="12"/>
      <c r="J107" s="12"/>
    </row>
    <row r="108" spans="1:10" s="39" customFormat="1" x14ac:dyDescent="0.4">
      <c r="A108" s="16"/>
      <c r="B108" s="9" t="s">
        <v>559</v>
      </c>
      <c r="C108" s="9" t="s">
        <v>35</v>
      </c>
      <c r="D108" s="13">
        <v>715</v>
      </c>
      <c r="E108" s="144"/>
      <c r="F108" s="11">
        <f>D108*E108</f>
        <v>0</v>
      </c>
      <c r="G108" s="12"/>
      <c r="H108" s="12"/>
      <c r="I108" s="12"/>
      <c r="J108" s="12"/>
    </row>
    <row r="109" spans="1:10" s="12" customFormat="1" x14ac:dyDescent="0.4">
      <c r="A109" s="16"/>
      <c r="B109" s="9"/>
      <c r="C109" s="9"/>
      <c r="D109" s="13"/>
      <c r="E109" s="144"/>
      <c r="F109" s="11"/>
    </row>
    <row r="110" spans="1:10" x14ac:dyDescent="0.4">
      <c r="A110" s="16"/>
      <c r="B110" s="9" t="s">
        <v>196</v>
      </c>
      <c r="C110" s="9"/>
      <c r="D110" s="10"/>
      <c r="E110" s="144"/>
      <c r="F110" s="11"/>
      <c r="G110" s="12"/>
      <c r="H110" s="12"/>
      <c r="I110" s="12"/>
      <c r="J110" s="12"/>
    </row>
    <row r="111" spans="1:10" x14ac:dyDescent="0.4">
      <c r="A111" s="16" t="s">
        <v>191</v>
      </c>
      <c r="B111" s="9" t="s">
        <v>198</v>
      </c>
      <c r="C111" s="9"/>
      <c r="D111" s="10"/>
      <c r="E111" s="144"/>
      <c r="F111" s="11"/>
      <c r="G111" s="12"/>
      <c r="H111" s="12"/>
      <c r="I111" s="12"/>
      <c r="J111" s="12"/>
    </row>
    <row r="112" spans="1:10" x14ac:dyDescent="0.4">
      <c r="A112" s="16"/>
      <c r="B112" s="9" t="s">
        <v>199</v>
      </c>
      <c r="C112" s="9" t="s">
        <v>35</v>
      </c>
      <c r="D112" s="13">
        <v>715</v>
      </c>
      <c r="E112" s="144"/>
      <c r="F112" s="11">
        <f>D112*E112</f>
        <v>0</v>
      </c>
      <c r="G112" s="12"/>
      <c r="H112" s="12"/>
      <c r="I112" s="12"/>
      <c r="J112" s="12"/>
    </row>
    <row r="113" spans="1:10" x14ac:dyDescent="0.4">
      <c r="A113" s="16"/>
      <c r="B113" s="9"/>
      <c r="C113" s="9"/>
      <c r="D113" s="10"/>
      <c r="E113" s="144"/>
      <c r="F113" s="11"/>
      <c r="G113" s="12"/>
      <c r="H113" s="12"/>
      <c r="I113" s="12"/>
      <c r="J113" s="12"/>
    </row>
    <row r="114" spans="1:10" x14ac:dyDescent="0.4">
      <c r="A114" s="16"/>
      <c r="B114" s="9" t="s">
        <v>209</v>
      </c>
      <c r="C114" s="9"/>
      <c r="D114" s="10"/>
      <c r="E114" s="144"/>
      <c r="F114" s="11"/>
      <c r="G114" s="12"/>
      <c r="H114" s="12"/>
      <c r="I114" s="12"/>
      <c r="J114" s="12"/>
    </row>
    <row r="115" spans="1:10" x14ac:dyDescent="0.4">
      <c r="A115" s="16" t="s">
        <v>197</v>
      </c>
      <c r="B115" s="9" t="s">
        <v>202</v>
      </c>
      <c r="C115" s="9"/>
      <c r="D115" s="10"/>
      <c r="E115" s="144"/>
      <c r="F115" s="11"/>
      <c r="G115" s="12"/>
      <c r="H115" s="12"/>
      <c r="I115" s="12"/>
      <c r="J115" s="12"/>
    </row>
    <row r="116" spans="1:10" x14ac:dyDescent="0.4">
      <c r="A116" s="16"/>
      <c r="B116" s="9" t="s">
        <v>208</v>
      </c>
      <c r="C116" s="9"/>
      <c r="D116" s="10"/>
      <c r="E116" s="144"/>
      <c r="F116" s="11"/>
      <c r="G116" s="12"/>
      <c r="H116" s="12"/>
      <c r="I116" s="12"/>
      <c r="J116" s="12"/>
    </row>
    <row r="117" spans="1:10" x14ac:dyDescent="0.4">
      <c r="A117" s="16"/>
      <c r="B117" s="9" t="s">
        <v>204</v>
      </c>
      <c r="C117" s="9"/>
      <c r="D117" s="10"/>
      <c r="E117" s="144"/>
      <c r="F117" s="11"/>
      <c r="G117" s="12"/>
      <c r="H117" s="12"/>
      <c r="I117" s="12"/>
      <c r="J117" s="12"/>
    </row>
    <row r="118" spans="1:10" x14ac:dyDescent="0.4">
      <c r="A118" s="16"/>
      <c r="B118" s="9" t="s">
        <v>211</v>
      </c>
      <c r="C118" s="9" t="s">
        <v>99</v>
      </c>
      <c r="D118" s="13">
        <v>594</v>
      </c>
      <c r="E118" s="144"/>
      <c r="F118" s="11">
        <f>D118*E118</f>
        <v>0</v>
      </c>
      <c r="G118" s="12"/>
      <c r="H118" s="12"/>
      <c r="I118" s="12"/>
      <c r="J118" s="12"/>
    </row>
    <row r="119" spans="1:10" ht="13.5" thickBot="1" x14ac:dyDescent="0.45">
      <c r="A119" s="16"/>
      <c r="B119" s="9"/>
      <c r="C119" s="9"/>
      <c r="E119" s="144"/>
      <c r="F119" s="11"/>
      <c r="G119" s="12"/>
      <c r="H119" s="12"/>
      <c r="I119" s="12"/>
      <c r="J119" s="12"/>
    </row>
    <row r="120" spans="1:10" s="12" customFormat="1" ht="13.5" thickBot="1" x14ac:dyDescent="0.45">
      <c r="A120" s="17"/>
      <c r="B120" s="25" t="s">
        <v>216</v>
      </c>
      <c r="C120" s="5"/>
      <c r="D120" s="20"/>
      <c r="E120" s="146"/>
      <c r="F120" s="7">
        <f>SUM(F91:F119)</f>
        <v>0</v>
      </c>
    </row>
    <row r="121" spans="1:10" s="12" customFormat="1" x14ac:dyDescent="0.4">
      <c r="A121" s="17"/>
      <c r="B121" s="9"/>
      <c r="C121" s="1"/>
      <c r="D121" s="13"/>
      <c r="E121" s="143"/>
      <c r="F121" s="8"/>
    </row>
    <row r="122" spans="1:10" s="12" customFormat="1" x14ac:dyDescent="0.4">
      <c r="A122" s="17"/>
      <c r="B122" s="9"/>
      <c r="C122" s="1"/>
      <c r="D122" s="13"/>
      <c r="E122" s="143"/>
      <c r="F122" s="8"/>
    </row>
    <row r="123" spans="1:10" s="12" customFormat="1" x14ac:dyDescent="0.4">
      <c r="A123" s="17" t="s">
        <v>217</v>
      </c>
      <c r="B123" s="18" t="s">
        <v>218</v>
      </c>
      <c r="C123" s="1"/>
      <c r="D123" s="13"/>
      <c r="E123" s="143"/>
      <c r="F123" s="8"/>
    </row>
    <row r="124" spans="1:10" s="12" customFormat="1" x14ac:dyDescent="0.4">
      <c r="A124" s="17"/>
      <c r="B124" s="18"/>
      <c r="C124" s="19"/>
      <c r="D124" s="13"/>
      <c r="E124" s="168"/>
      <c r="F124" s="11"/>
    </row>
    <row r="125" spans="1:10" s="12" customFormat="1" x14ac:dyDescent="0.4">
      <c r="A125" s="14"/>
      <c r="B125" s="9" t="s">
        <v>219</v>
      </c>
      <c r="C125" s="9"/>
      <c r="D125" s="10"/>
      <c r="E125" s="144"/>
      <c r="F125" s="11"/>
    </row>
    <row r="126" spans="1:10" s="12" customFormat="1" x14ac:dyDescent="0.4">
      <c r="A126" s="14" t="s">
        <v>220</v>
      </c>
      <c r="B126" s="9" t="s">
        <v>563</v>
      </c>
      <c r="C126" s="9"/>
      <c r="D126" s="10"/>
      <c r="E126" s="144"/>
      <c r="F126" s="11"/>
    </row>
    <row r="127" spans="1:10" s="12" customFormat="1" x14ac:dyDescent="0.4">
      <c r="A127" s="14"/>
      <c r="B127" s="9" t="s">
        <v>564</v>
      </c>
      <c r="C127" s="9" t="s">
        <v>99</v>
      </c>
      <c r="D127" s="13">
        <v>330</v>
      </c>
      <c r="E127" s="144"/>
      <c r="F127" s="11">
        <f>D127*E127</f>
        <v>0</v>
      </c>
    </row>
    <row r="128" spans="1:10" s="12" customFormat="1" x14ac:dyDescent="0.4">
      <c r="A128" s="14"/>
      <c r="B128" s="9"/>
      <c r="C128" s="9"/>
      <c r="D128" s="13"/>
      <c r="E128" s="144"/>
      <c r="F128" s="11"/>
    </row>
    <row r="129" spans="1:10" s="12" customFormat="1" x14ac:dyDescent="0.4">
      <c r="A129" s="16"/>
      <c r="B129" s="9" t="s">
        <v>145</v>
      </c>
      <c r="C129" s="4"/>
      <c r="D129" s="11"/>
      <c r="E129" s="147"/>
      <c r="F129" s="8"/>
      <c r="G129" s="39"/>
    </row>
    <row r="130" spans="1:10" s="12" customFormat="1" x14ac:dyDescent="0.4">
      <c r="A130" s="16" t="s">
        <v>226</v>
      </c>
      <c r="B130" s="9" t="s">
        <v>249</v>
      </c>
      <c r="C130" s="4"/>
      <c r="D130" s="11"/>
      <c r="E130" s="147"/>
      <c r="F130" s="8"/>
      <c r="G130" s="39"/>
    </row>
    <row r="131" spans="1:10" s="12" customFormat="1" x14ac:dyDescent="0.4">
      <c r="A131" s="16"/>
      <c r="B131" s="9" t="s">
        <v>250</v>
      </c>
      <c r="C131" s="4"/>
      <c r="D131" s="11"/>
      <c r="E131" s="147"/>
      <c r="F131" s="8"/>
    </row>
    <row r="132" spans="1:10" s="12" customFormat="1" x14ac:dyDescent="0.4">
      <c r="A132" s="16"/>
      <c r="B132" s="9" t="s">
        <v>251</v>
      </c>
      <c r="C132" s="4" t="s">
        <v>40</v>
      </c>
      <c r="D132" s="11">
        <v>1</v>
      </c>
      <c r="E132" s="147"/>
      <c r="F132" s="8">
        <f>D132*E132</f>
        <v>0</v>
      </c>
    </row>
    <row r="133" spans="1:10" s="12" customFormat="1" ht="13.5" thickBot="1" x14ac:dyDescent="0.45">
      <c r="A133" s="16"/>
      <c r="B133" s="9"/>
      <c r="C133" s="4"/>
      <c r="D133" s="11"/>
      <c r="E133" s="147"/>
      <c r="F133" s="8"/>
    </row>
    <row r="134" spans="1:10" s="12" customFormat="1" ht="13.5" thickBot="1" x14ac:dyDescent="0.45">
      <c r="A134" s="17"/>
      <c r="B134" s="25" t="s">
        <v>254</v>
      </c>
      <c r="C134" s="5"/>
      <c r="D134" s="20"/>
      <c r="E134" s="146"/>
      <c r="F134" s="7">
        <f>SUM(F123:F133)</f>
        <v>0</v>
      </c>
      <c r="G134" s="3"/>
    </row>
    <row r="135" spans="1:10" s="12" customFormat="1" x14ac:dyDescent="0.4">
      <c r="A135" s="17"/>
      <c r="B135" s="9"/>
      <c r="C135" s="1"/>
      <c r="D135" s="13"/>
      <c r="E135" s="143"/>
      <c r="F135" s="8"/>
      <c r="G135" s="3"/>
    </row>
    <row r="136" spans="1:10" s="12" customFormat="1" x14ac:dyDescent="0.4">
      <c r="A136" s="17" t="s">
        <v>255</v>
      </c>
      <c r="B136" s="18" t="s">
        <v>305</v>
      </c>
      <c r="C136" s="1"/>
      <c r="D136" s="13"/>
      <c r="E136" s="143"/>
      <c r="F136" s="8"/>
      <c r="G136" s="3"/>
    </row>
    <row r="137" spans="1:10" s="12" customFormat="1" x14ac:dyDescent="0.4">
      <c r="A137" s="17"/>
      <c r="B137" s="18"/>
      <c r="C137" s="1"/>
      <c r="D137" s="13"/>
      <c r="E137" s="143"/>
      <c r="F137" s="8"/>
      <c r="G137" s="3"/>
    </row>
    <row r="138" spans="1:10" s="12" customFormat="1" x14ac:dyDescent="0.4">
      <c r="A138" s="16"/>
      <c r="B138" s="9" t="s">
        <v>306</v>
      </c>
      <c r="C138" s="4"/>
      <c r="D138" s="11"/>
      <c r="E138" s="147"/>
      <c r="F138" s="8"/>
      <c r="G138" s="3"/>
    </row>
    <row r="139" spans="1:10" s="12" customFormat="1" x14ac:dyDescent="0.4">
      <c r="A139" s="16" t="s">
        <v>257</v>
      </c>
      <c r="B139" s="9" t="s">
        <v>308</v>
      </c>
      <c r="C139" s="4"/>
      <c r="D139" s="11"/>
      <c r="E139" s="147"/>
      <c r="F139" s="8"/>
      <c r="G139" s="3"/>
    </row>
    <row r="140" spans="1:10" s="12" customFormat="1" x14ac:dyDescent="0.4">
      <c r="A140" s="16"/>
      <c r="B140" s="9" t="s">
        <v>309</v>
      </c>
      <c r="C140" s="4"/>
      <c r="D140" s="11"/>
      <c r="E140" s="147"/>
      <c r="F140" s="8"/>
      <c r="G140" s="3"/>
    </row>
    <row r="141" spans="1:10" x14ac:dyDescent="0.4">
      <c r="A141" s="16"/>
      <c r="B141" s="9" t="s">
        <v>310</v>
      </c>
      <c r="C141" s="4" t="s">
        <v>40</v>
      </c>
      <c r="D141" s="11">
        <v>2.5</v>
      </c>
      <c r="E141" s="147"/>
      <c r="F141" s="8">
        <f>D141*E141</f>
        <v>0</v>
      </c>
      <c r="H141" s="12"/>
      <c r="I141" s="12"/>
      <c r="J141" s="12"/>
    </row>
    <row r="142" spans="1:10" x14ac:dyDescent="0.4">
      <c r="A142" s="16"/>
      <c r="B142" s="9"/>
      <c r="C142" s="4"/>
      <c r="D142" s="11"/>
      <c r="E142" s="147"/>
      <c r="F142" s="8"/>
      <c r="H142" s="12"/>
      <c r="I142" s="12"/>
      <c r="J142" s="12"/>
    </row>
    <row r="143" spans="1:10" x14ac:dyDescent="0.4">
      <c r="A143" s="16"/>
      <c r="B143" s="9" t="s">
        <v>311</v>
      </c>
      <c r="C143" s="4"/>
      <c r="D143" s="11"/>
      <c r="E143" s="147"/>
      <c r="F143" s="8"/>
      <c r="H143" s="12"/>
      <c r="I143" s="12"/>
      <c r="J143" s="12"/>
    </row>
    <row r="144" spans="1:10" x14ac:dyDescent="0.4">
      <c r="A144" s="16" t="s">
        <v>261</v>
      </c>
      <c r="B144" s="9" t="s">
        <v>313</v>
      </c>
      <c r="C144" s="4"/>
      <c r="D144" s="11"/>
      <c r="E144" s="147"/>
      <c r="F144" s="8"/>
      <c r="H144" s="12"/>
      <c r="I144" s="12"/>
      <c r="J144" s="12"/>
    </row>
    <row r="145" spans="1:10" s="12" customFormat="1" x14ac:dyDescent="0.4">
      <c r="A145" s="16"/>
      <c r="B145" s="9" t="s">
        <v>314</v>
      </c>
      <c r="C145" s="4"/>
      <c r="D145" s="11"/>
      <c r="E145" s="147"/>
      <c r="F145" s="8"/>
      <c r="G145" s="3"/>
    </row>
    <row r="146" spans="1:10" s="12" customFormat="1" x14ac:dyDescent="0.4">
      <c r="A146" s="16"/>
      <c r="B146" s="9" t="s">
        <v>315</v>
      </c>
      <c r="C146" s="4"/>
      <c r="D146" s="11"/>
      <c r="E146" s="147"/>
      <c r="F146" s="8"/>
      <c r="G146" s="3"/>
      <c r="H146" s="39"/>
    </row>
    <row r="147" spans="1:10" s="12" customFormat="1" x14ac:dyDescent="0.4">
      <c r="A147" s="16"/>
      <c r="B147" s="9" t="s">
        <v>316</v>
      </c>
      <c r="C147" s="4" t="s">
        <v>40</v>
      </c>
      <c r="D147" s="11">
        <v>2</v>
      </c>
      <c r="E147" s="147"/>
      <c r="F147" s="8">
        <f>D147*E147</f>
        <v>0</v>
      </c>
      <c r="G147" s="3"/>
      <c r="H147" s="39"/>
    </row>
    <row r="148" spans="1:10" s="12" customFormat="1" x14ac:dyDescent="0.4">
      <c r="A148" s="40"/>
      <c r="B148" s="37"/>
      <c r="C148" s="37"/>
      <c r="D148" s="38"/>
      <c r="E148" s="145"/>
      <c r="F148" s="38"/>
      <c r="G148" s="39"/>
      <c r="J148" s="3"/>
    </row>
    <row r="149" spans="1:10" s="12" customFormat="1" x14ac:dyDescent="0.4">
      <c r="A149" s="40"/>
      <c r="B149" s="37" t="s">
        <v>317</v>
      </c>
      <c r="C149" s="37"/>
      <c r="D149" s="38"/>
      <c r="E149" s="145"/>
      <c r="F149" s="38"/>
      <c r="G149" s="39"/>
      <c r="J149" s="3"/>
    </row>
    <row r="150" spans="1:10" s="12" customFormat="1" x14ac:dyDescent="0.4">
      <c r="A150" s="40" t="s">
        <v>263</v>
      </c>
      <c r="B150" s="37" t="s">
        <v>319</v>
      </c>
      <c r="C150" s="37"/>
      <c r="D150" s="38"/>
      <c r="E150" s="145"/>
      <c r="F150" s="38"/>
      <c r="G150" s="39"/>
      <c r="J150" s="3"/>
    </row>
    <row r="151" spans="1:10" s="12" customFormat="1" x14ac:dyDescent="0.4">
      <c r="A151" s="40"/>
      <c r="B151" s="37" t="s">
        <v>320</v>
      </c>
      <c r="C151" s="37"/>
      <c r="D151" s="38"/>
      <c r="E151" s="145"/>
      <c r="F151" s="38"/>
      <c r="G151" s="39"/>
      <c r="H151" s="3"/>
      <c r="J151" s="3"/>
    </row>
    <row r="152" spans="1:10" s="12" customFormat="1" x14ac:dyDescent="0.4">
      <c r="A152" s="40"/>
      <c r="B152" s="37" t="s">
        <v>321</v>
      </c>
      <c r="C152" s="37"/>
      <c r="D152" s="38"/>
      <c r="E152" s="145"/>
      <c r="F152" s="38"/>
      <c r="G152" s="39"/>
      <c r="H152" s="3"/>
      <c r="J152" s="3"/>
    </row>
    <row r="153" spans="1:10" s="12" customFormat="1" x14ac:dyDescent="0.4">
      <c r="A153" s="40"/>
      <c r="B153" s="37" t="s">
        <v>322</v>
      </c>
      <c r="C153" s="37" t="s">
        <v>40</v>
      </c>
      <c r="D153" s="38">
        <v>2</v>
      </c>
      <c r="E153" s="145"/>
      <c r="F153" s="38">
        <f>D153*E153</f>
        <v>0</v>
      </c>
      <c r="G153" s="39"/>
      <c r="H153" s="3"/>
    </row>
    <row r="154" spans="1:10" s="12" customFormat="1" x14ac:dyDescent="0.4">
      <c r="A154" s="40"/>
      <c r="B154" s="37"/>
      <c r="C154" s="37"/>
      <c r="D154" s="38"/>
      <c r="E154" s="145"/>
      <c r="F154" s="38"/>
      <c r="G154" s="39"/>
      <c r="H154" s="3"/>
    </row>
    <row r="155" spans="1:10" s="12" customFormat="1" x14ac:dyDescent="0.4">
      <c r="A155" s="40"/>
      <c r="B155" s="37" t="s">
        <v>317</v>
      </c>
      <c r="C155" s="37"/>
      <c r="D155" s="38"/>
      <c r="E155" s="145"/>
      <c r="F155" s="38"/>
      <c r="G155" s="39"/>
      <c r="H155" s="3"/>
    </row>
    <row r="156" spans="1:10" s="12" customFormat="1" x14ac:dyDescent="0.4">
      <c r="A156" s="40" t="s">
        <v>269</v>
      </c>
      <c r="B156" s="37" t="s">
        <v>319</v>
      </c>
      <c r="C156" s="37"/>
      <c r="D156" s="38"/>
      <c r="E156" s="145"/>
      <c r="F156" s="38"/>
      <c r="G156" s="39"/>
      <c r="H156" s="3"/>
    </row>
    <row r="157" spans="1:10" s="12" customFormat="1" x14ac:dyDescent="0.4">
      <c r="A157" s="40"/>
      <c r="B157" s="37" t="s">
        <v>320</v>
      </c>
      <c r="C157" s="37"/>
      <c r="D157" s="38"/>
      <c r="E157" s="145"/>
      <c r="F157" s="38"/>
      <c r="G157" s="39"/>
      <c r="H157" s="3"/>
    </row>
    <row r="158" spans="1:10" s="12" customFormat="1" x14ac:dyDescent="0.4">
      <c r="A158" s="40"/>
      <c r="B158" s="37" t="s">
        <v>321</v>
      </c>
      <c r="C158" s="37"/>
      <c r="D158" s="38"/>
      <c r="E158" s="145"/>
      <c r="F158" s="38"/>
      <c r="G158" s="39"/>
      <c r="H158" s="3"/>
    </row>
    <row r="159" spans="1:10" s="12" customFormat="1" x14ac:dyDescent="0.4">
      <c r="A159" s="40"/>
      <c r="B159" s="37" t="s">
        <v>324</v>
      </c>
      <c r="C159" s="37" t="s">
        <v>40</v>
      </c>
      <c r="D159" s="38">
        <v>2</v>
      </c>
      <c r="E159" s="145"/>
      <c r="F159" s="38">
        <f>D159*E159</f>
        <v>0</v>
      </c>
      <c r="G159" s="39"/>
      <c r="H159" s="3"/>
    </row>
    <row r="160" spans="1:10" s="12" customFormat="1" x14ac:dyDescent="0.4">
      <c r="A160" s="40"/>
      <c r="B160" s="37"/>
      <c r="C160" s="37"/>
      <c r="D160" s="38"/>
      <c r="E160" s="145"/>
      <c r="F160" s="38"/>
      <c r="G160" s="39"/>
      <c r="H160" s="3"/>
    </row>
    <row r="161" spans="1:10" s="12" customFormat="1" x14ac:dyDescent="0.4">
      <c r="A161" s="16"/>
      <c r="B161" s="9" t="s">
        <v>342</v>
      </c>
      <c r="C161" s="4"/>
      <c r="D161" s="11"/>
      <c r="E161" s="144"/>
      <c r="F161" s="8"/>
      <c r="G161" s="3"/>
      <c r="H161" s="3"/>
    </row>
    <row r="162" spans="1:10" s="12" customFormat="1" x14ac:dyDescent="0.4">
      <c r="A162" s="16" t="s">
        <v>274</v>
      </c>
      <c r="B162" s="9" t="s">
        <v>565</v>
      </c>
      <c r="C162" s="4"/>
      <c r="D162" s="11"/>
      <c r="E162" s="144"/>
      <c r="F162" s="8"/>
      <c r="G162" s="3"/>
      <c r="H162" s="3"/>
    </row>
    <row r="163" spans="1:10" s="12" customFormat="1" x14ac:dyDescent="0.4">
      <c r="A163" s="16"/>
      <c r="B163" s="9" t="s">
        <v>566</v>
      </c>
      <c r="C163" s="4" t="s">
        <v>99</v>
      </c>
      <c r="D163" s="11">
        <v>330</v>
      </c>
      <c r="E163" s="144"/>
      <c r="F163" s="8">
        <f>E163*D163</f>
        <v>0</v>
      </c>
      <c r="G163" s="3"/>
      <c r="H163" s="3"/>
    </row>
    <row r="164" spans="1:10" s="12" customFormat="1" x14ac:dyDescent="0.4">
      <c r="A164" s="16"/>
      <c r="B164" s="9"/>
      <c r="C164" s="4"/>
      <c r="D164" s="11"/>
      <c r="E164" s="144"/>
      <c r="F164" s="8"/>
      <c r="G164" s="3"/>
      <c r="H164" s="3"/>
    </row>
    <row r="165" spans="1:10" s="12" customFormat="1" x14ac:dyDescent="0.4">
      <c r="A165" s="16"/>
      <c r="B165" s="9"/>
      <c r="E165" s="148"/>
      <c r="G165" s="3"/>
      <c r="H165" s="39"/>
    </row>
    <row r="166" spans="1:10" ht="13.5" thickBot="1" x14ac:dyDescent="0.45">
      <c r="A166" s="16"/>
      <c r="B166" s="9"/>
      <c r="C166" s="4"/>
      <c r="D166" s="11"/>
      <c r="E166" s="144"/>
      <c r="F166" s="8"/>
      <c r="H166" s="39"/>
      <c r="I166" s="12"/>
      <c r="J166" s="12"/>
    </row>
    <row r="167" spans="1:10" ht="13.5" thickBot="1" x14ac:dyDescent="0.45">
      <c r="A167" s="17"/>
      <c r="B167" s="25" t="s">
        <v>353</v>
      </c>
      <c r="C167" s="5"/>
      <c r="D167" s="20"/>
      <c r="E167" s="146"/>
      <c r="F167" s="7">
        <f>SUM(F136:F166)</f>
        <v>0</v>
      </c>
      <c r="H167" s="39"/>
      <c r="I167" s="12"/>
      <c r="J167" s="12"/>
    </row>
    <row r="168" spans="1:10" x14ac:dyDescent="0.4">
      <c r="A168" s="17"/>
      <c r="B168" s="9"/>
      <c r="F168" s="8"/>
      <c r="H168" s="39"/>
      <c r="I168" s="12"/>
      <c r="J168" s="12"/>
    </row>
    <row r="169" spans="1:10" x14ac:dyDescent="0.4">
      <c r="A169" s="17" t="s">
        <v>354</v>
      </c>
      <c r="B169" s="18" t="s">
        <v>355</v>
      </c>
      <c r="F169" s="8"/>
      <c r="H169" s="39"/>
      <c r="I169" s="12"/>
      <c r="J169" s="12"/>
    </row>
    <row r="170" spans="1:10" x14ac:dyDescent="0.4">
      <c r="A170" s="17"/>
      <c r="B170" s="18"/>
      <c r="F170" s="8"/>
      <c r="H170" s="39"/>
      <c r="I170" s="12"/>
      <c r="J170" s="12"/>
    </row>
    <row r="171" spans="1:10" x14ac:dyDescent="0.4">
      <c r="A171" s="16"/>
      <c r="B171" s="9" t="s">
        <v>360</v>
      </c>
      <c r="C171" s="4"/>
      <c r="D171" s="11"/>
      <c r="E171" s="147"/>
      <c r="F171" s="8"/>
      <c r="H171" s="39"/>
      <c r="I171" s="12"/>
      <c r="J171" s="12"/>
    </row>
    <row r="172" spans="1:10" x14ac:dyDescent="0.4">
      <c r="A172" s="16" t="s">
        <v>357</v>
      </c>
      <c r="B172" s="9" t="s">
        <v>362</v>
      </c>
      <c r="C172" s="4" t="s">
        <v>363</v>
      </c>
      <c r="D172" s="11">
        <v>70</v>
      </c>
      <c r="E172" s="147"/>
      <c r="F172" s="8">
        <f>D172*E172</f>
        <v>0</v>
      </c>
      <c r="H172" s="39"/>
      <c r="I172" s="12"/>
      <c r="J172" s="12"/>
    </row>
    <row r="173" spans="1:10" x14ac:dyDescent="0.4">
      <c r="A173" s="16"/>
      <c r="B173" s="9"/>
      <c r="C173" s="4"/>
      <c r="D173" s="11"/>
      <c r="E173" s="147"/>
      <c r="F173" s="8"/>
      <c r="H173" s="39"/>
      <c r="I173" s="12"/>
      <c r="J173" s="12"/>
    </row>
    <row r="174" spans="1:10" x14ac:dyDescent="0.4">
      <c r="A174" s="16"/>
      <c r="B174" s="9" t="s">
        <v>364</v>
      </c>
      <c r="C174" s="4"/>
      <c r="D174" s="11"/>
      <c r="E174" s="147"/>
      <c r="F174" s="8"/>
      <c r="H174" s="39"/>
      <c r="I174" s="12"/>
      <c r="J174" s="12"/>
    </row>
    <row r="175" spans="1:10" x14ac:dyDescent="0.4">
      <c r="A175" s="16" t="s">
        <v>361</v>
      </c>
      <c r="B175" s="9" t="s">
        <v>366</v>
      </c>
      <c r="C175" s="4" t="s">
        <v>363</v>
      </c>
      <c r="D175" s="11">
        <v>50</v>
      </c>
      <c r="E175" s="147"/>
      <c r="F175" s="8">
        <f>D175*E175</f>
        <v>0</v>
      </c>
      <c r="H175" s="39"/>
      <c r="I175" s="12"/>
      <c r="J175" s="12"/>
    </row>
    <row r="176" spans="1:10" x14ac:dyDescent="0.4">
      <c r="A176" s="16"/>
      <c r="B176" s="9"/>
      <c r="C176" s="4"/>
      <c r="D176" s="11"/>
      <c r="E176" s="147"/>
      <c r="F176" s="8"/>
      <c r="H176" s="39"/>
      <c r="I176" s="12"/>
      <c r="J176" s="12"/>
    </row>
    <row r="177" spans="1:10" x14ac:dyDescent="0.4">
      <c r="A177" s="16"/>
      <c r="B177" s="9" t="s">
        <v>145</v>
      </c>
      <c r="C177" s="4"/>
      <c r="D177" s="11"/>
      <c r="E177" s="147"/>
      <c r="F177" s="8"/>
      <c r="H177" s="39"/>
      <c r="I177" s="12"/>
      <c r="J177" s="12"/>
    </row>
    <row r="178" spans="1:10" s="12" customFormat="1" x14ac:dyDescent="0.4">
      <c r="A178" s="16" t="s">
        <v>365</v>
      </c>
      <c r="B178" s="9" t="s">
        <v>368</v>
      </c>
      <c r="C178" s="4" t="s">
        <v>363</v>
      </c>
      <c r="D178" s="11">
        <v>25</v>
      </c>
      <c r="E178" s="147"/>
      <c r="F178" s="8">
        <f>D178*E178</f>
        <v>0</v>
      </c>
      <c r="G178" s="3"/>
      <c r="H178" s="3"/>
    </row>
    <row r="179" spans="1:10" s="12" customFormat="1" x14ac:dyDescent="0.4">
      <c r="A179" s="17"/>
      <c r="B179" s="18"/>
      <c r="C179" s="1"/>
      <c r="D179" s="13"/>
      <c r="E179" s="143"/>
      <c r="F179" s="8"/>
      <c r="G179" s="3"/>
      <c r="H179" s="3"/>
      <c r="I179" s="39"/>
      <c r="J179" s="39"/>
    </row>
    <row r="180" spans="1:10" s="12" customFormat="1" x14ac:dyDescent="0.4">
      <c r="A180" s="16"/>
      <c r="B180" s="9" t="s">
        <v>369</v>
      </c>
      <c r="C180" s="9"/>
      <c r="D180" s="10"/>
      <c r="E180" s="144"/>
      <c r="F180" s="11"/>
      <c r="G180" s="21"/>
      <c r="H180" s="3"/>
      <c r="I180" s="39"/>
      <c r="J180" s="39"/>
    </row>
    <row r="181" spans="1:10" s="12" customFormat="1" x14ac:dyDescent="0.4">
      <c r="A181" s="16" t="s">
        <v>367</v>
      </c>
      <c r="B181" s="9" t="s">
        <v>371</v>
      </c>
      <c r="C181" s="9"/>
      <c r="D181" s="10"/>
      <c r="E181" s="144"/>
      <c r="F181" s="11"/>
      <c r="G181" s="21"/>
      <c r="H181" s="3"/>
      <c r="I181" s="39"/>
      <c r="J181" s="39"/>
    </row>
    <row r="182" spans="1:10" s="12" customFormat="1" x14ac:dyDescent="0.4">
      <c r="A182" s="16"/>
      <c r="B182" s="9" t="s">
        <v>372</v>
      </c>
      <c r="D182" s="21"/>
      <c r="E182" s="148"/>
      <c r="G182" s="21"/>
      <c r="H182" s="3"/>
      <c r="I182" s="39"/>
      <c r="J182" s="39"/>
    </row>
    <row r="183" spans="1:10" x14ac:dyDescent="0.4">
      <c r="A183" s="16"/>
      <c r="B183" s="9" t="s">
        <v>373</v>
      </c>
      <c r="C183" s="12"/>
      <c r="D183" s="21"/>
      <c r="E183" s="148"/>
      <c r="F183" s="12"/>
      <c r="G183" s="21"/>
      <c r="I183" s="12"/>
      <c r="J183" s="12"/>
    </row>
    <row r="184" spans="1:10" x14ac:dyDescent="0.4">
      <c r="A184" s="17"/>
      <c r="B184" s="12" t="s">
        <v>374</v>
      </c>
      <c r="C184" s="9" t="s">
        <v>40</v>
      </c>
      <c r="D184" s="13">
        <v>1</v>
      </c>
      <c r="E184" s="144"/>
      <c r="F184" s="11">
        <f>D184*E184</f>
        <v>0</v>
      </c>
      <c r="G184" s="21"/>
      <c r="I184" s="12"/>
      <c r="J184" s="12"/>
    </row>
    <row r="185" spans="1:10" x14ac:dyDescent="0.4">
      <c r="A185" s="17"/>
      <c r="B185" s="9"/>
      <c r="C185" s="9"/>
      <c r="E185" s="144"/>
      <c r="F185" s="11"/>
      <c r="G185" s="21"/>
      <c r="I185" s="12"/>
      <c r="J185" s="12"/>
    </row>
    <row r="186" spans="1:10" x14ac:dyDescent="0.4">
      <c r="A186" s="16"/>
      <c r="B186" s="9" t="s">
        <v>145</v>
      </c>
      <c r="C186" s="9"/>
      <c r="D186" s="15"/>
      <c r="E186" s="144"/>
      <c r="F186" s="11"/>
      <c r="G186" s="12"/>
      <c r="I186" s="12"/>
      <c r="J186" s="12"/>
    </row>
    <row r="187" spans="1:10" x14ac:dyDescent="0.4">
      <c r="A187" s="16" t="s">
        <v>370</v>
      </c>
      <c r="B187" s="9" t="s">
        <v>376</v>
      </c>
      <c r="C187" s="9"/>
      <c r="D187" s="15"/>
      <c r="E187" s="144"/>
      <c r="F187" s="11"/>
      <c r="G187" s="12"/>
    </row>
    <row r="188" spans="1:10" s="12" customFormat="1" x14ac:dyDescent="0.4">
      <c r="A188" s="16"/>
      <c r="B188" s="23" t="s">
        <v>377</v>
      </c>
      <c r="C188" s="9"/>
      <c r="D188" s="15"/>
      <c r="E188" s="144"/>
      <c r="F188" s="11"/>
      <c r="H188" s="3"/>
      <c r="I188" s="3"/>
      <c r="J188" s="3"/>
    </row>
    <row r="189" spans="1:10" s="12" customFormat="1" x14ac:dyDescent="0.4">
      <c r="A189" s="16"/>
      <c r="B189" s="12" t="s">
        <v>378</v>
      </c>
      <c r="C189" s="9" t="s">
        <v>25</v>
      </c>
      <c r="D189" s="11">
        <v>170</v>
      </c>
      <c r="E189" s="144"/>
      <c r="F189" s="11">
        <f>D189*E189</f>
        <v>0</v>
      </c>
      <c r="H189" s="3"/>
      <c r="I189" s="3"/>
      <c r="J189" s="3"/>
    </row>
    <row r="190" spans="1:10" s="12" customFormat="1" x14ac:dyDescent="0.4">
      <c r="A190" s="16"/>
      <c r="C190" s="9"/>
      <c r="D190" s="11"/>
      <c r="E190" s="144"/>
      <c r="F190" s="11"/>
      <c r="H190" s="3"/>
      <c r="I190" s="3"/>
      <c r="J190" s="3"/>
    </row>
    <row r="191" spans="1:10" s="12" customFormat="1" x14ac:dyDescent="0.4">
      <c r="A191" s="16"/>
      <c r="B191" s="9" t="s">
        <v>145</v>
      </c>
      <c r="C191" s="9"/>
      <c r="D191" s="15"/>
      <c r="E191" s="144"/>
      <c r="F191" s="11"/>
      <c r="H191" s="3"/>
      <c r="I191" s="3"/>
      <c r="J191" s="3"/>
    </row>
    <row r="192" spans="1:10" s="12" customFormat="1" x14ac:dyDescent="0.4">
      <c r="A192" s="16" t="s">
        <v>375</v>
      </c>
      <c r="B192" s="9" t="s">
        <v>380</v>
      </c>
      <c r="C192" s="9"/>
      <c r="D192" s="15"/>
      <c r="E192" s="144"/>
      <c r="F192" s="11"/>
      <c r="H192" s="3"/>
      <c r="I192" s="3"/>
      <c r="J192" s="3"/>
    </row>
    <row r="193" spans="1:10" s="12" customFormat="1" x14ac:dyDescent="0.4">
      <c r="A193" s="16"/>
      <c r="B193" s="23" t="s">
        <v>377</v>
      </c>
      <c r="C193" s="9"/>
      <c r="D193" s="15"/>
      <c r="E193" s="144"/>
      <c r="F193" s="11"/>
      <c r="H193" s="3"/>
      <c r="I193" s="3"/>
      <c r="J193" s="3"/>
    </row>
    <row r="194" spans="1:10" s="12" customFormat="1" x14ac:dyDescent="0.4">
      <c r="A194" s="16"/>
      <c r="B194" s="12" t="s">
        <v>378</v>
      </c>
      <c r="C194" s="9" t="s">
        <v>25</v>
      </c>
      <c r="D194" s="11">
        <v>195</v>
      </c>
      <c r="E194" s="144"/>
      <c r="F194" s="11">
        <f>D194*E194</f>
        <v>0</v>
      </c>
      <c r="H194" s="3"/>
      <c r="I194" s="3"/>
      <c r="J194" s="3"/>
    </row>
    <row r="195" spans="1:10" s="12" customFormat="1" x14ac:dyDescent="0.4">
      <c r="A195" s="16"/>
      <c r="C195" s="9"/>
      <c r="D195" s="11"/>
      <c r="E195" s="144"/>
      <c r="F195" s="11"/>
      <c r="H195" s="3"/>
      <c r="I195" s="3"/>
      <c r="J195" s="3"/>
    </row>
    <row r="196" spans="1:10" s="12" customFormat="1" x14ac:dyDescent="0.4">
      <c r="A196" s="16"/>
      <c r="B196" s="9" t="s">
        <v>145</v>
      </c>
      <c r="C196" s="9"/>
      <c r="D196" s="15"/>
      <c r="E196" s="144"/>
      <c r="F196" s="11"/>
      <c r="H196" s="3"/>
      <c r="I196" s="3"/>
      <c r="J196" s="3"/>
    </row>
    <row r="197" spans="1:10" s="12" customFormat="1" x14ac:dyDescent="0.4">
      <c r="A197" s="16" t="s">
        <v>379</v>
      </c>
      <c r="B197" s="9" t="s">
        <v>567</v>
      </c>
      <c r="C197" s="9" t="s">
        <v>25</v>
      </c>
      <c r="D197" s="11">
        <v>176</v>
      </c>
      <c r="E197" s="144"/>
      <c r="F197" s="11">
        <f>D197*E197</f>
        <v>0</v>
      </c>
      <c r="H197" s="3"/>
      <c r="I197" s="3"/>
      <c r="J197" s="3"/>
    </row>
    <row r="198" spans="1:10" s="12" customFormat="1" x14ac:dyDescent="0.4">
      <c r="A198" s="16"/>
      <c r="B198" s="23"/>
      <c r="C198" s="9"/>
      <c r="D198" s="15"/>
      <c r="E198" s="144"/>
      <c r="F198" s="11"/>
      <c r="H198" s="3"/>
      <c r="I198" s="3"/>
      <c r="J198" s="3"/>
    </row>
    <row r="199" spans="1:10" s="12" customFormat="1" x14ac:dyDescent="0.4">
      <c r="A199" s="16"/>
      <c r="B199" s="9" t="s">
        <v>145</v>
      </c>
      <c r="C199" s="9"/>
      <c r="D199" s="11"/>
      <c r="E199" s="144"/>
      <c r="F199" s="11"/>
      <c r="H199" s="3"/>
      <c r="I199" s="3"/>
      <c r="J199" s="3"/>
    </row>
    <row r="200" spans="1:10" s="12" customFormat="1" x14ac:dyDescent="0.4">
      <c r="A200" s="16" t="s">
        <v>381</v>
      </c>
      <c r="B200" s="9" t="s">
        <v>396</v>
      </c>
      <c r="C200" s="9" t="s">
        <v>363</v>
      </c>
      <c r="D200" s="11">
        <v>100</v>
      </c>
      <c r="E200" s="144"/>
      <c r="F200" s="11">
        <f>E200*D200</f>
        <v>0</v>
      </c>
      <c r="H200" s="3"/>
      <c r="I200" s="3"/>
      <c r="J200" s="3"/>
    </row>
    <row r="201" spans="1:10" s="12" customFormat="1" x14ac:dyDescent="0.4">
      <c r="A201" s="16"/>
      <c r="B201" s="9"/>
      <c r="C201" s="9"/>
      <c r="D201" s="11"/>
      <c r="E201" s="144"/>
      <c r="F201" s="11"/>
      <c r="H201" s="3"/>
      <c r="I201" s="3"/>
      <c r="J201" s="3"/>
    </row>
    <row r="202" spans="1:10" s="12" customFormat="1" x14ac:dyDescent="0.4">
      <c r="A202" s="16"/>
      <c r="B202" s="9"/>
      <c r="C202" s="9"/>
      <c r="D202" s="11"/>
      <c r="E202" s="144"/>
      <c r="F202" s="11"/>
      <c r="H202" s="3"/>
      <c r="I202" s="3"/>
      <c r="J202" s="3"/>
    </row>
    <row r="203" spans="1:10" s="12" customFormat="1" x14ac:dyDescent="0.4">
      <c r="A203" s="16" t="s">
        <v>383</v>
      </c>
      <c r="B203" s="9" t="s">
        <v>621</v>
      </c>
      <c r="C203" s="9" t="s">
        <v>402</v>
      </c>
      <c r="D203" s="11">
        <f>SUM(F172:F200)+F167+F134+F120+F89+F29</f>
        <v>0</v>
      </c>
      <c r="E203" s="174">
        <v>18</v>
      </c>
      <c r="F203" s="11">
        <f>E203*D203*0.01</f>
        <v>0</v>
      </c>
      <c r="H203" s="3"/>
      <c r="I203" s="3"/>
      <c r="J203" s="3"/>
    </row>
    <row r="204" spans="1:10" s="12" customFormat="1" ht="13.5" thickBot="1" x14ac:dyDescent="0.45">
      <c r="A204" s="16"/>
      <c r="B204" s="9"/>
      <c r="C204" s="9"/>
      <c r="D204" s="11"/>
      <c r="E204" s="144"/>
      <c r="F204" s="11"/>
      <c r="H204" s="3"/>
      <c r="I204" s="3"/>
      <c r="J204" s="3"/>
    </row>
    <row r="205" spans="1:10" s="12" customFormat="1" ht="13.5" thickBot="1" x14ac:dyDescent="0.45">
      <c r="A205" s="17"/>
      <c r="B205" s="25" t="s">
        <v>403</v>
      </c>
      <c r="C205" s="5"/>
      <c r="D205" s="20"/>
      <c r="E205" s="146"/>
      <c r="F205" s="7">
        <f>SUM(F169:F204)</f>
        <v>0</v>
      </c>
      <c r="G205" s="3"/>
      <c r="H205" s="3"/>
      <c r="I205" s="3"/>
      <c r="J205" s="3"/>
    </row>
    <row r="206" spans="1:10" s="12" customFormat="1" x14ac:dyDescent="0.4">
      <c r="A206" s="17"/>
      <c r="B206" s="9"/>
      <c r="C206" s="1"/>
      <c r="D206" s="13"/>
      <c r="E206" s="143"/>
      <c r="F206" s="8"/>
      <c r="G206" s="3"/>
      <c r="H206" s="3"/>
      <c r="I206" s="3"/>
      <c r="J206" s="3"/>
    </row>
    <row r="207" spans="1:10" s="12" customFormat="1" x14ac:dyDescent="0.4">
      <c r="A207" s="17"/>
      <c r="B207" s="18" t="s">
        <v>405</v>
      </c>
      <c r="C207" s="1"/>
      <c r="D207" s="13"/>
      <c r="E207" s="143"/>
      <c r="F207" s="2"/>
      <c r="G207" s="3"/>
      <c r="H207" s="3"/>
      <c r="I207" s="3"/>
      <c r="J207" s="3"/>
    </row>
    <row r="208" spans="1:10" s="12" customFormat="1" x14ac:dyDescent="0.4">
      <c r="A208" s="17"/>
      <c r="B208" s="18"/>
      <c r="C208" s="1"/>
      <c r="D208" s="13"/>
      <c r="E208" s="143"/>
      <c r="F208" s="2"/>
      <c r="G208" s="3"/>
      <c r="H208" s="3"/>
      <c r="I208" s="3"/>
      <c r="J208" s="3"/>
    </row>
    <row r="209" spans="1:10" s="12" customFormat="1" x14ac:dyDescent="0.4">
      <c r="A209" s="17"/>
      <c r="B209" s="18"/>
      <c r="C209" s="1"/>
      <c r="D209" s="13"/>
      <c r="E209" s="143"/>
      <c r="F209" s="2"/>
      <c r="G209" s="3"/>
      <c r="H209" s="3"/>
      <c r="I209" s="3"/>
      <c r="J209" s="3"/>
    </row>
    <row r="210" spans="1:10" s="12" customFormat="1" x14ac:dyDescent="0.4">
      <c r="A210" s="30" t="str">
        <f>A12</f>
        <v>1.00</v>
      </c>
      <c r="B210" s="26" t="str">
        <f>B12</f>
        <v>PREDDELA</v>
      </c>
      <c r="C210" s="1"/>
      <c r="D210" s="13"/>
      <c r="E210" s="143"/>
      <c r="F210" s="8">
        <f>F29</f>
        <v>0</v>
      </c>
      <c r="G210" s="3"/>
      <c r="H210" s="3"/>
      <c r="I210" s="3"/>
      <c r="J210" s="3"/>
    </row>
    <row r="211" spans="1:10" s="12" customFormat="1" x14ac:dyDescent="0.4">
      <c r="A211" s="30"/>
      <c r="B211" s="26"/>
      <c r="C211" s="1"/>
      <c r="D211" s="13"/>
      <c r="E211" s="143"/>
      <c r="F211" s="8"/>
      <c r="G211" s="3"/>
      <c r="H211" s="3"/>
      <c r="I211" s="3"/>
      <c r="J211" s="3"/>
    </row>
    <row r="212" spans="1:10" s="12" customFormat="1" x14ac:dyDescent="0.4">
      <c r="A212" s="30" t="str">
        <f>A32</f>
        <v>2.00</v>
      </c>
      <c r="B212" s="26" t="str">
        <f>B32</f>
        <v>ZEMELJSKA DELA IN TEMELJENJE</v>
      </c>
      <c r="C212" s="1"/>
      <c r="D212" s="13"/>
      <c r="E212" s="143"/>
      <c r="F212" s="8">
        <f>F89</f>
        <v>0</v>
      </c>
      <c r="G212" s="3"/>
      <c r="H212" s="3"/>
      <c r="I212" s="3"/>
      <c r="J212" s="3"/>
    </row>
    <row r="213" spans="1:10" s="12" customFormat="1" x14ac:dyDescent="0.4">
      <c r="A213" s="30"/>
      <c r="B213" s="26"/>
      <c r="C213" s="1"/>
      <c r="D213" s="13"/>
      <c r="E213" s="143"/>
      <c r="F213" s="8"/>
      <c r="G213" s="3"/>
      <c r="H213" s="3"/>
      <c r="I213" s="3"/>
      <c r="J213" s="3"/>
    </row>
    <row r="214" spans="1:10" s="12" customFormat="1" x14ac:dyDescent="0.4">
      <c r="A214" s="30" t="str">
        <f>A91</f>
        <v>3.00</v>
      </c>
      <c r="B214" s="26" t="str">
        <f>B91</f>
        <v>VOZIŠČNE KONSTRUKCIJE</v>
      </c>
      <c r="C214" s="1"/>
      <c r="D214" s="13"/>
      <c r="E214" s="143"/>
      <c r="F214" s="8">
        <f>F120</f>
        <v>0</v>
      </c>
      <c r="G214" s="3"/>
      <c r="H214" s="3"/>
      <c r="I214" s="3"/>
      <c r="J214" s="3"/>
    </row>
    <row r="215" spans="1:10" s="12" customFormat="1" x14ac:dyDescent="0.4">
      <c r="A215" s="30"/>
      <c r="B215" s="26"/>
      <c r="C215" s="1"/>
      <c r="D215" s="13"/>
      <c r="E215" s="143"/>
      <c r="F215" s="8"/>
      <c r="G215" s="3"/>
      <c r="H215" s="3"/>
      <c r="I215" s="3"/>
      <c r="J215" s="3"/>
    </row>
    <row r="216" spans="1:10" s="12" customFormat="1" x14ac:dyDescent="0.4">
      <c r="A216" s="30" t="str">
        <f>A123</f>
        <v>4.00</v>
      </c>
      <c r="B216" s="26" t="str">
        <f>B123</f>
        <v>ODVODNJAVANJE</v>
      </c>
      <c r="C216" s="1"/>
      <c r="D216" s="13"/>
      <c r="E216" s="143"/>
      <c r="F216" s="8">
        <f>F134</f>
        <v>0</v>
      </c>
      <c r="G216" s="3"/>
      <c r="H216" s="3"/>
      <c r="I216" s="3"/>
      <c r="J216" s="3"/>
    </row>
    <row r="217" spans="1:10" s="12" customFormat="1" x14ac:dyDescent="0.4">
      <c r="A217" s="14"/>
      <c r="B217" s="19"/>
      <c r="C217" s="1"/>
      <c r="D217" s="13"/>
      <c r="E217" s="143"/>
      <c r="F217" s="2"/>
      <c r="G217" s="3"/>
      <c r="H217" s="3"/>
      <c r="I217" s="3"/>
      <c r="J217" s="3"/>
    </row>
    <row r="218" spans="1:10" s="12" customFormat="1" x14ac:dyDescent="0.4">
      <c r="A218" s="30" t="str">
        <f>A136</f>
        <v>5.00</v>
      </c>
      <c r="B218" s="26" t="str">
        <f>B136</f>
        <v>OPREMA</v>
      </c>
      <c r="C218" s="1"/>
      <c r="D218" s="13"/>
      <c r="E218" s="143"/>
      <c r="F218" s="8">
        <f>F167</f>
        <v>0</v>
      </c>
      <c r="G218" s="3"/>
      <c r="H218" s="3"/>
      <c r="I218" s="3"/>
      <c r="J218" s="3"/>
    </row>
    <row r="219" spans="1:10" s="12" customFormat="1" x14ac:dyDescent="0.4">
      <c r="A219" s="30"/>
      <c r="B219" s="26"/>
      <c r="C219" s="1"/>
      <c r="D219" s="13"/>
      <c r="E219" s="143"/>
      <c r="F219" s="8"/>
      <c r="G219" s="3"/>
      <c r="H219" s="3"/>
      <c r="I219" s="3"/>
      <c r="J219" s="3"/>
    </row>
    <row r="220" spans="1:10" s="12" customFormat="1" x14ac:dyDescent="0.4">
      <c r="A220" s="30" t="str">
        <f>A169</f>
        <v>7.00</v>
      </c>
      <c r="B220" s="26" t="str">
        <f>B169</f>
        <v>TUJE STORITVE</v>
      </c>
      <c r="C220" s="1"/>
      <c r="D220" s="13"/>
      <c r="E220" s="143"/>
      <c r="F220" s="8">
        <f>F205</f>
        <v>0</v>
      </c>
      <c r="G220" s="3"/>
      <c r="H220" s="3"/>
      <c r="I220" s="3"/>
      <c r="J220" s="3"/>
    </row>
    <row r="221" spans="1:10" s="12" customFormat="1" ht="13.5" thickBot="1" x14ac:dyDescent="0.45">
      <c r="A221" s="17"/>
      <c r="B221" s="18"/>
      <c r="C221" s="1"/>
      <c r="D221" s="13"/>
      <c r="E221" s="143"/>
      <c r="F221" s="2"/>
      <c r="G221" s="3"/>
      <c r="I221" s="3"/>
      <c r="J221" s="3"/>
    </row>
    <row r="222" spans="1:10" s="12" customFormat="1" ht="13.5" thickBot="1" x14ac:dyDescent="0.45">
      <c r="A222" s="17"/>
      <c r="B222" s="25" t="s">
        <v>9</v>
      </c>
      <c r="C222" s="5"/>
      <c r="D222" s="20"/>
      <c r="E222" s="146"/>
      <c r="F222" s="7">
        <f>SUM(F207:F220)</f>
        <v>0</v>
      </c>
      <c r="G222" s="3"/>
      <c r="I222" s="3"/>
      <c r="J222" s="3"/>
    </row>
    <row r="223" spans="1:10" s="12" customFormat="1" ht="13.5" thickBot="1" x14ac:dyDescent="0.45">
      <c r="A223" s="17"/>
      <c r="B223" s="9" t="s">
        <v>10</v>
      </c>
      <c r="C223" s="1"/>
      <c r="D223" s="13"/>
      <c r="E223" s="143"/>
      <c r="F223" s="8">
        <f>F222*0.22</f>
        <v>0</v>
      </c>
      <c r="G223" s="3"/>
      <c r="I223" s="3"/>
      <c r="J223" s="3"/>
    </row>
    <row r="224" spans="1:10" s="12" customFormat="1" ht="13.5" thickBot="1" x14ac:dyDescent="0.45">
      <c r="A224" s="17"/>
      <c r="B224" s="25" t="s">
        <v>11</v>
      </c>
      <c r="C224" s="5"/>
      <c r="D224" s="20"/>
      <c r="E224" s="146"/>
      <c r="F224" s="7">
        <f>SUM(F222:F223)</f>
        <v>0</v>
      </c>
      <c r="G224" s="3"/>
      <c r="I224" s="3"/>
      <c r="J224" s="3"/>
    </row>
    <row r="225" spans="1:10" s="12" customFormat="1" x14ac:dyDescent="0.4">
      <c r="A225" s="14"/>
      <c r="B225" s="19"/>
      <c r="C225" s="1"/>
      <c r="D225" s="13"/>
      <c r="E225" s="143"/>
      <c r="F225" s="2"/>
      <c r="G225" s="3"/>
      <c r="I225" s="3"/>
      <c r="J225" s="3"/>
    </row>
    <row r="226" spans="1:10" s="12" customFormat="1" x14ac:dyDescent="0.4">
      <c r="A226" s="14"/>
      <c r="B226" s="19"/>
      <c r="C226" s="1"/>
      <c r="D226" s="13"/>
      <c r="E226" s="143"/>
      <c r="F226" s="2"/>
      <c r="G226" s="3"/>
      <c r="I226" s="3"/>
      <c r="J226" s="3"/>
    </row>
    <row r="227" spans="1:10" s="12" customFormat="1" x14ac:dyDescent="0.4">
      <c r="E227" s="148"/>
      <c r="I227" s="3"/>
      <c r="J227" s="3"/>
    </row>
    <row r="228" spans="1:10" s="12" customFormat="1" x14ac:dyDescent="0.4">
      <c r="A228" s="14"/>
      <c r="B228" s="19"/>
      <c r="C228" s="1"/>
      <c r="D228" s="13"/>
      <c r="E228" s="143"/>
      <c r="F228" s="2"/>
      <c r="G228" s="3"/>
      <c r="I228" s="3"/>
      <c r="J228" s="3"/>
    </row>
    <row r="229" spans="1:10" s="12" customFormat="1" x14ac:dyDescent="0.4">
      <c r="A229" s="14"/>
      <c r="B229" s="19"/>
      <c r="C229" s="1"/>
      <c r="D229" s="13"/>
      <c r="E229" s="143"/>
      <c r="F229" s="2"/>
      <c r="G229" s="3"/>
      <c r="I229" s="3"/>
      <c r="J229" s="3"/>
    </row>
    <row r="230" spans="1:10" s="12" customFormat="1" x14ac:dyDescent="0.4">
      <c r="A230" s="14"/>
      <c r="B230" s="19"/>
      <c r="C230" s="1"/>
      <c r="D230" s="13"/>
      <c r="E230" s="143"/>
      <c r="F230" s="2"/>
      <c r="G230" s="3"/>
      <c r="I230" s="3"/>
      <c r="J230" s="3"/>
    </row>
    <row r="231" spans="1:10" s="12" customFormat="1" x14ac:dyDescent="0.4">
      <c r="A231" s="14"/>
      <c r="B231" s="19"/>
      <c r="C231" s="1"/>
      <c r="D231" s="13"/>
      <c r="E231" s="143"/>
      <c r="F231" s="2"/>
      <c r="G231" s="3"/>
      <c r="I231" s="3"/>
      <c r="J231" s="3"/>
    </row>
    <row r="232" spans="1:10" x14ac:dyDescent="0.4">
      <c r="H232" s="12"/>
    </row>
    <row r="233" spans="1:10" x14ac:dyDescent="0.4">
      <c r="A233" s="12"/>
      <c r="B233" s="12"/>
      <c r="C233" s="12"/>
      <c r="D233" s="12"/>
      <c r="E233" s="148"/>
      <c r="F233" s="12"/>
      <c r="G233" s="12"/>
      <c r="H233" s="12"/>
    </row>
    <row r="234" spans="1:10" x14ac:dyDescent="0.4">
      <c r="A234" s="12"/>
      <c r="B234" s="12"/>
      <c r="C234" s="12"/>
      <c r="D234" s="12"/>
      <c r="E234" s="148"/>
      <c r="F234" s="12"/>
      <c r="G234" s="12"/>
      <c r="H234" s="12"/>
    </row>
    <row r="235" spans="1:10" x14ac:dyDescent="0.4">
      <c r="A235" s="12"/>
      <c r="B235" s="12"/>
      <c r="C235" s="12"/>
      <c r="D235" s="12"/>
      <c r="E235" s="148"/>
      <c r="F235" s="12"/>
      <c r="G235" s="12"/>
      <c r="H235" s="12"/>
    </row>
    <row r="236" spans="1:10" x14ac:dyDescent="0.4">
      <c r="A236" s="12"/>
      <c r="B236" s="12"/>
      <c r="C236" s="12"/>
      <c r="D236" s="12"/>
      <c r="E236" s="148"/>
      <c r="F236" s="12"/>
      <c r="G236" s="12"/>
      <c r="H236" s="12"/>
    </row>
    <row r="237" spans="1:10" s="12" customFormat="1" x14ac:dyDescent="0.4">
      <c r="E237" s="148"/>
      <c r="I237" s="3"/>
      <c r="J237" s="3"/>
    </row>
    <row r="238" spans="1:10" s="12" customFormat="1" x14ac:dyDescent="0.4">
      <c r="E238" s="148"/>
      <c r="I238" s="3"/>
      <c r="J238" s="3"/>
    </row>
    <row r="239" spans="1:10" s="12" customFormat="1" x14ac:dyDescent="0.4">
      <c r="E239" s="148"/>
      <c r="I239" s="3"/>
      <c r="J239" s="3"/>
    </row>
    <row r="240" spans="1:10" s="12" customFormat="1" x14ac:dyDescent="0.4">
      <c r="E240" s="148"/>
      <c r="I240" s="3"/>
      <c r="J240" s="3"/>
    </row>
    <row r="241" spans="1:10" s="12" customFormat="1" x14ac:dyDescent="0.4">
      <c r="E241" s="148"/>
      <c r="I241" s="3"/>
      <c r="J241" s="3"/>
    </row>
    <row r="242" spans="1:10" s="12" customFormat="1" x14ac:dyDescent="0.4">
      <c r="E242" s="148"/>
      <c r="I242" s="3"/>
      <c r="J242" s="3"/>
    </row>
    <row r="243" spans="1:10" s="12" customFormat="1" x14ac:dyDescent="0.4">
      <c r="A243" s="14"/>
      <c r="B243" s="19"/>
      <c r="C243" s="1"/>
      <c r="D243" s="13"/>
      <c r="E243" s="143"/>
      <c r="F243" s="2"/>
      <c r="G243" s="3"/>
      <c r="I243" s="3"/>
      <c r="J243" s="3"/>
    </row>
    <row r="244" spans="1:10" s="12" customFormat="1" x14ac:dyDescent="0.4">
      <c r="A244" s="14"/>
      <c r="B244" s="19"/>
      <c r="C244" s="1"/>
      <c r="D244" s="13"/>
      <c r="E244" s="143"/>
      <c r="F244" s="2"/>
      <c r="G244" s="3"/>
      <c r="I244" s="3"/>
      <c r="J244" s="3"/>
    </row>
    <row r="245" spans="1:10" s="12" customFormat="1" x14ac:dyDescent="0.4">
      <c r="A245" s="14"/>
      <c r="B245" s="19"/>
      <c r="C245" s="1"/>
      <c r="D245" s="13"/>
      <c r="E245" s="143"/>
      <c r="F245" s="2"/>
      <c r="G245" s="3"/>
      <c r="I245" s="3"/>
      <c r="J245" s="3"/>
    </row>
    <row r="246" spans="1:10" s="12" customFormat="1" x14ac:dyDescent="0.4">
      <c r="E246" s="148"/>
      <c r="I246" s="3"/>
      <c r="J246" s="3"/>
    </row>
    <row r="247" spans="1:10" s="12" customFormat="1" x14ac:dyDescent="0.4">
      <c r="E247" s="148"/>
      <c r="H247" s="13"/>
      <c r="I247" s="3"/>
      <c r="J247" s="3"/>
    </row>
    <row r="248" spans="1:10" s="12" customFormat="1" x14ac:dyDescent="0.4">
      <c r="E248" s="148"/>
      <c r="H248" s="3"/>
      <c r="I248" s="3"/>
      <c r="J248" s="3"/>
    </row>
    <row r="249" spans="1:10" s="12" customFormat="1" x14ac:dyDescent="0.4">
      <c r="E249" s="148"/>
      <c r="H249" s="3"/>
      <c r="I249" s="3"/>
      <c r="J249" s="3"/>
    </row>
    <row r="250" spans="1:10" s="12" customFormat="1" x14ac:dyDescent="0.4">
      <c r="E250" s="148"/>
      <c r="H250" s="3"/>
      <c r="I250" s="3"/>
      <c r="J250" s="3"/>
    </row>
    <row r="251" spans="1:10" s="12" customFormat="1" x14ac:dyDescent="0.4">
      <c r="A251" s="14"/>
      <c r="B251" s="19"/>
      <c r="C251" s="1"/>
      <c r="D251" s="13"/>
      <c r="E251" s="143"/>
      <c r="F251" s="2"/>
      <c r="G251" s="3"/>
      <c r="H251" s="3"/>
      <c r="I251" s="3"/>
      <c r="J251" s="3"/>
    </row>
    <row r="252" spans="1:10" s="12" customFormat="1" x14ac:dyDescent="0.4">
      <c r="A252" s="14"/>
      <c r="B252" s="19"/>
      <c r="C252" s="1"/>
      <c r="D252" s="13"/>
      <c r="E252" s="143"/>
      <c r="F252" s="2"/>
      <c r="G252" s="3"/>
      <c r="H252" s="3"/>
      <c r="I252" s="3"/>
      <c r="J252" s="3"/>
    </row>
    <row r="253" spans="1:10" s="12" customFormat="1" x14ac:dyDescent="0.4">
      <c r="E253" s="148"/>
      <c r="I253" s="3"/>
      <c r="J253" s="3"/>
    </row>
    <row r="254" spans="1:10" s="12" customFormat="1" x14ac:dyDescent="0.4">
      <c r="E254" s="148"/>
      <c r="I254" s="3"/>
      <c r="J254" s="3"/>
    </row>
    <row r="255" spans="1:10" s="12" customFormat="1" x14ac:dyDescent="0.4">
      <c r="E255" s="148"/>
      <c r="I255" s="3"/>
      <c r="J255" s="3"/>
    </row>
    <row r="256" spans="1:10" s="12" customFormat="1" x14ac:dyDescent="0.4">
      <c r="E256" s="148"/>
      <c r="I256" s="3"/>
      <c r="J256" s="3"/>
    </row>
    <row r="257" spans="5:10" s="12" customFormat="1" x14ac:dyDescent="0.4">
      <c r="E257" s="148"/>
      <c r="I257" s="3"/>
      <c r="J257" s="3"/>
    </row>
    <row r="258" spans="5:10" s="12" customFormat="1" x14ac:dyDescent="0.4">
      <c r="E258" s="148"/>
      <c r="I258" s="3"/>
      <c r="J258" s="3"/>
    </row>
    <row r="259" spans="5:10" s="12" customFormat="1" x14ac:dyDescent="0.4">
      <c r="E259" s="148"/>
      <c r="I259" s="3"/>
      <c r="J259" s="3"/>
    </row>
    <row r="260" spans="5:10" s="12" customFormat="1" x14ac:dyDescent="0.4">
      <c r="E260" s="148"/>
      <c r="I260" s="3"/>
      <c r="J260" s="3"/>
    </row>
    <row r="261" spans="5:10" s="12" customFormat="1" x14ac:dyDescent="0.4">
      <c r="E261" s="148"/>
      <c r="I261" s="3"/>
      <c r="J261" s="3"/>
    </row>
    <row r="262" spans="5:10" s="12" customFormat="1" x14ac:dyDescent="0.4">
      <c r="E262" s="148"/>
      <c r="I262" s="3"/>
      <c r="J262" s="3"/>
    </row>
    <row r="263" spans="5:10" s="39" customFormat="1" x14ac:dyDescent="0.4">
      <c r="E263" s="169"/>
      <c r="I263" s="3"/>
      <c r="J263" s="3"/>
    </row>
    <row r="264" spans="5:10" s="39" customFormat="1" x14ac:dyDescent="0.4">
      <c r="E264" s="169"/>
      <c r="I264" s="3"/>
      <c r="J264" s="3"/>
    </row>
    <row r="265" spans="5:10" s="39" customFormat="1" x14ac:dyDescent="0.4">
      <c r="E265" s="169"/>
      <c r="I265" s="3"/>
      <c r="J265" s="3"/>
    </row>
    <row r="266" spans="5:10" s="39" customFormat="1" x14ac:dyDescent="0.4">
      <c r="E266" s="169"/>
      <c r="I266" s="3"/>
      <c r="J266" s="3"/>
    </row>
    <row r="267" spans="5:10" s="12" customFormat="1" x14ac:dyDescent="0.4">
      <c r="E267" s="148"/>
      <c r="I267" s="3"/>
      <c r="J267" s="3"/>
    </row>
    <row r="268" spans="5:10" s="12" customFormat="1" x14ac:dyDescent="0.4">
      <c r="E268" s="148"/>
      <c r="I268" s="3"/>
      <c r="J268" s="3"/>
    </row>
    <row r="269" spans="5:10" s="12" customFormat="1" x14ac:dyDescent="0.4">
      <c r="E269" s="148"/>
      <c r="I269" s="3"/>
      <c r="J269" s="3"/>
    </row>
    <row r="270" spans="5:10" s="12" customFormat="1" x14ac:dyDescent="0.4">
      <c r="E270" s="148"/>
      <c r="I270" s="3"/>
      <c r="J270" s="3"/>
    </row>
    <row r="275" spans="8:10" x14ac:dyDescent="0.4">
      <c r="I275" s="39"/>
      <c r="J275" s="39"/>
    </row>
    <row r="276" spans="8:10" x14ac:dyDescent="0.4">
      <c r="I276" s="39"/>
      <c r="J276" s="39"/>
    </row>
    <row r="277" spans="8:10" x14ac:dyDescent="0.4">
      <c r="I277" s="39"/>
      <c r="J277" s="39"/>
    </row>
    <row r="278" spans="8:10" x14ac:dyDescent="0.4">
      <c r="I278" s="39"/>
      <c r="J278" s="39"/>
    </row>
    <row r="279" spans="8:10" x14ac:dyDescent="0.4">
      <c r="I279" s="39"/>
      <c r="J279" s="39"/>
    </row>
    <row r="280" spans="8:10" x14ac:dyDescent="0.4">
      <c r="I280" s="39"/>
      <c r="J280" s="39"/>
    </row>
    <row r="281" spans="8:10" x14ac:dyDescent="0.4">
      <c r="I281" s="39"/>
      <c r="J281" s="39"/>
    </row>
    <row r="282" spans="8:10" x14ac:dyDescent="0.4">
      <c r="I282" s="39"/>
      <c r="J282" s="39"/>
    </row>
    <row r="283" spans="8:10" x14ac:dyDescent="0.4">
      <c r="I283" s="39"/>
      <c r="J283" s="39"/>
    </row>
    <row r="284" spans="8:10" x14ac:dyDescent="0.4">
      <c r="H284" s="12"/>
      <c r="I284" s="39"/>
      <c r="J284" s="39"/>
    </row>
    <row r="285" spans="8:10" x14ac:dyDescent="0.4">
      <c r="H285" s="12"/>
      <c r="I285" s="39"/>
      <c r="J285" s="39"/>
    </row>
    <row r="286" spans="8:10" x14ac:dyDescent="0.4">
      <c r="H286" s="12"/>
      <c r="I286" s="39"/>
      <c r="J286" s="39"/>
    </row>
    <row r="287" spans="8:10" x14ac:dyDescent="0.4">
      <c r="H287" s="12"/>
      <c r="I287" s="39"/>
      <c r="J287" s="39"/>
    </row>
    <row r="288" spans="8:10" x14ac:dyDescent="0.4">
      <c r="H288" s="12"/>
    </row>
    <row r="301" spans="12:12" x14ac:dyDescent="0.4">
      <c r="L301" s="3" t="s">
        <v>404</v>
      </c>
    </row>
    <row r="310" spans="2:9" x14ac:dyDescent="0.4">
      <c r="I310" s="12"/>
    </row>
    <row r="311" spans="2:9" x14ac:dyDescent="0.4">
      <c r="I311" s="12"/>
    </row>
    <row r="312" spans="2:9" x14ac:dyDescent="0.4">
      <c r="I312" s="12"/>
    </row>
    <row r="313" spans="2:9" x14ac:dyDescent="0.4">
      <c r="I313" s="12"/>
    </row>
    <row r="314" spans="2:9" x14ac:dyDescent="0.4">
      <c r="I314" s="12"/>
    </row>
    <row r="315" spans="2:9" x14ac:dyDescent="0.4">
      <c r="B315" s="27"/>
      <c r="I315" s="12"/>
    </row>
    <row r="316" spans="2:9" x14ac:dyDescent="0.4">
      <c r="I316" s="12"/>
    </row>
    <row r="317" spans="2:9" x14ac:dyDescent="0.4">
      <c r="I317" s="12"/>
    </row>
    <row r="331" spans="10:10" x14ac:dyDescent="0.4">
      <c r="J331" s="12"/>
    </row>
    <row r="332" spans="10:10" x14ac:dyDescent="0.4">
      <c r="J332" s="12"/>
    </row>
    <row r="333" spans="10:10" x14ac:dyDescent="0.4">
      <c r="J333" s="12"/>
    </row>
    <row r="334" spans="10:10" x14ac:dyDescent="0.4">
      <c r="J334" s="12"/>
    </row>
    <row r="335" spans="10:10" x14ac:dyDescent="0.4">
      <c r="J335" s="12"/>
    </row>
    <row r="336" spans="10:10" x14ac:dyDescent="0.4">
      <c r="J336" s="12"/>
    </row>
    <row r="337" spans="9:10" x14ac:dyDescent="0.4">
      <c r="J337" s="12"/>
    </row>
    <row r="338" spans="9:10" x14ac:dyDescent="0.4">
      <c r="J338" s="12"/>
    </row>
    <row r="339" spans="9:10" x14ac:dyDescent="0.4">
      <c r="I339" s="12"/>
      <c r="J339" s="12"/>
    </row>
    <row r="340" spans="9:10" x14ac:dyDescent="0.4">
      <c r="I340" s="12"/>
      <c r="J340" s="12"/>
    </row>
    <row r="341" spans="9:10" x14ac:dyDescent="0.4">
      <c r="I341" s="12"/>
      <c r="J341" s="12"/>
    </row>
    <row r="342" spans="9:10" x14ac:dyDescent="0.4">
      <c r="I342" s="12"/>
      <c r="J342" s="12"/>
    </row>
    <row r="343" spans="9:10" x14ac:dyDescent="0.4">
      <c r="I343" s="12"/>
      <c r="J343" s="12"/>
    </row>
    <row r="344" spans="9:10" x14ac:dyDescent="0.4">
      <c r="I344" s="12"/>
      <c r="J344" s="12"/>
    </row>
    <row r="345" spans="9:10" x14ac:dyDescent="0.4">
      <c r="I345" s="12"/>
      <c r="J345" s="12"/>
    </row>
    <row r="346" spans="9:10" x14ac:dyDescent="0.4">
      <c r="I346" s="12"/>
      <c r="J346" s="12"/>
    </row>
    <row r="350" spans="9:10" x14ac:dyDescent="0.4">
      <c r="I350" s="12"/>
      <c r="J350" s="12"/>
    </row>
    <row r="351" spans="9:10" x14ac:dyDescent="0.4">
      <c r="I351" s="12"/>
      <c r="J351" s="12"/>
    </row>
    <row r="352" spans="9:10" x14ac:dyDescent="0.4">
      <c r="I352" s="12"/>
      <c r="J352" s="12"/>
    </row>
    <row r="353" spans="5:10" x14ac:dyDescent="0.4">
      <c r="I353" s="12"/>
      <c r="J353" s="12"/>
    </row>
    <row r="354" spans="5:10" x14ac:dyDescent="0.4">
      <c r="I354" s="12"/>
      <c r="J354" s="12"/>
    </row>
    <row r="355" spans="5:10" x14ac:dyDescent="0.4">
      <c r="I355" s="12"/>
      <c r="J355" s="12"/>
    </row>
    <row r="356" spans="5:10" s="39" customFormat="1" x14ac:dyDescent="0.4">
      <c r="E356" s="169"/>
      <c r="I356" s="12"/>
      <c r="J356" s="12"/>
    </row>
    <row r="357" spans="5:10" s="39" customFormat="1" x14ac:dyDescent="0.4">
      <c r="E357" s="169"/>
      <c r="I357" s="12"/>
      <c r="J357" s="12"/>
    </row>
    <row r="358" spans="5:10" s="39" customFormat="1" x14ac:dyDescent="0.4">
      <c r="E358" s="169"/>
      <c r="I358" s="12"/>
      <c r="J358" s="12"/>
    </row>
    <row r="359" spans="5:10" s="39" customFormat="1" x14ac:dyDescent="0.4">
      <c r="E359" s="169"/>
      <c r="I359" s="12"/>
      <c r="J359" s="12"/>
    </row>
    <row r="360" spans="5:10" s="39" customFormat="1" x14ac:dyDescent="0.4">
      <c r="E360" s="169"/>
      <c r="I360" s="12"/>
      <c r="J360" s="12"/>
    </row>
    <row r="361" spans="5:10" s="39" customFormat="1" x14ac:dyDescent="0.4">
      <c r="E361" s="169"/>
      <c r="I361" s="12"/>
      <c r="J361" s="12"/>
    </row>
    <row r="362" spans="5:10" s="39" customFormat="1" x14ac:dyDescent="0.4">
      <c r="E362" s="169"/>
      <c r="I362" s="12"/>
      <c r="J362" s="12"/>
    </row>
    <row r="363" spans="5:10" s="39" customFormat="1" x14ac:dyDescent="0.4">
      <c r="E363" s="169"/>
      <c r="I363" s="12"/>
      <c r="J363" s="12"/>
    </row>
    <row r="364" spans="5:10" s="39" customFormat="1" x14ac:dyDescent="0.4">
      <c r="E364" s="169"/>
      <c r="I364" s="12"/>
      <c r="J364" s="12"/>
    </row>
    <row r="365" spans="5:10" s="39" customFormat="1" x14ac:dyDescent="0.4">
      <c r="E365" s="169"/>
      <c r="I365" s="12"/>
      <c r="J365" s="12"/>
    </row>
    <row r="366" spans="5:10" s="39" customFormat="1" x14ac:dyDescent="0.4">
      <c r="E366" s="169"/>
      <c r="I366" s="12"/>
      <c r="J366" s="12"/>
    </row>
    <row r="367" spans="5:10" s="39" customFormat="1" x14ac:dyDescent="0.4">
      <c r="E367" s="169"/>
      <c r="I367" s="12"/>
      <c r="J367" s="12"/>
    </row>
    <row r="368" spans="5:10" s="39" customFormat="1" x14ac:dyDescent="0.4">
      <c r="E368" s="169"/>
      <c r="I368" s="12"/>
      <c r="J368" s="12"/>
    </row>
    <row r="369" spans="9:10" x14ac:dyDescent="0.4">
      <c r="I369" s="12"/>
      <c r="J369" s="12"/>
    </row>
    <row r="370" spans="9:10" x14ac:dyDescent="0.4">
      <c r="I370" s="12"/>
      <c r="J370" s="12"/>
    </row>
    <row r="371" spans="9:10" x14ac:dyDescent="0.4">
      <c r="I371" s="12"/>
      <c r="J371" s="12"/>
    </row>
    <row r="372" spans="9:10" x14ac:dyDescent="0.4">
      <c r="I372" s="12"/>
      <c r="J372" s="12"/>
    </row>
    <row r="373" spans="9:10" x14ac:dyDescent="0.4">
      <c r="I373" s="12"/>
      <c r="J373" s="12"/>
    </row>
    <row r="374" spans="9:10" x14ac:dyDescent="0.4">
      <c r="I374" s="12"/>
      <c r="J374" s="12"/>
    </row>
    <row r="375" spans="9:10" x14ac:dyDescent="0.4">
      <c r="I375" s="12"/>
      <c r="J375" s="12"/>
    </row>
    <row r="376" spans="9:10" x14ac:dyDescent="0.4">
      <c r="I376" s="12"/>
      <c r="J376" s="12"/>
    </row>
    <row r="377" spans="9:10" x14ac:dyDescent="0.4">
      <c r="I377" s="12"/>
      <c r="J377" s="12"/>
    </row>
    <row r="378" spans="9:10" x14ac:dyDescent="0.4">
      <c r="I378" s="12"/>
      <c r="J378" s="12"/>
    </row>
    <row r="379" spans="9:10" x14ac:dyDescent="0.4">
      <c r="I379" s="12"/>
      <c r="J379" s="12"/>
    </row>
    <row r="380" spans="9:10" x14ac:dyDescent="0.4">
      <c r="I380" s="12"/>
      <c r="J380" s="12"/>
    </row>
    <row r="407" spans="1:10" x14ac:dyDescent="0.4">
      <c r="B407" s="27"/>
    </row>
    <row r="408" spans="1:10" x14ac:dyDescent="0.4">
      <c r="B408" s="27"/>
    </row>
    <row r="409" spans="1:10" x14ac:dyDescent="0.4">
      <c r="B409" s="27"/>
    </row>
    <row r="410" spans="1:10" x14ac:dyDescent="0.4">
      <c r="B410" s="27"/>
    </row>
    <row r="411" spans="1:10" x14ac:dyDescent="0.4">
      <c r="B411" s="27"/>
    </row>
    <row r="412" spans="1:10" x14ac:dyDescent="0.4">
      <c r="A412" s="29"/>
      <c r="B412" s="27"/>
    </row>
    <row r="413" spans="1:10" x14ac:dyDescent="0.4">
      <c r="A413" s="29"/>
      <c r="B413" s="27"/>
    </row>
    <row r="415" spans="1:10" s="12" customFormat="1" x14ac:dyDescent="0.4">
      <c r="A415" s="14"/>
      <c r="B415" s="19"/>
      <c r="C415" s="1"/>
      <c r="D415" s="13"/>
      <c r="E415" s="143"/>
      <c r="F415" s="2"/>
      <c r="G415" s="3"/>
      <c r="H415" s="3"/>
      <c r="I415" s="3"/>
      <c r="J415" s="3"/>
    </row>
    <row r="416" spans="1:10" s="12" customFormat="1" x14ac:dyDescent="0.4">
      <c r="A416" s="14"/>
      <c r="B416" s="19"/>
      <c r="C416" s="1"/>
      <c r="D416" s="13"/>
      <c r="E416" s="143"/>
      <c r="F416" s="2"/>
      <c r="G416" s="3"/>
      <c r="H416" s="3"/>
      <c r="I416" s="3"/>
      <c r="J416" s="3"/>
    </row>
    <row r="417" spans="1:10" s="12" customFormat="1" x14ac:dyDescent="0.4">
      <c r="A417" s="14"/>
      <c r="B417" s="19"/>
      <c r="C417" s="1"/>
      <c r="D417" s="13"/>
      <c r="E417" s="143"/>
      <c r="F417" s="2"/>
      <c r="G417" s="3"/>
      <c r="H417" s="3"/>
      <c r="I417" s="3"/>
      <c r="J417" s="3"/>
    </row>
    <row r="418" spans="1:10" s="12" customFormat="1" x14ac:dyDescent="0.4">
      <c r="A418" s="14"/>
      <c r="B418" s="19"/>
      <c r="C418" s="1"/>
      <c r="D418" s="13"/>
      <c r="E418" s="143"/>
      <c r="F418" s="2"/>
      <c r="G418" s="3"/>
      <c r="H418" s="3"/>
      <c r="I418" s="3"/>
      <c r="J418" s="3"/>
    </row>
    <row r="419" spans="1:10" s="12" customFormat="1" x14ac:dyDescent="0.4">
      <c r="A419" s="14"/>
      <c r="B419" s="19"/>
      <c r="C419" s="1"/>
      <c r="D419" s="13"/>
      <c r="E419" s="143"/>
      <c r="F419" s="2"/>
      <c r="G419" s="3"/>
      <c r="H419" s="3"/>
      <c r="I419" s="3"/>
      <c r="J419" s="3"/>
    </row>
    <row r="420" spans="1:10" s="12" customFormat="1" x14ac:dyDescent="0.4">
      <c r="A420" s="14"/>
      <c r="B420" s="19"/>
      <c r="C420" s="1"/>
      <c r="D420" s="13"/>
      <c r="E420" s="143"/>
      <c r="F420" s="2"/>
      <c r="G420" s="3"/>
      <c r="H420" s="3"/>
      <c r="I420" s="3"/>
      <c r="J420" s="3"/>
    </row>
    <row r="421" spans="1:10" s="12" customFormat="1" x14ac:dyDescent="0.4">
      <c r="A421" s="14"/>
      <c r="B421" s="19"/>
      <c r="C421" s="1"/>
      <c r="D421" s="13"/>
      <c r="E421" s="143"/>
      <c r="F421" s="2"/>
      <c r="G421" s="3"/>
      <c r="H421" s="3"/>
      <c r="I421" s="3"/>
      <c r="J421" s="3"/>
    </row>
    <row r="422" spans="1:10" s="12" customFormat="1" x14ac:dyDescent="0.4">
      <c r="A422" s="14"/>
      <c r="B422" s="19"/>
      <c r="C422" s="1"/>
      <c r="D422" s="13"/>
      <c r="E422" s="143"/>
      <c r="F422" s="2"/>
      <c r="G422" s="3"/>
      <c r="H422" s="3"/>
      <c r="I422" s="3"/>
      <c r="J422" s="3"/>
    </row>
    <row r="423" spans="1:10" s="12" customFormat="1" x14ac:dyDescent="0.4">
      <c r="A423" s="14"/>
      <c r="B423" s="19"/>
      <c r="C423" s="1"/>
      <c r="D423" s="13"/>
      <c r="E423" s="143"/>
      <c r="F423" s="2"/>
      <c r="G423" s="3"/>
      <c r="H423" s="3"/>
      <c r="I423" s="3"/>
      <c r="J423" s="3"/>
    </row>
    <row r="424" spans="1:10" s="12" customFormat="1" x14ac:dyDescent="0.4">
      <c r="A424" s="14"/>
      <c r="B424" s="19"/>
      <c r="C424" s="1"/>
      <c r="D424" s="13"/>
      <c r="E424" s="143"/>
      <c r="F424" s="2"/>
      <c r="G424" s="3"/>
      <c r="H424" s="3"/>
      <c r="I424" s="3"/>
      <c r="J424" s="3"/>
    </row>
    <row r="425" spans="1:10" s="12" customFormat="1" x14ac:dyDescent="0.4">
      <c r="A425" s="14"/>
      <c r="B425" s="19"/>
      <c r="C425" s="1"/>
      <c r="D425" s="13"/>
      <c r="E425" s="143"/>
      <c r="F425" s="2"/>
      <c r="G425" s="3"/>
      <c r="H425" s="3"/>
      <c r="I425" s="3"/>
      <c r="J425" s="3"/>
    </row>
    <row r="426" spans="1:10" s="12" customFormat="1" x14ac:dyDescent="0.4">
      <c r="A426" s="14"/>
      <c r="B426" s="19"/>
      <c r="C426" s="1"/>
      <c r="D426" s="13"/>
      <c r="E426" s="143"/>
      <c r="F426" s="2"/>
      <c r="G426" s="3"/>
      <c r="H426" s="3"/>
      <c r="I426" s="3"/>
      <c r="J426" s="3"/>
    </row>
    <row r="427" spans="1:10" s="12" customFormat="1" x14ac:dyDescent="0.4">
      <c r="A427" s="14"/>
      <c r="B427" s="19"/>
      <c r="C427" s="1"/>
      <c r="D427" s="13"/>
      <c r="E427" s="143"/>
      <c r="F427" s="2"/>
      <c r="G427" s="3"/>
      <c r="H427" s="3"/>
      <c r="I427" s="3"/>
      <c r="J427" s="3"/>
    </row>
    <row r="428" spans="1:10" s="12" customFormat="1" x14ac:dyDescent="0.4">
      <c r="A428" s="14"/>
      <c r="B428" s="19"/>
      <c r="C428" s="1"/>
      <c r="D428" s="13"/>
      <c r="E428" s="143"/>
      <c r="F428" s="2"/>
      <c r="G428" s="3"/>
      <c r="H428" s="3"/>
      <c r="I428" s="3"/>
      <c r="J428" s="3"/>
    </row>
    <row r="429" spans="1:10" s="12" customFormat="1" x14ac:dyDescent="0.4">
      <c r="A429" s="14"/>
      <c r="B429" s="19"/>
      <c r="C429" s="1"/>
      <c r="D429" s="13"/>
      <c r="E429" s="143"/>
      <c r="F429" s="2"/>
      <c r="G429" s="3"/>
      <c r="H429" s="3"/>
      <c r="I429" s="3"/>
      <c r="J429" s="3"/>
    </row>
    <row r="430" spans="1:10" s="12" customFormat="1" x14ac:dyDescent="0.4">
      <c r="A430" s="14"/>
      <c r="B430" s="19"/>
      <c r="C430" s="1"/>
      <c r="D430" s="13"/>
      <c r="E430" s="143"/>
      <c r="F430" s="2"/>
      <c r="G430" s="3"/>
      <c r="H430" s="3"/>
      <c r="I430" s="3"/>
      <c r="J430" s="3"/>
    </row>
    <row r="431" spans="1:10" s="12" customFormat="1" x14ac:dyDescent="0.4">
      <c r="A431" s="14"/>
      <c r="B431" s="19"/>
      <c r="C431" s="1"/>
      <c r="D431" s="13"/>
      <c r="E431" s="143"/>
      <c r="F431" s="2"/>
      <c r="G431" s="3"/>
      <c r="H431" s="3"/>
      <c r="I431" s="3"/>
      <c r="J431" s="3"/>
    </row>
    <row r="432" spans="1:10" s="12" customFormat="1" x14ac:dyDescent="0.4">
      <c r="A432" s="14"/>
      <c r="B432" s="19"/>
      <c r="C432" s="1"/>
      <c r="D432" s="13"/>
      <c r="E432" s="143"/>
      <c r="F432" s="2"/>
      <c r="G432" s="3"/>
      <c r="H432" s="3"/>
      <c r="I432" s="3"/>
      <c r="J432" s="3"/>
    </row>
    <row r="433" spans="1:10" s="12" customFormat="1" x14ac:dyDescent="0.4">
      <c r="A433" s="14"/>
      <c r="B433" s="19"/>
      <c r="C433" s="1"/>
      <c r="D433" s="13"/>
      <c r="E433" s="143"/>
      <c r="F433" s="2"/>
      <c r="G433" s="3"/>
      <c r="H433" s="3"/>
      <c r="I433" s="3"/>
      <c r="J433" s="3"/>
    </row>
    <row r="434" spans="1:10" s="12" customFormat="1" x14ac:dyDescent="0.4">
      <c r="A434" s="14"/>
      <c r="B434" s="19"/>
      <c r="C434" s="1"/>
      <c r="D434" s="13"/>
      <c r="E434" s="143"/>
      <c r="F434" s="2"/>
      <c r="G434" s="3"/>
      <c r="H434" s="3"/>
      <c r="I434" s="3"/>
      <c r="J434" s="3"/>
    </row>
    <row r="435" spans="1:10" s="12" customFormat="1" x14ac:dyDescent="0.4">
      <c r="A435" s="14"/>
      <c r="B435" s="19"/>
      <c r="C435" s="1"/>
      <c r="D435" s="13"/>
      <c r="E435" s="143"/>
      <c r="F435" s="2"/>
      <c r="G435" s="3"/>
      <c r="H435" s="3"/>
      <c r="I435" s="3"/>
      <c r="J435" s="3"/>
    </row>
    <row r="436" spans="1:10" s="12" customFormat="1" x14ac:dyDescent="0.4">
      <c r="A436" s="14"/>
      <c r="B436" s="19"/>
      <c r="C436" s="1"/>
      <c r="D436" s="13"/>
      <c r="E436" s="143"/>
      <c r="F436" s="2"/>
      <c r="G436" s="3"/>
      <c r="H436" s="3"/>
      <c r="I436" s="3"/>
      <c r="J436" s="3"/>
    </row>
    <row r="437" spans="1:10" s="12" customFormat="1" x14ac:dyDescent="0.4">
      <c r="A437" s="14"/>
      <c r="B437" s="19"/>
      <c r="C437" s="1"/>
      <c r="D437" s="13"/>
      <c r="E437" s="143"/>
      <c r="F437" s="2"/>
      <c r="G437" s="3"/>
      <c r="H437" s="3"/>
      <c r="I437" s="3"/>
      <c r="J437" s="3"/>
    </row>
    <row r="438" spans="1:10" s="12" customFormat="1" x14ac:dyDescent="0.4">
      <c r="A438" s="14"/>
      <c r="B438" s="19"/>
      <c r="C438" s="1"/>
      <c r="D438" s="13"/>
      <c r="E438" s="143"/>
      <c r="F438" s="2"/>
      <c r="G438" s="3"/>
      <c r="H438" s="3"/>
      <c r="I438" s="3"/>
      <c r="J438" s="3"/>
    </row>
    <row r="439" spans="1:10" s="12" customFormat="1" x14ac:dyDescent="0.4">
      <c r="A439" s="14"/>
      <c r="B439" s="19"/>
      <c r="C439" s="1"/>
      <c r="D439" s="13"/>
      <c r="E439" s="143"/>
      <c r="F439" s="2"/>
      <c r="G439" s="3"/>
      <c r="H439" s="3"/>
      <c r="I439" s="3"/>
      <c r="J439" s="3"/>
    </row>
    <row r="440" spans="1:10" s="12" customFormat="1" x14ac:dyDescent="0.4">
      <c r="A440" s="29"/>
      <c r="B440" s="27"/>
      <c r="C440" s="1"/>
      <c r="D440" s="13"/>
      <c r="E440" s="143"/>
      <c r="F440" s="2"/>
      <c r="G440" s="3"/>
      <c r="H440" s="3"/>
      <c r="I440" s="3"/>
      <c r="J440" s="3"/>
    </row>
    <row r="441" spans="1:10" s="12" customFormat="1" x14ac:dyDescent="0.4">
      <c r="A441" s="29"/>
      <c r="B441" s="19"/>
      <c r="C441" s="1"/>
      <c r="D441" s="13"/>
      <c r="E441" s="143"/>
      <c r="F441" s="2"/>
      <c r="G441" s="3"/>
      <c r="H441" s="3"/>
      <c r="I441" s="3"/>
      <c r="J441" s="3"/>
    </row>
    <row r="442" spans="1:10" s="12" customFormat="1" x14ac:dyDescent="0.4">
      <c r="A442" s="29"/>
      <c r="B442" s="19"/>
      <c r="C442" s="1"/>
      <c r="D442" s="13"/>
      <c r="E442" s="143"/>
      <c r="F442" s="2"/>
      <c r="G442" s="3"/>
      <c r="H442" s="3"/>
      <c r="I442" s="3"/>
      <c r="J442" s="3"/>
    </row>
    <row r="443" spans="1:10" s="12" customFormat="1" x14ac:dyDescent="0.4">
      <c r="A443" s="29"/>
      <c r="B443" s="27"/>
      <c r="C443" s="1"/>
      <c r="D443" s="13"/>
      <c r="E443" s="143"/>
      <c r="F443" s="2"/>
      <c r="G443" s="3"/>
      <c r="H443" s="3"/>
      <c r="I443" s="3"/>
      <c r="J443" s="3"/>
    </row>
    <row r="444" spans="1:10" s="12" customFormat="1" x14ac:dyDescent="0.4">
      <c r="A444" s="29"/>
      <c r="B444" s="27"/>
      <c r="C444" s="1"/>
      <c r="D444" s="13"/>
      <c r="E444" s="143"/>
      <c r="F444" s="2"/>
      <c r="G444" s="3"/>
      <c r="H444" s="3"/>
      <c r="I444" s="3"/>
      <c r="J444" s="3"/>
    </row>
    <row r="445" spans="1:10" s="12" customFormat="1" x14ac:dyDescent="0.4">
      <c r="A445" s="14"/>
      <c r="B445" s="19"/>
      <c r="C445" s="1"/>
      <c r="D445" s="13"/>
      <c r="E445" s="143"/>
      <c r="F445" s="2"/>
      <c r="G445" s="3"/>
      <c r="H445" s="3"/>
      <c r="I445" s="3"/>
      <c r="J445" s="3"/>
    </row>
    <row r="446" spans="1:10" s="12" customFormat="1" x14ac:dyDescent="0.4">
      <c r="A446" s="14"/>
      <c r="B446" s="19"/>
      <c r="C446" s="1"/>
      <c r="D446" s="13"/>
      <c r="E446" s="143"/>
      <c r="F446" s="2"/>
      <c r="G446" s="3"/>
      <c r="H446" s="3"/>
      <c r="I446" s="3"/>
      <c r="J446" s="3"/>
    </row>
    <row r="447" spans="1:10" s="12" customFormat="1" x14ac:dyDescent="0.4">
      <c r="A447" s="14"/>
      <c r="B447" s="19"/>
      <c r="C447" s="1"/>
      <c r="D447" s="13"/>
      <c r="E447" s="143"/>
      <c r="F447" s="2"/>
      <c r="G447" s="3"/>
      <c r="H447" s="3"/>
      <c r="I447" s="3"/>
      <c r="J447" s="3"/>
    </row>
    <row r="448" spans="1:10" s="12" customFormat="1" x14ac:dyDescent="0.4">
      <c r="A448" s="14"/>
      <c r="B448" s="19"/>
      <c r="C448" s="1"/>
      <c r="D448" s="13"/>
      <c r="E448" s="143"/>
      <c r="F448" s="2"/>
      <c r="G448" s="3"/>
      <c r="H448" s="3"/>
      <c r="I448" s="3"/>
      <c r="J448" s="3"/>
    </row>
    <row r="449" spans="1:10" s="12" customFormat="1" x14ac:dyDescent="0.4">
      <c r="A449" s="14"/>
      <c r="B449" s="19"/>
      <c r="C449" s="1"/>
      <c r="D449" s="13"/>
      <c r="E449" s="143"/>
      <c r="F449" s="2"/>
      <c r="G449" s="3"/>
      <c r="H449" s="3"/>
      <c r="I449" s="3"/>
      <c r="J449" s="3"/>
    </row>
    <row r="450" spans="1:10" s="12" customFormat="1" x14ac:dyDescent="0.4">
      <c r="A450" s="14"/>
      <c r="B450" s="19"/>
      <c r="C450" s="1"/>
      <c r="D450" s="13"/>
      <c r="E450" s="143"/>
      <c r="F450" s="2"/>
      <c r="G450" s="3"/>
      <c r="H450" s="3"/>
      <c r="I450" s="3"/>
      <c r="J450" s="3"/>
    </row>
    <row r="451" spans="1:10" s="12" customFormat="1" x14ac:dyDescent="0.4">
      <c r="A451" s="14"/>
      <c r="B451" s="19"/>
      <c r="C451" s="1"/>
      <c r="D451" s="13"/>
      <c r="E451" s="143"/>
      <c r="F451" s="2"/>
      <c r="G451" s="3"/>
      <c r="H451" s="3"/>
      <c r="I451" s="3"/>
      <c r="J451" s="3"/>
    </row>
    <row r="452" spans="1:10" s="12" customFormat="1" x14ac:dyDescent="0.4">
      <c r="A452" s="14"/>
      <c r="B452" s="19"/>
      <c r="C452" s="1"/>
      <c r="D452" s="13"/>
      <c r="E452" s="143"/>
      <c r="F452" s="2"/>
      <c r="G452" s="3"/>
      <c r="H452" s="3"/>
      <c r="I452" s="3"/>
      <c r="J452" s="3"/>
    </row>
    <row r="453" spans="1:10" s="12" customFormat="1" x14ac:dyDescent="0.4">
      <c r="A453" s="14"/>
      <c r="B453" s="19"/>
      <c r="C453" s="1"/>
      <c r="D453" s="13"/>
      <c r="E453" s="143"/>
      <c r="F453" s="2"/>
      <c r="G453" s="3"/>
      <c r="H453" s="3"/>
      <c r="I453" s="3"/>
      <c r="J453" s="3"/>
    </row>
    <row r="454" spans="1:10" s="12" customFormat="1" x14ac:dyDescent="0.4">
      <c r="A454" s="14"/>
      <c r="B454" s="19"/>
      <c r="C454" s="1"/>
      <c r="D454" s="13"/>
      <c r="E454" s="143"/>
      <c r="F454" s="2"/>
      <c r="G454" s="3"/>
      <c r="H454" s="3"/>
      <c r="I454" s="3"/>
      <c r="J454" s="3"/>
    </row>
    <row r="455" spans="1:10" s="12" customFormat="1" x14ac:dyDescent="0.4">
      <c r="A455" s="14"/>
      <c r="B455" s="19"/>
      <c r="C455" s="1"/>
      <c r="D455" s="13"/>
      <c r="E455" s="143"/>
      <c r="F455" s="2"/>
      <c r="G455" s="3"/>
      <c r="H455" s="3"/>
      <c r="I455" s="3"/>
      <c r="J455" s="3"/>
    </row>
    <row r="456" spans="1:10" s="12" customFormat="1" x14ac:dyDescent="0.4">
      <c r="A456" s="14"/>
      <c r="B456" s="19"/>
      <c r="C456" s="1"/>
      <c r="D456" s="13"/>
      <c r="E456" s="143"/>
      <c r="F456" s="2"/>
      <c r="G456" s="3"/>
      <c r="H456" s="3"/>
      <c r="I456" s="3"/>
      <c r="J456" s="3"/>
    </row>
    <row r="457" spans="1:10" s="12" customFormat="1" x14ac:dyDescent="0.4">
      <c r="A457" s="14"/>
      <c r="B457" s="19"/>
      <c r="C457" s="1"/>
      <c r="D457" s="13"/>
      <c r="E457" s="143"/>
      <c r="F457" s="2"/>
      <c r="G457" s="3"/>
      <c r="H457" s="3"/>
      <c r="I457" s="3"/>
      <c r="J457" s="3"/>
    </row>
    <row r="458" spans="1:10" s="12" customFormat="1" x14ac:dyDescent="0.4">
      <c r="A458" s="14"/>
      <c r="B458" s="19"/>
      <c r="C458" s="1"/>
      <c r="D458" s="13"/>
      <c r="E458" s="143"/>
      <c r="F458" s="2"/>
      <c r="G458" s="3"/>
      <c r="H458" s="3"/>
      <c r="I458" s="3"/>
      <c r="J458" s="3"/>
    </row>
    <row r="459" spans="1:10" s="12" customFormat="1" x14ac:dyDescent="0.4">
      <c r="A459" s="14"/>
      <c r="B459" s="19"/>
      <c r="C459" s="1"/>
      <c r="D459" s="13"/>
      <c r="E459" s="143"/>
      <c r="F459" s="2"/>
      <c r="G459" s="3"/>
      <c r="H459" s="3"/>
      <c r="I459" s="3"/>
      <c r="J459" s="3"/>
    </row>
    <row r="460" spans="1:10" s="12" customFormat="1" x14ac:dyDescent="0.4">
      <c r="A460" s="14"/>
      <c r="B460" s="19"/>
      <c r="C460" s="1"/>
      <c r="D460" s="13"/>
      <c r="E460" s="143"/>
      <c r="F460" s="2"/>
      <c r="G460" s="3"/>
      <c r="H460" s="3"/>
      <c r="I460" s="3"/>
      <c r="J460" s="3"/>
    </row>
    <row r="461" spans="1:10" s="12" customFormat="1" x14ac:dyDescent="0.4">
      <c r="A461" s="14"/>
      <c r="B461" s="19"/>
      <c r="C461" s="1"/>
      <c r="D461" s="13"/>
      <c r="E461" s="143"/>
      <c r="F461" s="2"/>
      <c r="G461" s="3"/>
      <c r="H461" s="3"/>
      <c r="I461" s="3"/>
      <c r="J461" s="3"/>
    </row>
    <row r="467" spans="1:2" x14ac:dyDescent="0.4">
      <c r="A467" s="29"/>
      <c r="B467" s="27"/>
    </row>
    <row r="468" spans="1:2" x14ac:dyDescent="0.4">
      <c r="A468" s="29"/>
    </row>
    <row r="469" spans="1:2" x14ac:dyDescent="0.4">
      <c r="A469" s="29"/>
    </row>
    <row r="470" spans="1:2" x14ac:dyDescent="0.4">
      <c r="A470" s="29"/>
      <c r="B470" s="27"/>
    </row>
    <row r="471" spans="1:2" x14ac:dyDescent="0.4">
      <c r="A471" s="29"/>
      <c r="B471" s="27"/>
    </row>
    <row r="542" spans="1:2" x14ac:dyDescent="0.4">
      <c r="A542" s="29"/>
      <c r="B542" s="27"/>
    </row>
    <row r="543" spans="1:2" x14ac:dyDescent="0.4">
      <c r="A543" s="29"/>
    </row>
    <row r="544" spans="1:2" x14ac:dyDescent="0.4">
      <c r="A544" s="29"/>
    </row>
    <row r="545" spans="1:2" x14ac:dyDescent="0.4">
      <c r="A545" s="29"/>
      <c r="B545" s="27"/>
    </row>
    <row r="546" spans="1:2" x14ac:dyDescent="0.4">
      <c r="A546" s="29"/>
      <c r="B546" s="27"/>
    </row>
    <row r="579" spans="1:2" x14ac:dyDescent="0.4">
      <c r="A579" s="29"/>
      <c r="B579" s="27"/>
    </row>
    <row r="580" spans="1:2" x14ac:dyDescent="0.4">
      <c r="A580" s="29"/>
    </row>
    <row r="581" spans="1:2" x14ac:dyDescent="0.4">
      <c r="A581" s="29"/>
    </row>
    <row r="582" spans="1:2" x14ac:dyDescent="0.4">
      <c r="A582" s="29"/>
      <c r="B582" s="27"/>
    </row>
    <row r="583" spans="1:2" x14ac:dyDescent="0.4">
      <c r="A583" s="29"/>
      <c r="B583" s="27"/>
    </row>
    <row r="636" spans="1:2" x14ac:dyDescent="0.4">
      <c r="A636" s="29"/>
      <c r="B636" s="27"/>
    </row>
    <row r="637" spans="1:2" x14ac:dyDescent="0.4">
      <c r="A637" s="29"/>
    </row>
    <row r="638" spans="1:2" x14ac:dyDescent="0.4">
      <c r="A638" s="29"/>
    </row>
    <row r="639" spans="1:2" x14ac:dyDescent="0.4">
      <c r="A639" s="29"/>
      <c r="B639" s="27"/>
    </row>
    <row r="640" spans="1:2" x14ac:dyDescent="0.4">
      <c r="A640" s="29"/>
      <c r="B640" s="27"/>
    </row>
    <row r="671" spans="1:2" x14ac:dyDescent="0.4">
      <c r="A671" s="29"/>
      <c r="B671" s="27"/>
    </row>
    <row r="672" spans="1:2" x14ac:dyDescent="0.4">
      <c r="A672" s="29"/>
    </row>
    <row r="673" spans="1:2" x14ac:dyDescent="0.4">
      <c r="A673" s="29"/>
    </row>
    <row r="674" spans="1:2" x14ac:dyDescent="0.4">
      <c r="A674" s="29"/>
      <c r="B674" s="27"/>
    </row>
    <row r="756" spans="1:2" x14ac:dyDescent="0.4">
      <c r="A756" s="29"/>
      <c r="B756" s="27"/>
    </row>
    <row r="770" spans="1:2" x14ac:dyDescent="0.4">
      <c r="A770" s="29"/>
      <c r="B770" s="27"/>
    </row>
    <row r="771" spans="1:2" x14ac:dyDescent="0.4">
      <c r="A771" s="29"/>
    </row>
    <row r="772" spans="1:2" x14ac:dyDescent="0.4">
      <c r="A772" s="29"/>
    </row>
    <row r="773" spans="1:2" x14ac:dyDescent="0.4">
      <c r="A773" s="29"/>
      <c r="B773" s="27"/>
    </row>
    <row r="774" spans="1:2" x14ac:dyDescent="0.4">
      <c r="A774" s="29"/>
      <c r="B774" s="27"/>
    </row>
    <row r="835" spans="1:2" x14ac:dyDescent="0.4">
      <c r="A835" s="29"/>
      <c r="B835" s="27"/>
    </row>
    <row r="836" spans="1:2" x14ac:dyDescent="0.4">
      <c r="A836" s="29"/>
    </row>
    <row r="837" spans="1:2" x14ac:dyDescent="0.4">
      <c r="A837" s="29"/>
    </row>
    <row r="838" spans="1:2" x14ac:dyDescent="0.4">
      <c r="A838" s="29"/>
      <c r="B838" s="27"/>
    </row>
    <row r="839" spans="1:2" x14ac:dyDescent="0.4">
      <c r="A839" s="29"/>
      <c r="B839" s="27"/>
    </row>
    <row r="852" spans="1:2" x14ac:dyDescent="0.4">
      <c r="A852" s="29"/>
      <c r="B852" s="27"/>
    </row>
    <row r="853" spans="1:2" x14ac:dyDescent="0.4">
      <c r="A853" s="29"/>
    </row>
    <row r="854" spans="1:2" x14ac:dyDescent="0.4">
      <c r="A854" s="29"/>
    </row>
    <row r="855" spans="1:2" x14ac:dyDescent="0.4">
      <c r="A855" s="29"/>
      <c r="B855" s="27"/>
    </row>
    <row r="856" spans="1:2" x14ac:dyDescent="0.4">
      <c r="A856" s="29"/>
      <c r="B856" s="27"/>
    </row>
    <row r="896" spans="1:2" x14ac:dyDescent="0.4">
      <c r="A896" s="29"/>
      <c r="B896" s="27"/>
    </row>
    <row r="897" spans="1:2" x14ac:dyDescent="0.4">
      <c r="A897" s="29"/>
    </row>
    <row r="898" spans="1:2" x14ac:dyDescent="0.4">
      <c r="A898" s="29"/>
    </row>
    <row r="899" spans="1:2" x14ac:dyDescent="0.4">
      <c r="A899" s="29"/>
      <c r="B899" s="27"/>
    </row>
    <row r="900" spans="1:2" x14ac:dyDescent="0.4">
      <c r="A900" s="29"/>
      <c r="B900" s="27"/>
    </row>
    <row r="907" spans="1:2" x14ac:dyDescent="0.4">
      <c r="A907" s="29"/>
      <c r="B907" s="27"/>
    </row>
    <row r="908" spans="1:2" x14ac:dyDescent="0.4">
      <c r="A908" s="29"/>
    </row>
    <row r="909" spans="1:2" x14ac:dyDescent="0.4">
      <c r="A909" s="29"/>
      <c r="B909" s="27"/>
    </row>
    <row r="910" spans="1:2" x14ac:dyDescent="0.4">
      <c r="A910" s="29"/>
      <c r="B910" s="27"/>
    </row>
    <row r="911" spans="1:2" x14ac:dyDescent="0.4">
      <c r="A911" s="29"/>
      <c r="B911" s="27"/>
    </row>
    <row r="912" spans="1:2" x14ac:dyDescent="0.4">
      <c r="A912" s="29"/>
      <c r="B912" s="27"/>
    </row>
    <row r="913" spans="1:2" x14ac:dyDescent="0.4">
      <c r="A913" s="29"/>
      <c r="B913" s="27"/>
    </row>
    <row r="914" spans="1:2" x14ac:dyDescent="0.4">
      <c r="A914" s="31"/>
      <c r="B914" s="28"/>
    </row>
    <row r="915" spans="1:2" x14ac:dyDescent="0.4">
      <c r="A915" s="31"/>
      <c r="B915" s="28"/>
    </row>
    <row r="916" spans="1:2" x14ac:dyDescent="0.4">
      <c r="A916" s="31"/>
      <c r="B916" s="28"/>
    </row>
    <row r="917" spans="1:2" x14ac:dyDescent="0.4">
      <c r="A917" s="31"/>
      <c r="B917" s="28"/>
    </row>
    <row r="918" spans="1:2" x14ac:dyDescent="0.4">
      <c r="A918" s="31"/>
      <c r="B918" s="28"/>
    </row>
    <row r="919" spans="1:2" x14ac:dyDescent="0.4">
      <c r="A919" s="31"/>
      <c r="B919" s="28"/>
    </row>
    <row r="920" spans="1:2" x14ac:dyDescent="0.4">
      <c r="A920" s="31"/>
      <c r="B920" s="28"/>
    </row>
    <row r="921" spans="1:2" x14ac:dyDescent="0.4">
      <c r="A921" s="31"/>
      <c r="B921" s="28"/>
    </row>
    <row r="922" spans="1:2" x14ac:dyDescent="0.4">
      <c r="A922" s="31"/>
      <c r="B922" s="28"/>
    </row>
    <row r="923" spans="1:2" x14ac:dyDescent="0.4">
      <c r="A923" s="31"/>
      <c r="B923" s="28"/>
    </row>
    <row r="924" spans="1:2" x14ac:dyDescent="0.4">
      <c r="A924" s="31"/>
      <c r="B924" s="28"/>
    </row>
    <row r="925" spans="1:2" x14ac:dyDescent="0.4">
      <c r="A925" s="31"/>
      <c r="B925" s="28"/>
    </row>
    <row r="926" spans="1:2" x14ac:dyDescent="0.4">
      <c r="A926" s="31"/>
      <c r="B926" s="28"/>
    </row>
    <row r="927" spans="1:2" x14ac:dyDescent="0.4">
      <c r="A927" s="31"/>
      <c r="B927" s="28"/>
    </row>
    <row r="928" spans="1:2" x14ac:dyDescent="0.4">
      <c r="A928" s="31"/>
      <c r="B928" s="28"/>
    </row>
    <row r="929" spans="1:2" x14ac:dyDescent="0.4">
      <c r="A929" s="31"/>
      <c r="B929" s="28"/>
    </row>
    <row r="930" spans="1:2" x14ac:dyDescent="0.4">
      <c r="A930" s="31"/>
      <c r="B930" s="28"/>
    </row>
    <row r="931" spans="1:2" x14ac:dyDescent="0.4">
      <c r="A931" s="31"/>
      <c r="B931" s="28"/>
    </row>
    <row r="932" spans="1:2" x14ac:dyDescent="0.4">
      <c r="A932" s="31"/>
      <c r="B932" s="28"/>
    </row>
    <row r="933" spans="1:2" x14ac:dyDescent="0.4">
      <c r="A933" s="31"/>
      <c r="B933" s="28"/>
    </row>
    <row r="934" spans="1:2" x14ac:dyDescent="0.4">
      <c r="A934" s="31"/>
      <c r="B934" s="28"/>
    </row>
    <row r="935" spans="1:2" x14ac:dyDescent="0.4">
      <c r="A935" s="29"/>
      <c r="B935" s="27"/>
    </row>
    <row r="936" spans="1:2" x14ac:dyDescent="0.4">
      <c r="A936" s="29"/>
    </row>
    <row r="937" spans="1:2" x14ac:dyDescent="0.4">
      <c r="A937" s="29"/>
    </row>
    <row r="938" spans="1:2" x14ac:dyDescent="0.4">
      <c r="A938" s="29"/>
    </row>
    <row r="966" spans="1:2" x14ac:dyDescent="0.4">
      <c r="A966" s="31"/>
      <c r="B966" s="28"/>
    </row>
    <row r="967" spans="1:2" x14ac:dyDescent="0.4">
      <c r="A967" s="31"/>
      <c r="B967" s="28"/>
    </row>
    <row r="968" spans="1:2" x14ac:dyDescent="0.4">
      <c r="A968" s="31"/>
      <c r="B968" s="28"/>
    </row>
  </sheetData>
  <sheetProtection algorithmName="SHA-512" hashValue="t/kk2GWOgG2buBtvF5U6NrKCegsavQoYqcDRXPiapNCtA6J5mfXBao1lb4oWSQJp/y9wL5cIFvSuOBdW+q4nVQ==" saltValue="jr8dqeHSz/YNf61kzJVu7g==" spinCount="100000" sheet="1" objects="1" scenarios="1"/>
  <printOptions gridLines="1"/>
  <pageMargins left="0.78740157480314965" right="0.74803149606299213" top="0.98425196850393704" bottom="0.98425196850393704" header="0.59055118110236227" footer="0.59055118110236227"/>
  <pageSetup paperSize="9" orientation="portrait" horizontalDpi="300" verticalDpi="300" r:id="rId1"/>
  <headerFooter alignWithMargins="0">
    <oddHeader>&amp;L
              Opis postavke                                        Enota         Količina             Cena/enoto        Skupaj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B1CE-57DA-4A22-9CBD-BBE211331DE8}">
  <dimension ref="A1:G34"/>
  <sheetViews>
    <sheetView zoomScaleNormal="100" workbookViewId="0">
      <selection activeCell="K33" sqref="K33"/>
    </sheetView>
  </sheetViews>
  <sheetFormatPr defaultRowHeight="12.75" x14ac:dyDescent="0.35"/>
  <cols>
    <col min="2" max="2" width="42.59765625" customWidth="1"/>
    <col min="5" max="5" width="11.46484375" style="156" customWidth="1"/>
  </cols>
  <sheetData>
    <row r="1" spans="1:7" ht="13.5" x14ac:dyDescent="0.35">
      <c r="A1" s="133" t="s">
        <v>569</v>
      </c>
      <c r="B1" s="134"/>
      <c r="C1" s="133"/>
      <c r="D1" s="133"/>
      <c r="E1" s="170"/>
    </row>
    <row r="2" spans="1:7" ht="13.5" x14ac:dyDescent="0.35">
      <c r="A2" s="133" t="s">
        <v>570</v>
      </c>
      <c r="B2" s="134"/>
      <c r="C2" s="133"/>
      <c r="D2" s="133"/>
      <c r="E2" s="170"/>
    </row>
    <row r="3" spans="1:7" ht="13.5" x14ac:dyDescent="0.35">
      <c r="A3" s="133"/>
      <c r="B3" s="134"/>
      <c r="C3" s="135" t="s">
        <v>620</v>
      </c>
      <c r="D3" s="135" t="s">
        <v>619</v>
      </c>
      <c r="E3" s="171" t="s">
        <v>571</v>
      </c>
      <c r="F3" s="135" t="s">
        <v>618</v>
      </c>
      <c r="G3" s="135"/>
    </row>
    <row r="4" spans="1:7" ht="13.9" x14ac:dyDescent="0.4">
      <c r="A4" s="136" t="s">
        <v>572</v>
      </c>
      <c r="B4" s="137" t="s">
        <v>573</v>
      </c>
      <c r="C4" s="138"/>
      <c r="D4" s="139"/>
      <c r="E4" s="170"/>
    </row>
    <row r="5" spans="1:7" ht="13.5" x14ac:dyDescent="0.35">
      <c r="A5" s="135"/>
      <c r="B5" s="137" t="s">
        <v>574</v>
      </c>
      <c r="C5" s="138" t="s">
        <v>363</v>
      </c>
      <c r="D5" s="139">
        <v>24</v>
      </c>
      <c r="E5" s="172"/>
      <c r="F5">
        <f>E5*D5</f>
        <v>0</v>
      </c>
    </row>
    <row r="6" spans="1:7" ht="13.9" x14ac:dyDescent="0.4">
      <c r="A6" s="136" t="s">
        <v>575</v>
      </c>
      <c r="B6" s="140" t="s">
        <v>576</v>
      </c>
      <c r="C6" s="138"/>
      <c r="D6" s="139"/>
      <c r="E6" s="172"/>
    </row>
    <row r="7" spans="1:7" ht="13.9" x14ac:dyDescent="0.4">
      <c r="A7" s="136"/>
      <c r="B7" s="137" t="s">
        <v>577</v>
      </c>
      <c r="C7" s="138"/>
      <c r="D7" s="139"/>
      <c r="E7" s="172"/>
    </row>
    <row r="8" spans="1:7" ht="13.9" x14ac:dyDescent="0.4">
      <c r="A8" s="136"/>
      <c r="B8" s="137" t="s">
        <v>578</v>
      </c>
      <c r="C8" s="138" t="s">
        <v>40</v>
      </c>
      <c r="D8" s="139">
        <v>148</v>
      </c>
      <c r="E8" s="172"/>
      <c r="F8">
        <f>E8*D8</f>
        <v>0</v>
      </c>
    </row>
    <row r="9" spans="1:7" ht="13.9" x14ac:dyDescent="0.4">
      <c r="A9" s="136" t="s">
        <v>579</v>
      </c>
      <c r="B9" s="137" t="s">
        <v>580</v>
      </c>
      <c r="C9" s="138" t="s">
        <v>40</v>
      </c>
      <c r="D9" s="139">
        <v>4</v>
      </c>
      <c r="E9" s="172"/>
      <c r="F9">
        <f>E9*D9</f>
        <v>0</v>
      </c>
    </row>
    <row r="10" spans="1:7" ht="13.9" x14ac:dyDescent="0.4">
      <c r="A10" s="136" t="s">
        <v>581</v>
      </c>
      <c r="B10" s="137" t="s">
        <v>582</v>
      </c>
      <c r="C10" s="138"/>
      <c r="D10" s="139"/>
      <c r="E10" s="172"/>
    </row>
    <row r="11" spans="1:7" ht="13.9" x14ac:dyDescent="0.4">
      <c r="A11" s="136"/>
      <c r="B11" s="137" t="s">
        <v>583</v>
      </c>
      <c r="C11" s="138"/>
      <c r="D11" s="139"/>
      <c r="E11" s="172"/>
    </row>
    <row r="12" spans="1:7" ht="13.9" x14ac:dyDescent="0.4">
      <c r="A12" s="136"/>
      <c r="B12" s="137" t="s">
        <v>584</v>
      </c>
      <c r="C12" s="138" t="s">
        <v>35</v>
      </c>
      <c r="D12" s="139">
        <v>30</v>
      </c>
      <c r="E12" s="172"/>
      <c r="F12">
        <f>E12*D12</f>
        <v>0</v>
      </c>
    </row>
    <row r="13" spans="1:7" ht="13.9" x14ac:dyDescent="0.4">
      <c r="A13" s="136" t="s">
        <v>585</v>
      </c>
      <c r="B13" s="137" t="s">
        <v>586</v>
      </c>
      <c r="C13" s="138"/>
      <c r="D13" s="139"/>
      <c r="E13" s="172"/>
    </row>
    <row r="14" spans="1:7" ht="13.9" x14ac:dyDescent="0.4">
      <c r="A14" s="136"/>
      <c r="B14" s="137" t="s">
        <v>587</v>
      </c>
      <c r="C14" s="138"/>
      <c r="D14" s="139"/>
      <c r="E14" s="172"/>
    </row>
    <row r="15" spans="1:7" ht="13.9" x14ac:dyDescent="0.4">
      <c r="A15" s="136"/>
      <c r="B15" s="137" t="s">
        <v>588</v>
      </c>
      <c r="C15" s="138" t="s">
        <v>62</v>
      </c>
      <c r="D15" s="139">
        <v>20</v>
      </c>
      <c r="E15" s="172"/>
      <c r="F15">
        <f>E15*D15</f>
        <v>0</v>
      </c>
    </row>
    <row r="16" spans="1:7" ht="13.9" x14ac:dyDescent="0.4">
      <c r="A16" s="136" t="s">
        <v>589</v>
      </c>
      <c r="B16" s="137" t="s">
        <v>590</v>
      </c>
      <c r="C16" s="138"/>
      <c r="D16" s="139"/>
      <c r="E16" s="172"/>
    </row>
    <row r="17" spans="1:6" ht="13.9" x14ac:dyDescent="0.4">
      <c r="A17" s="136"/>
      <c r="B17" s="137" t="s">
        <v>591</v>
      </c>
      <c r="C17" s="138" t="s">
        <v>99</v>
      </c>
      <c r="D17" s="139">
        <v>14</v>
      </c>
      <c r="E17" s="172"/>
      <c r="F17">
        <f>E17*D17</f>
        <v>0</v>
      </c>
    </row>
    <row r="18" spans="1:6" ht="15" x14ac:dyDescent="0.4">
      <c r="A18" s="136" t="s">
        <v>592</v>
      </c>
      <c r="B18" s="137" t="s">
        <v>593</v>
      </c>
      <c r="C18" s="138"/>
      <c r="D18" s="139"/>
      <c r="E18" s="173"/>
    </row>
    <row r="19" spans="1:6" ht="13.9" x14ac:dyDescent="0.4">
      <c r="A19" s="136"/>
      <c r="B19" s="137" t="s">
        <v>594</v>
      </c>
      <c r="C19" s="138" t="s">
        <v>62</v>
      </c>
      <c r="D19" s="139">
        <v>25</v>
      </c>
      <c r="E19" s="172"/>
      <c r="F19">
        <f>E19*D19</f>
        <v>0</v>
      </c>
    </row>
    <row r="20" spans="1:6" ht="15" x14ac:dyDescent="0.4">
      <c r="A20" s="136" t="s">
        <v>595</v>
      </c>
      <c r="B20" s="137" t="s">
        <v>596</v>
      </c>
      <c r="C20" s="138"/>
      <c r="D20" s="139"/>
      <c r="E20" s="173"/>
    </row>
    <row r="21" spans="1:6" ht="13.9" x14ac:dyDescent="0.4">
      <c r="A21" s="136"/>
      <c r="B21" s="137" t="s">
        <v>597</v>
      </c>
      <c r="C21" s="140"/>
      <c r="D21" s="140"/>
      <c r="E21" s="171"/>
    </row>
    <row r="22" spans="1:6" ht="13.9" x14ac:dyDescent="0.4">
      <c r="A22" s="136"/>
      <c r="B22" s="137" t="s">
        <v>598</v>
      </c>
      <c r="C22" s="140"/>
      <c r="D22" s="140"/>
      <c r="E22" s="171"/>
    </row>
    <row r="23" spans="1:6" ht="13.9" x14ac:dyDescent="0.4">
      <c r="A23" s="136"/>
      <c r="B23" s="137" t="s">
        <v>599</v>
      </c>
      <c r="C23" s="138" t="s">
        <v>62</v>
      </c>
      <c r="D23" s="139">
        <v>15</v>
      </c>
      <c r="E23" s="172"/>
      <c r="F23">
        <f>E23*D23</f>
        <v>0</v>
      </c>
    </row>
    <row r="24" spans="1:6" ht="13.9" x14ac:dyDescent="0.4">
      <c r="A24" s="136" t="s">
        <v>600</v>
      </c>
      <c r="B24" s="137" t="s">
        <v>601</v>
      </c>
      <c r="C24" s="138"/>
      <c r="D24" s="139"/>
      <c r="E24" s="172"/>
    </row>
    <row r="25" spans="1:6" ht="13.9" x14ac:dyDescent="0.4">
      <c r="A25" s="136"/>
      <c r="B25" s="137" t="s">
        <v>602</v>
      </c>
      <c r="C25" s="138"/>
      <c r="D25" s="139"/>
      <c r="E25" s="172"/>
    </row>
    <row r="26" spans="1:6" ht="13.9" x14ac:dyDescent="0.4">
      <c r="A26" s="136"/>
      <c r="B26" s="137" t="s">
        <v>603</v>
      </c>
      <c r="C26" s="138" t="s">
        <v>99</v>
      </c>
      <c r="D26" s="139">
        <v>14</v>
      </c>
      <c r="E26" s="172"/>
      <c r="F26">
        <f>E26*D26</f>
        <v>0</v>
      </c>
    </row>
    <row r="27" spans="1:6" ht="13.9" x14ac:dyDescent="0.4">
      <c r="A27" s="136" t="s">
        <v>604</v>
      </c>
      <c r="B27" s="137" t="s">
        <v>605</v>
      </c>
      <c r="C27" s="140"/>
      <c r="D27" s="140"/>
      <c r="E27" s="171"/>
    </row>
    <row r="28" spans="1:6" ht="13.9" x14ac:dyDescent="0.4">
      <c r="A28" s="136"/>
      <c r="B28" s="137" t="s">
        <v>606</v>
      </c>
      <c r="C28" s="138" t="s">
        <v>99</v>
      </c>
      <c r="D28" s="139">
        <v>160</v>
      </c>
      <c r="E28" s="172"/>
      <c r="F28">
        <f>E28*D28</f>
        <v>0</v>
      </c>
    </row>
    <row r="29" spans="1:6" ht="13.9" x14ac:dyDescent="0.4">
      <c r="A29" s="136" t="s">
        <v>607</v>
      </c>
      <c r="B29" s="137" t="s">
        <v>608</v>
      </c>
      <c r="C29" s="138"/>
      <c r="D29" s="139"/>
      <c r="E29" s="172"/>
    </row>
    <row r="30" spans="1:6" ht="13.9" x14ac:dyDescent="0.4">
      <c r="A30" s="136"/>
      <c r="B30" s="137" t="s">
        <v>609</v>
      </c>
      <c r="C30" s="138" t="s">
        <v>610</v>
      </c>
      <c r="D30" s="139">
        <v>4</v>
      </c>
      <c r="E30" s="172"/>
      <c r="F30">
        <f>E30*D30</f>
        <v>0</v>
      </c>
    </row>
    <row r="31" spans="1:6" ht="13.9" x14ac:dyDescent="0.4">
      <c r="A31" s="136" t="s">
        <v>611</v>
      </c>
      <c r="B31" s="137" t="s">
        <v>612</v>
      </c>
      <c r="C31" s="138" t="s">
        <v>99</v>
      </c>
      <c r="D31" s="139">
        <v>160</v>
      </c>
      <c r="E31" s="172"/>
      <c r="F31">
        <f>E31*D31</f>
        <v>0</v>
      </c>
    </row>
    <row r="32" spans="1:6" ht="59.55" customHeight="1" x14ac:dyDescent="0.35">
      <c r="A32" s="141" t="s">
        <v>613</v>
      </c>
      <c r="B32" s="142" t="s">
        <v>614</v>
      </c>
      <c r="C32" s="138" t="s">
        <v>99</v>
      </c>
      <c r="D32" s="139">
        <v>16</v>
      </c>
      <c r="E32" s="172"/>
      <c r="F32">
        <f>E32*D32</f>
        <v>0</v>
      </c>
    </row>
    <row r="34" spans="2:7" ht="13.5" x14ac:dyDescent="0.35">
      <c r="B34" s="137" t="s">
        <v>9</v>
      </c>
      <c r="F34">
        <f>SUM(F5:F32)</f>
        <v>0</v>
      </c>
      <c r="G34" t="s">
        <v>4</v>
      </c>
    </row>
  </sheetData>
  <sheetProtection algorithmName="SHA-512" hashValue="SjV9Wair+pre8121H4LohpWBjgrEM673HOib8hKPho+BWbv/6LeRXcfb+IzBFzblOU9jsAk5OlkJVRtwM8Bo3Q==" saltValue="bk3fLDlH56yxkyJ3fACfXQ==" spinCount="100000" sheet="1" objects="1" scenarios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SKUPNA REKAPITULACIJA</vt:lpstr>
      <vt:lpstr>CESTA</vt:lpstr>
      <vt:lpstr>MOST</vt:lpstr>
      <vt:lpstr>PODPORNI ZID</vt:lpstr>
      <vt:lpstr>POT</vt:lpstr>
      <vt:lpstr>UKINITEV ŽP</vt:lpstr>
      <vt:lpstr>CESTA!Področje_tiskanja</vt:lpstr>
      <vt:lpstr>POT!Področje_tiskanja</vt:lpstr>
      <vt:lpstr>'UKINITEV ŽP'!Področje_tiskanja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</dc:creator>
  <cp:keywords/>
  <dc:description/>
  <cp:lastModifiedBy>Vid Štukovnik</cp:lastModifiedBy>
  <cp:revision/>
  <cp:lastPrinted>2021-06-23T09:33:42Z</cp:lastPrinted>
  <dcterms:created xsi:type="dcterms:W3CDTF">1999-11-15T12:20:29Z</dcterms:created>
  <dcterms:modified xsi:type="dcterms:W3CDTF">2021-08-06T07:58:46Z</dcterms:modified>
  <cp:category/>
  <cp:contentStatus/>
</cp:coreProperties>
</file>