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9040" windowHeight="16440" activeTab="4"/>
  </bookViews>
  <sheets>
    <sheet name="Rekapitulacija" sheetId="9" r:id="rId1"/>
    <sheet name="Gradbeni del" sheetId="1" r:id="rId2"/>
    <sheet name="Rušitev fasadne stene" sheetId="7" r:id="rId3"/>
    <sheet name="Rušitev nadstreška" sheetId="8" r:id="rId4"/>
    <sheet name="Popis del javna razsvetljava" sheetId="6" r:id="rId5"/>
  </sheets>
  <definedNames>
    <definedName name="_xlnm.Print_Area" localSheetId="1">'Gradbeni del'!$A$1:$F$331</definedName>
  </definedNames>
  <calcPr calcId="145621"/>
</workbook>
</file>

<file path=xl/calcChain.xml><?xml version="1.0" encoding="utf-8"?>
<calcChain xmlns="http://schemas.openxmlformats.org/spreadsheetml/2006/main">
  <c r="F37" i="8" l="1"/>
  <c r="F34" i="8"/>
  <c r="F67" i="8"/>
  <c r="F63" i="8"/>
  <c r="B110" i="8" l="1"/>
  <c r="A110" i="8"/>
  <c r="B109" i="8"/>
  <c r="A109" i="8"/>
  <c r="B108" i="8"/>
  <c r="A108" i="8"/>
  <c r="B107" i="8"/>
  <c r="A107" i="8"/>
  <c r="B106" i="8"/>
  <c r="A106" i="8"/>
  <c r="F100" i="8"/>
  <c r="F97" i="8"/>
  <c r="F94" i="8"/>
  <c r="F87" i="8"/>
  <c r="F86" i="8"/>
  <c r="F83" i="8"/>
  <c r="D80" i="8"/>
  <c r="D81" i="8" s="1"/>
  <c r="F81" i="8" s="1"/>
  <c r="F77" i="8"/>
  <c r="F76" i="8"/>
  <c r="F73" i="8"/>
  <c r="F72" i="8"/>
  <c r="F71" i="8"/>
  <c r="F68" i="8"/>
  <c r="F66" i="8"/>
  <c r="F62" i="8"/>
  <c r="F61" i="8"/>
  <c r="F60" i="8"/>
  <c r="F59" i="8"/>
  <c r="F56" i="8"/>
  <c r="F55" i="8"/>
  <c r="F54" i="8"/>
  <c r="F53" i="8"/>
  <c r="F52" i="8"/>
  <c r="F45" i="8"/>
  <c r="F47" i="8" s="1"/>
  <c r="F108" i="8" s="1"/>
  <c r="D37" i="8"/>
  <c r="F32" i="8"/>
  <c r="F30" i="8"/>
  <c r="F23" i="8"/>
  <c r="F22" i="8"/>
  <c r="F21" i="8"/>
  <c r="F20" i="8"/>
  <c r="F19" i="8"/>
  <c r="F16" i="8"/>
  <c r="F15" i="8"/>
  <c r="D15" i="8"/>
  <c r="F14" i="8"/>
  <c r="D14" i="8"/>
  <c r="F13" i="8"/>
  <c r="F12" i="8"/>
  <c r="F11" i="8"/>
  <c r="F10" i="8"/>
  <c r="F7" i="8"/>
  <c r="F25" i="8" s="1"/>
  <c r="F106" i="8" s="1"/>
  <c r="B130" i="7"/>
  <c r="A130" i="7"/>
  <c r="B128" i="7"/>
  <c r="A128" i="7"/>
  <c r="B126" i="7"/>
  <c r="A126" i="7"/>
  <c r="B124" i="7"/>
  <c r="A124" i="7"/>
  <c r="B122" i="7"/>
  <c r="A122" i="7"/>
  <c r="F116" i="7"/>
  <c r="F113" i="7"/>
  <c r="F110" i="7"/>
  <c r="F102" i="7"/>
  <c r="F101" i="7"/>
  <c r="F98" i="7"/>
  <c r="F97" i="7"/>
  <c r="F96" i="7"/>
  <c r="F95" i="7"/>
  <c r="D94" i="7"/>
  <c r="F94" i="7" s="1"/>
  <c r="F91" i="7"/>
  <c r="F90" i="7"/>
  <c r="F89" i="7"/>
  <c r="F88" i="7"/>
  <c r="F87" i="7"/>
  <c r="F86" i="7"/>
  <c r="F84" i="7"/>
  <c r="F83" i="7"/>
  <c r="F80" i="7"/>
  <c r="F79" i="7"/>
  <c r="F76" i="7"/>
  <c r="F75" i="7"/>
  <c r="D74" i="7"/>
  <c r="F74" i="7" s="1"/>
  <c r="D71" i="7"/>
  <c r="F71" i="7" s="1"/>
  <c r="D70" i="7"/>
  <c r="F70" i="7" s="1"/>
  <c r="F69" i="7"/>
  <c r="D69" i="7"/>
  <c r="D68" i="7"/>
  <c r="F68" i="7" s="1"/>
  <c r="F65" i="7"/>
  <c r="F64" i="7"/>
  <c r="F63" i="7"/>
  <c r="F62" i="7"/>
  <c r="F61" i="7"/>
  <c r="F60" i="7"/>
  <c r="F57" i="7"/>
  <c r="F56" i="7"/>
  <c r="F55" i="7"/>
  <c r="F54" i="7"/>
  <c r="D54" i="7"/>
  <c r="D53" i="7"/>
  <c r="F53" i="7" s="1"/>
  <c r="F46" i="7"/>
  <c r="F48" i="7" s="1"/>
  <c r="F126" i="7" s="1"/>
  <c r="D38" i="7"/>
  <c r="F38" i="7" s="1"/>
  <c r="D35" i="7"/>
  <c r="F35" i="7" s="1"/>
  <c r="F33" i="7"/>
  <c r="D33" i="7"/>
  <c r="D31" i="7"/>
  <c r="F31" i="7" s="1"/>
  <c r="F24" i="7"/>
  <c r="F23" i="7"/>
  <c r="F22" i="7"/>
  <c r="F21" i="7"/>
  <c r="F20" i="7"/>
  <c r="F17" i="7"/>
  <c r="F16" i="7"/>
  <c r="D15" i="7"/>
  <c r="F15" i="7" s="1"/>
  <c r="D14" i="7"/>
  <c r="F14" i="7" s="1"/>
  <c r="F13" i="7"/>
  <c r="D13" i="7"/>
  <c r="F12" i="7"/>
  <c r="F11" i="7"/>
  <c r="F10" i="7"/>
  <c r="F7" i="7"/>
  <c r="F118" i="7" l="1"/>
  <c r="F130" i="7" s="1"/>
  <c r="F39" i="8"/>
  <c r="F107" i="8" s="1"/>
  <c r="F102" i="8"/>
  <c r="F110" i="8" s="1"/>
  <c r="F80" i="8"/>
  <c r="F89" i="8" s="1"/>
  <c r="F109" i="8" s="1"/>
  <c r="F104" i="7"/>
  <c r="F128" i="7" s="1"/>
  <c r="F40" i="7"/>
  <c r="F124" i="7" s="1"/>
  <c r="F26" i="7"/>
  <c r="F122" i="7" s="1"/>
  <c r="F132" i="7" s="1"/>
  <c r="C6" i="9" s="1"/>
  <c r="F112" i="8" l="1"/>
  <c r="F133" i="7"/>
  <c r="F134" i="7" s="1"/>
  <c r="F113" i="8" l="1"/>
  <c r="F114" i="8" s="1"/>
  <c r="C8" i="9"/>
  <c r="H78" i="6"/>
  <c r="H77" i="6"/>
  <c r="H76" i="6"/>
  <c r="H75" i="6"/>
  <c r="H74" i="6"/>
  <c r="H73" i="6"/>
  <c r="H72" i="6"/>
  <c r="H71" i="6"/>
  <c r="H65" i="6"/>
  <c r="H64" i="6"/>
  <c r="H63" i="6"/>
  <c r="H62" i="6"/>
  <c r="H61" i="6"/>
  <c r="H60" i="6"/>
  <c r="H66" i="6" s="1"/>
  <c r="H59" i="6"/>
  <c r="H58" i="6"/>
  <c r="H57" i="6"/>
  <c r="H56" i="6"/>
  <c r="H55" i="6"/>
  <c r="H54" i="6"/>
  <c r="H53" i="6"/>
  <c r="H52" i="6"/>
  <c r="H51" i="6"/>
  <c r="H50" i="6"/>
  <c r="H24" i="6"/>
  <c r="H23" i="6"/>
  <c r="H22" i="6"/>
  <c r="H21" i="6"/>
  <c r="H12" i="6" l="1"/>
  <c r="H79" i="6"/>
  <c r="H13" i="6" s="1"/>
  <c r="H25" i="6"/>
  <c r="H11" i="6" s="1"/>
  <c r="H14" i="6" l="1"/>
  <c r="C10" i="9" s="1"/>
  <c r="F265" i="1"/>
  <c r="F268" i="1" s="1"/>
  <c r="F322" i="1" s="1"/>
  <c r="F276" i="1" l="1"/>
  <c r="F279" i="1"/>
  <c r="F205" i="1"/>
  <c r="F223" i="1"/>
  <c r="F217" i="1"/>
  <c r="F242" i="1"/>
  <c r="F137" i="1"/>
  <c r="F61" i="1" l="1"/>
  <c r="F57" i="1"/>
  <c r="F286" i="1"/>
  <c r="F284" i="1"/>
  <c r="F54" i="1"/>
  <c r="F169" i="1"/>
  <c r="F173" i="1"/>
  <c r="F179" i="1"/>
  <c r="F50" i="1"/>
  <c r="F45" i="1"/>
  <c r="F41" i="1"/>
  <c r="F37" i="1"/>
  <c r="F300" i="1" l="1"/>
  <c r="F297" i="1"/>
  <c r="F294" i="1"/>
  <c r="F185" i="1" l="1"/>
  <c r="F144" i="1" l="1"/>
  <c r="B324" i="1"/>
  <c r="F291" i="1"/>
  <c r="F273" i="1"/>
  <c r="F239" i="1"/>
  <c r="F235" i="1"/>
  <c r="F255" i="1"/>
  <c r="D18" i="1"/>
  <c r="D23" i="1"/>
  <c r="F23" i="1" s="1"/>
  <c r="F148" i="1"/>
  <c r="D121" i="1"/>
  <c r="D113" i="1"/>
  <c r="D107" i="1"/>
  <c r="D77" i="1"/>
  <c r="D72" i="1"/>
  <c r="D85" i="1"/>
  <c r="F157" i="1"/>
  <c r="F304" i="1" l="1"/>
  <c r="F324" i="1" s="1"/>
  <c r="F133" i="1"/>
  <c r="F127" i="1"/>
  <c r="F98" i="1" l="1"/>
  <c r="F251" i="1"/>
  <c r="F257" i="1" s="1"/>
  <c r="F320" i="1" s="1"/>
  <c r="A318" i="1" l="1"/>
  <c r="B318" i="1"/>
  <c r="F211" i="1" l="1"/>
  <c r="F72" i="1"/>
  <c r="F121" i="1"/>
  <c r="F113" i="1"/>
  <c r="F107" i="1"/>
  <c r="F150" i="1" s="1"/>
  <c r="F93" i="1"/>
  <c r="F90" i="1"/>
  <c r="F85" i="1"/>
  <c r="F81" i="1"/>
  <c r="F77" i="1"/>
  <c r="F34" i="1"/>
  <c r="F29" i="1"/>
  <c r="F18" i="1"/>
  <c r="F12" i="1"/>
  <c r="F166" i="1"/>
  <c r="F188" i="1" s="1"/>
  <c r="F231" i="1"/>
  <c r="F200" i="1"/>
  <c r="F193" i="1"/>
  <c r="B316" i="1"/>
  <c r="A316" i="1"/>
  <c r="B314" i="1"/>
  <c r="A314" i="1"/>
  <c r="B312" i="1"/>
  <c r="A312" i="1"/>
  <c r="B310" i="1"/>
  <c r="A310" i="1"/>
  <c r="F65" i="1" l="1"/>
  <c r="F310" i="1" s="1"/>
  <c r="F100" i="1"/>
  <c r="F245" i="1"/>
  <c r="F316" i="1"/>
  <c r="F314" i="1"/>
  <c r="F312" i="1" l="1"/>
  <c r="F318" i="1"/>
  <c r="F328" i="1" l="1"/>
  <c r="C4" i="9" s="1"/>
  <c r="C12" i="9" s="1"/>
  <c r="F329" i="1" l="1"/>
  <c r="F330" i="1" s="1"/>
  <c r="C14" i="9" l="1"/>
  <c r="C15" i="9" s="1"/>
  <c r="C16" i="9" l="1"/>
</calcChain>
</file>

<file path=xl/sharedStrings.xml><?xml version="1.0" encoding="utf-8"?>
<sst xmlns="http://schemas.openxmlformats.org/spreadsheetml/2006/main" count="867" uniqueCount="449">
  <si>
    <t>1.00</t>
  </si>
  <si>
    <t>SKUPAJ</t>
  </si>
  <si>
    <t>SKUPAJ z DDV</t>
  </si>
  <si>
    <t>PREDDELA</t>
  </si>
  <si>
    <t>SKUPAJ PREDDELA</t>
  </si>
  <si>
    <t>ZEMELJSKA DELA IN TEMELJENJE</t>
  </si>
  <si>
    <t>SKUPAJ ZEMELJSKA DELA IN TEMELJENJE</t>
  </si>
  <si>
    <t>VOZIŠČNE KONSTRUKCIJE</t>
  </si>
  <si>
    <t>SKUPAJ VOZIŠČNE KONSTRUKCIJE</t>
  </si>
  <si>
    <t>ODVODNJAVANJE</t>
  </si>
  <si>
    <t>SKUPAJ ODVODNJAVANJE</t>
  </si>
  <si>
    <t>OPREMA</t>
  </si>
  <si>
    <t>SKUPAJ OPREMA</t>
  </si>
  <si>
    <t>61 122</t>
  </si>
  <si>
    <t>Izdelava temelja iz cementnega</t>
  </si>
  <si>
    <t>betona C 12/15, globine 80 cm,</t>
  </si>
  <si>
    <t>premera 30 cm</t>
  </si>
  <si>
    <t>kos</t>
  </si>
  <si>
    <t>0</t>
  </si>
  <si>
    <t>5.04</t>
  </si>
  <si>
    <t>Dobava in vgraditev stebrička za</t>
  </si>
  <si>
    <t>prometni znak iz vroče cinkane</t>
  </si>
  <si>
    <t>jeklene cevi s premerom 64 mm,</t>
  </si>
  <si>
    <t>dolge 4000 mm</t>
  </si>
  <si>
    <t>m2</t>
  </si>
  <si>
    <t>22% DDV</t>
  </si>
  <si>
    <t>62 111</t>
  </si>
  <si>
    <t>Izdelava tankoslojne vzdolžne</t>
  </si>
  <si>
    <t>označbe na vozišču z enokomponentno</t>
  </si>
  <si>
    <t>belo barvo, vključno 250 g/m2</t>
  </si>
  <si>
    <t>posipa z drobci / kroglicami stekla,</t>
  </si>
  <si>
    <t xml:space="preserve"> strojno, debelina plasti suhe</t>
  </si>
  <si>
    <t>snovi 200 µm, širina črte 10 cm</t>
  </si>
  <si>
    <t>m1</t>
  </si>
  <si>
    <t>4.03</t>
  </si>
  <si>
    <t>44 323</t>
  </si>
  <si>
    <t>5.01</t>
  </si>
  <si>
    <t>5.02</t>
  </si>
  <si>
    <t>5.03</t>
  </si>
  <si>
    <t>m3</t>
  </si>
  <si>
    <t>1.01</t>
  </si>
  <si>
    <t>1.02</t>
  </si>
  <si>
    <t>1.03</t>
  </si>
  <si>
    <t>Postavitev in zavarovanje prečnega</t>
  </si>
  <si>
    <t>profila ostale javne ceste v</t>
  </si>
  <si>
    <t>gričevnatem terenu</t>
  </si>
  <si>
    <t>11 222</t>
  </si>
  <si>
    <t>1.04</t>
  </si>
  <si>
    <t>12 371</t>
  </si>
  <si>
    <t>Rezkanje in odvoz asfaltne krovne</t>
  </si>
  <si>
    <t>plasti v debelini do 3 cm (vklop v obst.</t>
  </si>
  <si>
    <t>stanje, priključki)</t>
  </si>
  <si>
    <t>12 382</t>
  </si>
  <si>
    <t>Rezanje asfaltne plasti s talno</t>
  </si>
  <si>
    <t>diamantno žago, debele 6 do 10 cm</t>
  </si>
  <si>
    <t>(vklop v obst. stanje, priključki)</t>
  </si>
  <si>
    <t>12 391</t>
  </si>
  <si>
    <t>Porušitev in odstranitev robnika iz</t>
  </si>
  <si>
    <t>cementnega betona</t>
  </si>
  <si>
    <t>2.01</t>
  </si>
  <si>
    <t>21 224</t>
  </si>
  <si>
    <t>2.02</t>
  </si>
  <si>
    <t>Široki izkop vezljive zemljine</t>
  </si>
  <si>
    <t>– 3. kategorije – strojno z nakladanjem</t>
  </si>
  <si>
    <t>22 111</t>
  </si>
  <si>
    <t>2.04</t>
  </si>
  <si>
    <t>Ureditev planuma temeljnih tal</t>
  </si>
  <si>
    <t>vezljive zemljine – 3. kategorije</t>
  </si>
  <si>
    <t>24 475</t>
  </si>
  <si>
    <t>Izdelava posteljice iz drobljenih</t>
  </si>
  <si>
    <t>25 112</t>
  </si>
  <si>
    <t>2.07</t>
  </si>
  <si>
    <t>Humuziranje brežine brez valjanja,</t>
  </si>
  <si>
    <t>25 151</t>
  </si>
  <si>
    <t>Doplačilo za zatravitev s semenom</t>
  </si>
  <si>
    <t>23 311</t>
  </si>
  <si>
    <t>Dobava in vgraditev geotekstilije</t>
  </si>
  <si>
    <t>3.01</t>
  </si>
  <si>
    <t>Izdelava nevezane nosilne plasti</t>
  </si>
  <si>
    <t>enakomerno zrnatega drobljenca iz</t>
  </si>
  <si>
    <t>31 342</t>
  </si>
  <si>
    <t>3.02</t>
  </si>
  <si>
    <t>Izdelava zgornje nosilne plasti</t>
  </si>
  <si>
    <t>bituminiziranega drobljenca</t>
  </si>
  <si>
    <t>32 263</t>
  </si>
  <si>
    <t>3.03</t>
  </si>
  <si>
    <t>Izdelava obrabne in zaporne ali</t>
  </si>
  <si>
    <t>zaščitne plasti bitumenskega betona</t>
  </si>
  <si>
    <t>BB 11k iz zmesi zrn iz karbonatnih</t>
  </si>
  <si>
    <t>kamnin in cestogradbenega bitumna v</t>
  </si>
  <si>
    <t>Opomba: z odvozom na deponijo.</t>
  </si>
  <si>
    <t>Opomba: deponiranje ob izkopu</t>
  </si>
  <si>
    <t>21 112</t>
  </si>
  <si>
    <t>1. kategorije – strojno z odrivom do 50 m</t>
  </si>
  <si>
    <t>2.00</t>
  </si>
  <si>
    <t>3.00</t>
  </si>
  <si>
    <t>4.00</t>
  </si>
  <si>
    <t>5.00</t>
  </si>
  <si>
    <t>6.00</t>
  </si>
  <si>
    <t>61 723</t>
  </si>
  <si>
    <t>Dobava in pritrditev prometnega</t>
  </si>
  <si>
    <t>znaka, podloga iz aluminijaste</t>
  </si>
  <si>
    <t>pločevine, znak z belo barvo-folijo</t>
  </si>
  <si>
    <t>Opomba: z odvozom prevezemniku odp.</t>
  </si>
  <si>
    <t>v debelini 15 cm - strojno</t>
  </si>
  <si>
    <t xml:space="preserve">kamnitih zrn TD63 v debelini  cca 30 cm </t>
  </si>
  <si>
    <t>kamnine v debelini do 40cm</t>
  </si>
  <si>
    <t xml:space="preserve">Dobava in vgradnja </t>
  </si>
  <si>
    <t>zmrzlinsko odporen material</t>
  </si>
  <si>
    <t>natezna trdnost  12 kN/m2</t>
  </si>
  <si>
    <t>Površinski izkop plodne zemljine – cca 0,3 m</t>
  </si>
  <si>
    <t>krožnega prereza s premerom 100 cm,</t>
  </si>
  <si>
    <t>Izdelava jaška iz perforirane betonsek cevi</t>
  </si>
  <si>
    <t>(AC 11 surf B70/100, A3)</t>
  </si>
  <si>
    <t>(AC 22 base B70/100, A3)</t>
  </si>
  <si>
    <t>debelini 50 mm</t>
  </si>
  <si>
    <t>zrnavosti 0/22 mm v debelini 70 mm</t>
  </si>
  <si>
    <t>35 214</t>
  </si>
  <si>
    <t>3.05</t>
  </si>
  <si>
    <t>Dobava in vgraditev</t>
  </si>
  <si>
    <t>predfabriciranega dvignjenega</t>
  </si>
  <si>
    <t>robnika iz cementnega betona s</t>
  </si>
  <si>
    <t>prerezom 15/25 cm</t>
  </si>
  <si>
    <t>35 235</t>
  </si>
  <si>
    <t>3.06</t>
  </si>
  <si>
    <t>predfabriciranega pogreznjenega</t>
  </si>
  <si>
    <t>NEPREDVIDENA DELA (10%)</t>
  </si>
  <si>
    <t>globokega 1,0 m - požiralnik in peskolov</t>
  </si>
  <si>
    <t>32 235</t>
  </si>
  <si>
    <t>debelini 50 mm -AC 8 surf B70/100, A5</t>
  </si>
  <si>
    <t>Izdelava obrabne in zaporne plasti v</t>
  </si>
  <si>
    <t>4.01</t>
  </si>
  <si>
    <t>4.02</t>
  </si>
  <si>
    <t>3.04</t>
  </si>
  <si>
    <t>2.03</t>
  </si>
  <si>
    <t>2.05</t>
  </si>
  <si>
    <t>2.06</t>
  </si>
  <si>
    <t>Izdealava in vgradnja znakov</t>
  </si>
  <si>
    <t>Izdealava šablon in</t>
  </si>
  <si>
    <t>barvanje hodnikov z simboli za promocijo hoje</t>
  </si>
  <si>
    <t>zasaditev z listnatimi drevesi višine 3 m</t>
  </si>
  <si>
    <t>TUJE STORITVE</t>
  </si>
  <si>
    <t>SKUPAJ TUJE STORITVE</t>
  </si>
  <si>
    <t>79 311</t>
  </si>
  <si>
    <t>6.01</t>
  </si>
  <si>
    <t>Projektantski nadzor</t>
  </si>
  <si>
    <t>ur</t>
  </si>
  <si>
    <t>79 351</t>
  </si>
  <si>
    <t>6.02</t>
  </si>
  <si>
    <t>79 121</t>
  </si>
  <si>
    <t>Izdelava projektne dokumentacije</t>
  </si>
  <si>
    <t xml:space="preserve">izvedenih del PID z navodili za </t>
  </si>
  <si>
    <t>vzdrževanje in obratovanje</t>
  </si>
  <si>
    <t>7.00</t>
  </si>
  <si>
    <t>predfabricirane obrobe -</t>
  </si>
  <si>
    <t>44 942</t>
  </si>
  <si>
    <t>Dobava in vgraditev pokrova iz</t>
  </si>
  <si>
    <t>duktilne litine z nosilnostjo 250 kN,</t>
  </si>
  <si>
    <t xml:space="preserve"> krožnega prereza s premerom 500 mm</t>
  </si>
  <si>
    <t>4.04</t>
  </si>
  <si>
    <t xml:space="preserve"> krožnega prereza s premerom 800 mm</t>
  </si>
  <si>
    <t>- na ponikovalnike fi100</t>
  </si>
  <si>
    <t>5.06</t>
  </si>
  <si>
    <t>5.07</t>
  </si>
  <si>
    <t>5.08</t>
  </si>
  <si>
    <t>5.09</t>
  </si>
  <si>
    <t>5.10</t>
  </si>
  <si>
    <t>3.07</t>
  </si>
  <si>
    <t>za ločilno plast (geo. nadzor)</t>
  </si>
  <si>
    <t>Arheološki nadzor</t>
  </si>
  <si>
    <t>ure</t>
  </si>
  <si>
    <t>zakoličba kom. Vodoov</t>
  </si>
  <si>
    <t>prerezom 8/20 cm</t>
  </si>
  <si>
    <t>1.05</t>
  </si>
  <si>
    <t>Odstranitev kanalet</t>
  </si>
  <si>
    <t>vključno z odvozom prevezemniku odpadkov</t>
  </si>
  <si>
    <t>00</t>
  </si>
  <si>
    <t>Odstranitev talakovanih površin</t>
  </si>
  <si>
    <t>in ponovne vgraditve - priklučki</t>
  </si>
  <si>
    <t>Odstranitev prometnih znakov</t>
  </si>
  <si>
    <t>vključno z odovozom, deponiranja</t>
  </si>
  <si>
    <t>vključno s temeljem</t>
  </si>
  <si>
    <t>in BC pesklovoa krožnega prereza s prem. 50 cm,</t>
  </si>
  <si>
    <t>ter betonskim temeljem/ obročem - po detajlu</t>
  </si>
  <si>
    <t xml:space="preserve">globokega 2,0 m </t>
  </si>
  <si>
    <t>Dobava in vgradnja linijskega požiralnika z rešetko iz</t>
  </si>
  <si>
    <t>Prilagoditev porkovov jaškov in požiralnikov</t>
  </si>
  <si>
    <t xml:space="preserve">Geotehnični nadzor/ </t>
  </si>
  <si>
    <t xml:space="preserve">ponikovalni preiskusi na </t>
  </si>
  <si>
    <t>Meritev Evd</t>
  </si>
  <si>
    <t xml:space="preserve">Zakoličba trase </t>
  </si>
  <si>
    <t>Ročni izkop, čiščenje ob kapelah</t>
  </si>
  <si>
    <t>betonska plošča, travne ploče, prod</t>
  </si>
  <si>
    <t xml:space="preserve">Prestavitev žive meje grmičevja </t>
  </si>
  <si>
    <t>odstrnaitev in ponovna zasaditev</t>
  </si>
  <si>
    <t>1.06</t>
  </si>
  <si>
    <t>1.07</t>
  </si>
  <si>
    <t>1.08</t>
  </si>
  <si>
    <t>1.09</t>
  </si>
  <si>
    <t>1.10</t>
  </si>
  <si>
    <t>1.11</t>
  </si>
  <si>
    <t>1.12</t>
  </si>
  <si>
    <t>Doplačilo za izvedbo radialnih</t>
  </si>
  <si>
    <t>robnikov</t>
  </si>
  <si>
    <t>3.08</t>
  </si>
  <si>
    <t>4.05</t>
  </si>
  <si>
    <t>klopi - uskaditev z ZVKD</t>
  </si>
  <si>
    <t>košev za smeti - uskladitev z ZVKD</t>
  </si>
  <si>
    <t>- po izboru investitorja- uskaditev z ZVKD</t>
  </si>
  <si>
    <t>globini predvidenih ponikovalnic</t>
  </si>
  <si>
    <t>5.05</t>
  </si>
  <si>
    <t>zapora ceste vključno z elaboratom zapore</t>
  </si>
  <si>
    <t>Izdelava vtoka z rešetko SELECTA - po detajlu</t>
  </si>
  <si>
    <t>vklučno s drenažnim zasipom TD32-63 (3m3)</t>
  </si>
  <si>
    <t>in ločilnim filcem 12KN/m2,  odbojno ploščo</t>
  </si>
  <si>
    <t>Izdelava vzdolžne in prečne drenaže, globoke do 1,5 m, na podložni plasti iz cementnega betona, debeline 315 mm, 2/3 perforiano DK cevjo z ovitim opsipom TD32-63 (0,5m3/m1)</t>
  </si>
  <si>
    <t>plasti v debelini do 8 cm ploščadi rekonstrukcija</t>
  </si>
  <si>
    <t>44 323 ponikovalnik</t>
  </si>
  <si>
    <t>- po detalju</t>
  </si>
  <si>
    <t>Dobava in vgradnja montažnih stebričkov</t>
  </si>
  <si>
    <t>00 - ponikovalnik</t>
  </si>
  <si>
    <t>za promocijo hoje</t>
  </si>
  <si>
    <t>pločevine, znak z modro barvo-folijo</t>
  </si>
  <si>
    <t>pločevine, znak z rumeno barvo-folijo</t>
  </si>
  <si>
    <t>RA2, velikost od 0,21 do 0,70 m2</t>
  </si>
  <si>
    <t>dolge 2000 mm</t>
  </si>
  <si>
    <t>4.07</t>
  </si>
  <si>
    <t>PROJEKTANTSKI PREDRAČUN ZA</t>
  </si>
  <si>
    <t xml:space="preserve">HODNIK ZA PEŠCE OB DRŽAVNI CESTI R3-694/1268 IN R3-695/8208 V NASELJU POLZELA </t>
  </si>
  <si>
    <t xml:space="preserve">"PLOČNIK ZA PEŠČCE - UTM" </t>
  </si>
  <si>
    <t>3/1 NAČRT HODNIKA ZA PEŠCE</t>
  </si>
  <si>
    <t>REKAPITULACIJA -  3/1 NAČRT HODNIKA ZA PEŠCE</t>
  </si>
  <si>
    <t>Gradbeni nadzor</t>
  </si>
  <si>
    <t>Nadzor direkcije za ceste</t>
  </si>
  <si>
    <t>URBANA OPREMA</t>
  </si>
  <si>
    <t>ZASADITEV IN ZELENE PORVIŠINE</t>
  </si>
  <si>
    <t>7.01</t>
  </si>
  <si>
    <t>8.00</t>
  </si>
  <si>
    <t>8.01</t>
  </si>
  <si>
    <t>8.02</t>
  </si>
  <si>
    <t>8.03</t>
  </si>
  <si>
    <t>8.04</t>
  </si>
  <si>
    <t>8.05</t>
  </si>
  <si>
    <t>8.06</t>
  </si>
  <si>
    <t>8.07</t>
  </si>
  <si>
    <t>8.08</t>
  </si>
  <si>
    <t xml:space="preserve">Projekt: </t>
  </si>
  <si>
    <t xml:space="preserve">Hodniki za pešce ob državni cesti R3-694/1268 POLZELA-DOBRTEŠA VAS z rekonstrukcijo ceste in križišča R3-659/8208 POLZELA, skozi naselje Polzela </t>
  </si>
  <si>
    <t>Projekt:</t>
  </si>
  <si>
    <t>CE 3/11/17</t>
  </si>
  <si>
    <t>Odsek:</t>
  </si>
  <si>
    <t xml:space="preserve">Hodniki za pešce ob državni cesti R3-694/1268 POLZELA-DOBRTEŠA VAS z rekonstrukcijo ceste in križišča R3-659/8208 POLZELA, skozi naselje Polzela 
PODODSEK: od km 11.668 do km 11.921
</t>
  </si>
  <si>
    <t>Načrt:</t>
  </si>
  <si>
    <t xml:space="preserve">29/2017-E (4 NAČRT ELEKTRIČNIH INŠTALACIJ IN OPREME)   
</t>
  </si>
  <si>
    <t>4/2– NAČRT JAVNE RAZSVETLJAVE OSVETLITVE HODNIKA ZA PEŠCE</t>
  </si>
  <si>
    <t>Faza:</t>
  </si>
  <si>
    <t>PZI</t>
  </si>
  <si>
    <t>1. JAVNA RAZSVETLJAVA</t>
  </si>
  <si>
    <t>REKAPITULACIJA - JAVNA RAZSVETLJAVA</t>
  </si>
  <si>
    <t>Znesek (EUR)</t>
  </si>
  <si>
    <t>A.1</t>
  </si>
  <si>
    <t>Gradbeno montažna dela</t>
  </si>
  <si>
    <t>B.1</t>
  </si>
  <si>
    <t>Elektro montažna dela</t>
  </si>
  <si>
    <t>C.1</t>
  </si>
  <si>
    <t>Ostale storitve</t>
  </si>
  <si>
    <t>SKUPAJ - JAVNA RAZSVETLJAVA</t>
  </si>
  <si>
    <t>Pripravljalna dela so zajeta v gradbenih popisih (ureditev gradbišča,...)</t>
  </si>
  <si>
    <t>Gradbeno montažna dela - JAVNA RAZSVETLJAVA</t>
  </si>
  <si>
    <t>Zap. št.</t>
  </si>
  <si>
    <t>Opis postavke</t>
  </si>
  <si>
    <t>Enota</t>
  </si>
  <si>
    <t>Količina</t>
  </si>
  <si>
    <t>Cena (EUR)</t>
  </si>
  <si>
    <t>Dobava in vgradnja rebrastih cevi za izdelavo kabelske kanalizacije, 1x ɸ110 mm,  na globini 0.8m (vrh zgornjega roba cevi) izkop v zemljišču I. do III. ktg., dobava peska (granul. 3-7 mm) in zaščita cevi s peskom v sloju 10 cm nad cevmi, zasip kanala z utrditvijo v slojih po 20-25 cm, dobava in položitev ozemljitvenega traku FeZn 25x4mm, dobava in položitev opozorilnega nemetaliziranega traku, nakladanje in odvoz odvečnega materiala ter stroški začasne in končne deponije, čiščenje trase</t>
  </si>
  <si>
    <t>m</t>
  </si>
  <si>
    <t>Zaščita kabelske kanalizacije pri prečkanju povoznih površin - obbetoniranje cevi z betonom 
C 16/20 -  0,1m3/m1</t>
  </si>
  <si>
    <t>Dobava in postavitev tipskega montažnega betonskega temelja, okvirnih dimenzij 0,7x0,7x1,1m, z delavniško dokumentacijo za AB temelj, statičnim izračunom (za drog višine 8 m, 1. vetrovna cona, pod 800m n.v.) komplet z izkopom, zasipom, utrjevanjem in planiranjem.</t>
  </si>
  <si>
    <t>Dobava in postavitev tipskega montažnega betonskega temelja za BIČ, okvirnih dimenzij 0,8x0,9x1,5m, z delavniško dokumentacijo za AB temelj, statičnim izračunom (za drog višine 3,4,6,9,10 m, 1. vetrovna cona, pod 800m n.v.) komplet z izkopom, zasipom, utrjevanjem in planiranjem.</t>
  </si>
  <si>
    <t>kpl</t>
  </si>
  <si>
    <t>SKUPAJ - Gradbeno montažna dela</t>
  </si>
  <si>
    <t>Elektro montažna dela - JAVNA RAZSVETLJAVA</t>
  </si>
  <si>
    <t>LED znak III-6 za izvedbo "BIČ" kot npr.: firme Semy  z oznako SEMY PED-03 z naslednjimi lastnostmi:</t>
  </si>
  <si>
    <t>Velikost znaka 1000 x 1000 mm zunanja mera in debelina 176 mm</t>
  </si>
  <si>
    <t>Ohišje znaka mora biti izdelan iz INOX-a DIN 316 ( A4 material )</t>
  </si>
  <si>
    <t>Simbol znaka je izdelan iz posebne REFLEKSNO - PROSOJNE folije v skladu s standardom, kar zagotavlja ustrezno refleksijo tudi če svetlobni vir ni aktiven</t>
  </si>
  <si>
    <t>Vogali znaka so zaokroženi v skladu s standardom.</t>
  </si>
  <si>
    <t>Velikost znakovnega polja je 900 x 900 mm.</t>
  </si>
  <si>
    <t>Sprednje in zadnje svetlobno polje je iz akrilnega stekla  ( na zahtevo antivandal polikarbonat ).</t>
  </si>
  <si>
    <t>Tesnilna guma za svetlobno polje je UV odporna.</t>
  </si>
  <si>
    <t>Obesa za znak je iz INOX-a.</t>
  </si>
  <si>
    <t>Vsa notranja konstrukcija je iz INOX-a.</t>
  </si>
  <si>
    <t>Servisna odprtina je na  ozki stranski stranici znaka.</t>
  </si>
  <si>
    <t>Znak ima že vgrajene LED utripajoče luči na obeh straneh znaka..</t>
  </si>
  <si>
    <t>Na spodnji stranici znaka je vgrajena LED svetilka za dodatno osvetljevanja prehoda za pešce.</t>
  </si>
  <si>
    <t>Notranji svetlobni vir ima minimalno 10.000 lm svetilnosti.</t>
  </si>
  <si>
    <t>Zagotovljena ustrezna homogenost svetlobnega polja.</t>
  </si>
  <si>
    <t>Zagotovljena kompenzacija staranja svetlobnega vira.</t>
  </si>
  <si>
    <t>Zagotovljeno zmanjšanje svetilnosti rumenih utripajočih LED luči v nočnem času.</t>
  </si>
  <si>
    <t>Dve kabelski uvodnici za 2 napajalna  kabla znaka.</t>
  </si>
  <si>
    <t>Priključni kabli finožični:</t>
  </si>
  <si>
    <t>preseka 8 do 12 mm 3 x 2,5 mm2 za  napajanje 230V, AC, varovalka 2A</t>
  </si>
  <si>
    <t>preseka 8 do 12 mm 2-3 x 2,5 mm2 za  napajanje 12V DC, varovalka 2,2A DC</t>
  </si>
  <si>
    <t>kom</t>
  </si>
  <si>
    <t>Dobava in montaža drogov cestne razsvetljave v skladu s standardom EN40 in certifikat za pasivno varnost EN12767 in 100NE2 (lomljivi kandelaber) , h=8m z nastavkom ɸ60 mm za direktni natik cestnih svetilk, komplet s sidrno ploščo in priključnico s sponkami in varovalnim elementom - instalacijskim odklopnikom In=4A (instalacijski odklopnik B4A 1p).</t>
  </si>
  <si>
    <t>TIP 1 -Dobava in montaža ulične svetilke Enotna oblikovna zasnova za vse velikosti in forme.
Svetilka javne razsvetljave sodobnega videza,
Modularne sestave in izmenljivimi komponentami brez 
Poškodb svetilke. Napajalna enota v stebru za lažjo montažo
In dostop.
Optični sistem brez uporabe sekundarnega odboja in pokrivala.
Enotni svetilni modul neglede na velikost in moč svetilke, ki omogoča različne optike in fotometrije.
Dobavljivi posamezni svetilni modul zatesnjen z namenskim silikonskim tesnilom.
Ohišje izdelano iz Al z gladko površino za optimalno 
odvajanje toplote, prašno barvano v Eisenglimmer DB703. 
Montaža natična preko integrirane pritrditve natično na steber,
V barvi svetilke
Svetilka s priključno močjo 50 watt  mora imeti lumen
paket ne manjšim od 6000 Lm pri 4000 K 
IP 67
Ik08
D: 650 Š:250 H:136 v mm
Napetost: 220 - 240 V /: 50 - 60Hz
Zaščitni razred III
EEC: A+
EEC lamp included: A+
CE certifikat
Kot na primer GEOLUX PLAIN I M 50 AA optika
5 letna garancija</t>
  </si>
  <si>
    <t>TIP 2 - Dobava in montaža ulične svetilke Enotna oblikovna zasnova s prilagojeno fotometrijo za prehod za pešce.
Svetilka javne razsvetljave sodobnega videza,
Modularne sestave in izmenljivimi komponentami brez 
Poškodb svetilke. Napajalna enota v stebru za lažjo montažo
In dostop.
Optični sistem brez uporabe sekundarnega odboja in pokrivala.
Enotni svetilni modul neglede na velikost in moč svetilke, ki omogoča različne optike in fotometrije.
Dobavljivi posamezni svetilni modul zatesnjen z namenskim silikonskim tesnilom.
Ohišje izdelano iz Al z gladko površino za optimalno 
odvajanje toplote, prašno barvano v Eisenglimmer DB703. 
Montaža natična preko integrirane pritrditve natično na steber,
V barvi svetilke
Svetilka s priključno močjo 50 watt  mora imeti lumen
paket ne manjšim od 6000 Lm pri 4000 K 
IP 67
Ik08
D: 650 Š:250 H:136 v mm
Napetost: 220 - 240 V /: 50 - 60Hz
Zaščitni razred III
EEC: A+
EEC lamp included: A+
CE certifikat
Kot na primer GEOLUX Pedestrian X 50 W AX optika
5 letna garancija</t>
  </si>
  <si>
    <t>TIP 3 - Dobava in montaža ulične svetilke Enotna oblikovna zasnova za vse velikosti in forme.
Svetilka javne razsvetljave sodobnega videza,
Modularne sestave in izmenljivimi komponentami brez 
Poškodb svetilke. Napajalna enota v stebru za lažjo montažo
In dostop.
Optični sistem brez uporabe sekundarnega odboja in pokrivala.
Enotni svetilni modul neglede na velikost in moč svetilke, ki omogoča različne optike in fotometrije.
Dobavljivi posamezni svetilni modul zatesnjen z namenskim silikonskim tesnilom.
Ohišje izdelano iz Al z gladko površino za optimalno 
odvajanje toplote, prašno barvano v Eisenglimmer DB703. 
Montaža natična preko integrirane pritrditve natično na steber,
V barvi svetilke
Svetilka s priključno močjo 100 watt  mora imeti lumen
paket ne manjšim od 11000 Lm pri 4000 K 
IP 67
Ik08
D: 850 Š:300 H:136 v mm
Napetost: 220 - 240 V /: 50 - 60Hz
Zaščitni razred III
EEC: A+
EEC lamp included: A+
CE certifikat
Kot na primer GEOLUX PLAIN I L 100 AD optika
5 letna garancija</t>
  </si>
  <si>
    <t>TIP 4 - Svetilka za prehod za pešce sodobnega videza.
Montaža pod bičem in znakom prehoda za pešce.
Modularne sestave in izmenljivimi komponentami brez 
Poškodb svetilke.
Optični sistem brez uporabe sekundarnega odboja in pokrivala.
Enotni svetilni modul neglede na velikost in moč svetilke, ki omogoča različne optike in fotometrije.
Dobavljivi posamezni svetilni modul zatesnjen z namenskim silikonskim tesnilom.
Ohišje izdelano iz Al z gladko površino za optimalno 
odvajanje toplote, prašno barvano v Eisenglimmer DB703. 
Svetilka s priključno močjo 70 watt  mora imeti lumen
paket ne manjšim od 8000 Lm pri 4000 K 
IP 67
Ik08
D: 650 Š:250 H:136 v mm
Napetost: 220 - 240 V /: 50 - 60Hz
Zaščitni razred III
EEC: A+
EEC lamp included: A+
CE certifikat
Kot na primer GEOLUX PLAIN I M 70 AD optika
5 letna garancija</t>
  </si>
  <si>
    <t>TIP 5 - Svetilka za prehode za pešce sodobnega videza,
Montaža pod bičem in znakom prehoda za pešce.
Modularne sestave in izmenljivimi komponentami brez 
Poškodb svetilke. Napajalna enota integrirana v svetilko.
Optični sistem brez uporabe sekundarnega odboja in pokrivala.
Dobavljiv individualen vodoodporen modul.
Enotni svetilni modul neglede na velikost in moč svetilke, ki omogoča različne optike in fotometrije.
Dobavljivi posamezni svetilni modul zatesnjen z namenskim silikonskim tesnilom.
Ohišje izdelano iz Al z gladko površino za optimalno 
odvajanje toplote, prašno barvano v Eisenglimmer 703. 
Montaža preko centralnega montažnega sistema na bič
Pod znak prehoda za pešce
Fotometrija za osvetljevanje prehoda za pešce iz zgornje strani
Svetilka s priključno močjo 50 watt  mora imeti lumen
paket ne manjšim od 5800 Lm pri 4000 K 
IP 67
Ik08
D:516 (+54,03 priključnice) Š:100 H:157 v mm
Napetost: 220 - 240 V /: 50 - 60Hz
Zaščitni razred III
EEC: A+
EEC lamp included: A+
CE certifikat
Kot na primer GEOLUX CROWLED I Street M 50W
5 letna garancija</t>
  </si>
  <si>
    <t>Dobava in montaža poliesterskega električnega stikalnega bloka s podstavkom, R-JR, dimenzije 1080x110x320mm z podstavkom (kot: npr.:Kosič d.o.o.), opremljenega z ustrezno varovalno, zaščitno in merilno opremo po enopolni shemi 
-1 kos PEN zbiralnica,
-1 kos grebenasto stikalo 63A, 3p
-1 kos grebenasto stikalo 0-1-2, 10A
-1 kos Kontaktor KLN 30-11 230V
-1 kos NV ločilnik 10A 3p
-1 kos nočno stikalo (luxomat) 
-1 kos programska ura
- 1 × ožičenje omare
- 5 m kabel Licy 2×0,5 mm2 za foto senzor
- 1 kos števec skaldno s SODO standardizacijo                                                                 - 2 kos ločilnik NV00 do 160A                                                                                           - 1 kos prenapetostna zaščćita PROTEC ''B''                                 - drobni in vezni material</t>
  </si>
  <si>
    <t>Dobava in uvlačenje kabla NAYY- 4x16mm2 v cevi ɸ110 mm</t>
  </si>
  <si>
    <t>Dobava in uvlačenje kabla NAYY- 3x16mm2 v cevi ɸ110 mm - dovod za BIČ</t>
  </si>
  <si>
    <t>Izdelava priključka ozemljitve na drog ali kovinsko ograjo z  ZnFe 25x4 mm (l=1,5 m), kmplet s spojnim materialom</t>
  </si>
  <si>
    <t>Izdelava kabelskih končnikov in priključitev kablov v drogu</t>
  </si>
  <si>
    <t>Instalacija (ožičenje)  kandelabrov  in sicer od priključne omarice v kandelabru do same svetilke s kablom FG70R 3x1,5 mm2, kompletno z priključnim setom.</t>
  </si>
  <si>
    <t>Dobava križnih sponk 60x60 in izdelava križnih stikov z antikorozijsko zaščito</t>
  </si>
  <si>
    <t>Označevanje drogov in odjemnih mest</t>
  </si>
  <si>
    <t>Dobava in montaža kovinske vroče cinkane cevi notr. premera 40mm, dolžine 3m, položitev v izkopan jarek, uvlečenje kabla NAYY 4x16mm2, za preprečitev vplivov NN kabla ob prečkanju TK kabla</t>
  </si>
  <si>
    <t>SKUPAJ - Elektro montažna dela</t>
  </si>
  <si>
    <t>Nadzor upravljalcev komunalnih vodov  (vodovod, Elektro Celje, Telekom Slovenije, Telemach, Občina,DRSI,...)</t>
  </si>
  <si>
    <t>Izdelava geodetskega posnetka za podzemni kataster po izvedbi gradbenih del</t>
  </si>
  <si>
    <t>Stroški nadzora in vodenja elektromontažnih del po tarifi IZS. Vrednost postavke je že fiksno določena v PIS-u in jo ponudnik ne more/ne sme spreminjati. Obračun projektantskega nadzora se bo izvedel po dokazljivih dejanskih stroških na podlagi računa izvajalca projektantskega nadzora.</t>
  </si>
  <si>
    <t>Izdelava PID načrtov</t>
  </si>
  <si>
    <t>Projektanstki nadzor po tarifi IZS</t>
  </si>
  <si>
    <t>Meritve kablovoda</t>
  </si>
  <si>
    <t>Svetlobnotehnične meritve za verifikacijo izpolnjevanja projektno določenih parametrov</t>
  </si>
  <si>
    <t>Izdelava projektne dokumentacije za vzdrževanje in obratovanje</t>
  </si>
  <si>
    <t>SKUPAJ - Ostale postavke</t>
  </si>
  <si>
    <t>3/II</t>
  </si>
  <si>
    <t>PROJEKTANTSKI PREDRAČUN ZA RUŠITEV FASADNE STEN stanovanjske hiše parc.št.:*38, k.o.:992 Polzela</t>
  </si>
  <si>
    <t>št.proj.: CE 3/11/17,  načrt št.: NK 8/12/17</t>
  </si>
  <si>
    <t>1.0</t>
  </si>
  <si>
    <t>1.1 Geodetska dela</t>
  </si>
  <si>
    <t>1</t>
  </si>
  <si>
    <t>Zakoličba rušitve</t>
  </si>
  <si>
    <t>1.2 Rušitvena dela</t>
  </si>
  <si>
    <t xml:space="preserve">Zaščita objekta </t>
  </si>
  <si>
    <t>2</t>
  </si>
  <si>
    <t>Odstranitev kleparskih obrob za kasnejšo vgradnjo</t>
  </si>
  <si>
    <t>3</t>
  </si>
  <si>
    <t>Odstranitev kritine za kasnejšo uporabo</t>
  </si>
  <si>
    <t>4</t>
  </si>
  <si>
    <t>Rušitev betonskega zidu, talne plošče in odvoz na komunal. deponijo</t>
  </si>
  <si>
    <t>5</t>
  </si>
  <si>
    <t>rušitev opečnega zidu, oboka in odvoz na komunal. deponijo</t>
  </si>
  <si>
    <t>6</t>
  </si>
  <si>
    <t>Rušitev betonskega tlaka deb. do 20cm z odvozom</t>
  </si>
  <si>
    <t>Odstranitev  delov ostrešja, stropov za kasnejšo uporabo</t>
  </si>
  <si>
    <t>Odstranitev oken z obnovo za kasnejšo uporabo</t>
  </si>
  <si>
    <t>1.3 Dodatna dela</t>
  </si>
  <si>
    <t>Komplet postavitev in odstranitev začasne  prometne zapore v času gradnje</t>
  </si>
  <si>
    <t>Dodatek za fazno delo v vseh postavkah</t>
  </si>
  <si>
    <t>ocena</t>
  </si>
  <si>
    <t>Postavitev in odstranitev ter najem delovnih odrov za čas izvedbe komplet</t>
  </si>
  <si>
    <t>Čiščenje in ureditev okolice v prvotno stanje</t>
  </si>
  <si>
    <t>komplet</t>
  </si>
  <si>
    <t>Preveritev poteka komunalnih vodov pod temeljem</t>
  </si>
  <si>
    <t>2.0</t>
  </si>
  <si>
    <t>2.1 Izkopi</t>
  </si>
  <si>
    <t>tampona in kamnite posteljice</t>
  </si>
  <si>
    <t>2.2 Planum temeljnih tal</t>
  </si>
  <si>
    <t>planiranje in utrditev planuma</t>
  </si>
  <si>
    <t>2.4 Zasip temelja</t>
  </si>
  <si>
    <t>Zasip in utrjevanje za temeljem z drenažnim gramoznim zasutjen v plasteh</t>
  </si>
  <si>
    <t>1.2.5 Odvoz odvečnega materiala</t>
  </si>
  <si>
    <t>Odvoz odvečne težke zemljine</t>
  </si>
  <si>
    <t>3.0</t>
  </si>
  <si>
    <t>3.1  Odvodnjavanje</t>
  </si>
  <si>
    <r>
      <t xml:space="preserve">Dobava in postavitev peskolova in ponikalnika iz B.C. </t>
    </r>
    <r>
      <rPr>
        <sz val="10"/>
        <rFont val="Arial"/>
        <family val="2"/>
        <charset val="238"/>
      </rPr>
      <t>Ø</t>
    </r>
    <r>
      <rPr>
        <sz val="10"/>
        <rFont val="Calibri"/>
        <family val="2"/>
        <charset val="238"/>
      </rPr>
      <t xml:space="preserve">40cm </t>
    </r>
    <r>
      <rPr>
        <sz val="10"/>
        <rFont val="Calibri"/>
        <family val="2"/>
        <charset val="238"/>
        <scheme val="minor"/>
      </rPr>
      <t>z bet.pokrovom</t>
    </r>
  </si>
  <si>
    <t>4.0</t>
  </si>
  <si>
    <t>GRADBENA IN OBRTNIŠKA DELA</t>
  </si>
  <si>
    <t>4.1 tesarska dela</t>
  </si>
  <si>
    <t>Izdelava dvostranskega opaža za temelj   pasovni komplet</t>
  </si>
  <si>
    <t>Izdelava vidnega dvostranskega opaža stene deb 30cm, komplet</t>
  </si>
  <si>
    <t>Izdelava opaža nosilcev, vertikalnih in horizontalnih vezi širine do 30cm, komplet</t>
  </si>
  <si>
    <t>Prilagoditev obstoječe strešine</t>
  </si>
  <si>
    <t>Obloga  zunanjih lesenih delov s cementno vlakneno ploščo debeline 1cm</t>
  </si>
  <si>
    <t>4.2 delo z jeklom za ojačitev</t>
  </si>
  <si>
    <t>Priprava in postavitev rebraste armature S500B s premerom do 12 mm za srednje zahtevno ojačitev</t>
  </si>
  <si>
    <t>kg</t>
  </si>
  <si>
    <t>Priprava in postavitev rebrastih palic  jekla S500B s premerom 14 mm in večjim za srednje zahtevno ojačitev</t>
  </si>
  <si>
    <t>Priprava in postavitev mrež iz vlečene jeklene žice S500B  s premerom &gt; od 4 in &lt; od 12 mm, teže nad 5 do 10 kg/m2</t>
  </si>
  <si>
    <t xml:space="preserve">Vrtanje izvrtin 24mm v betonsko/kamnito steno globine 250mm </t>
  </si>
  <si>
    <t xml:space="preserve">vrtanje izvrtin 24mm v opečno steno globine 250mm </t>
  </si>
  <si>
    <t>7</t>
  </si>
  <si>
    <t>dobava in izvedba sider (pocinkane, nerjavne, sidrni vijaki, itd) komplet</t>
  </si>
  <si>
    <t>4.3 delo s cementnim betonom</t>
  </si>
  <si>
    <t>Priprava in vgraditev mešanice navadnega cementnega betona C12/16 v prerez do 0,15 m3/m2-m1</t>
  </si>
  <si>
    <t>Priprava in vgraditev mešanice cementnega betona marke C25/30 XC2, PV-II</t>
  </si>
  <si>
    <t>Priprava in vgraditev mešanice cementnega betona marke C30/37 XD3,  XF4, XM2, Cl 0,2  PV-II, OPZT-S25 v/c &lt;0,45</t>
  </si>
  <si>
    <t>Priprava in vgraditev mešanice cementnega betona marke C25/30 v vezi in nosilce</t>
  </si>
  <si>
    <t>4.4 hidroizolacije</t>
  </si>
  <si>
    <t>Priprava in vgraditev varjenih bitumenskih trakov s tkanino iz steklenih vlaken v debelini 5 mm dvoslojno</t>
  </si>
  <si>
    <t>Dobava in vgraditev  ter tesnenje čepaste folije</t>
  </si>
  <si>
    <t>premaz betonskih delov z hidrofobnim premazom</t>
  </si>
  <si>
    <t>4.5 Ključavničarska dela</t>
  </si>
  <si>
    <t>Dobava in vgraditev nerjavnega čevlja  (inox ali pocinkanega) za steber, lego, 20/20cm</t>
  </si>
  <si>
    <r>
      <t>Dobava in vgraditev ojačitve  horizontalnih vezi iz 2x</t>
    </r>
    <r>
      <rPr>
        <sz val="10"/>
        <rFont val="Arial"/>
        <family val="2"/>
        <charset val="238"/>
      </rPr>
      <t>Ø</t>
    </r>
    <r>
      <rPr>
        <sz val="10"/>
        <rFont val="Calibri"/>
        <family val="2"/>
        <charset val="238"/>
      </rPr>
      <t>16 (nerjavne, pocinkane) palice  s podložnimi ploč. #</t>
    </r>
    <r>
      <rPr>
        <sz val="10"/>
        <rFont val="Calibri"/>
        <family val="2"/>
        <charset val="238"/>
        <scheme val="minor"/>
      </rPr>
      <t>80/80/8mm s pritrditvijo</t>
    </r>
  </si>
  <si>
    <t>4.5 Slikopleskarska dela, fasaderska dela</t>
  </si>
  <si>
    <t xml:space="preserve"> Izdelava apnenega beleža z vsemi deli in zaglajevanjem</t>
  </si>
  <si>
    <t>izdelava akrilnega zaključnega sloja granulacije 2mm  - zaribana struktura</t>
  </si>
  <si>
    <t>barva kot na obstoječem objektu oz. po izboru naročnika</t>
  </si>
  <si>
    <t>zaščita lesa lak lazurnim premazom komplet 3x</t>
  </si>
  <si>
    <t>obloga vkopane stene, temelji, nosilci in vezi z XPS izolacijo 5cm</t>
  </si>
  <si>
    <t>obloga vkopane stene z XPS izolacijo 10cm</t>
  </si>
  <si>
    <t>izdelava tankoslojne kontaktne fasade iz XPS d=5cm</t>
  </si>
  <si>
    <t>izdelava tankoslojne kontaktne fasade iz XPS d=10cm</t>
  </si>
  <si>
    <t>izdelava tankoslojne kontaktne fasade iz kamene volne d=16cm</t>
  </si>
  <si>
    <t>4.6 Zidarska dela</t>
  </si>
  <si>
    <t xml:space="preserve"> Izdelava opečnega zidu iz votlakov d=30, d=25cm</t>
  </si>
  <si>
    <t>Izdelava apnenega grobega in finega ometa</t>
  </si>
  <si>
    <t>Dobava in vgradnja prednapetih opečnih nosilcev dolžin 1,5m</t>
  </si>
  <si>
    <t>Vgradnja obnovljenih obstoječih oken (1,4m2) s polkni</t>
  </si>
  <si>
    <t>Dobava in vgradnja okna nepravilne oblike (3,7m2) s polkni</t>
  </si>
  <si>
    <t>4.7 _Krovska in kleparska dela</t>
  </si>
  <si>
    <t>Izvedba potrebnih kleparskih del komplet z dobavo manjkajočih delov</t>
  </si>
  <si>
    <t>Izedba vseh potrebnih krovskih del komplet</t>
  </si>
  <si>
    <t>SKUPAJ GRADBENA DELA</t>
  </si>
  <si>
    <t>Geotehnični nadzor</t>
  </si>
  <si>
    <t>Izdelava zaščite komunalnih vodov</t>
  </si>
  <si>
    <t xml:space="preserve">REKAPITULACIJA </t>
  </si>
  <si>
    <t>3/III</t>
  </si>
  <si>
    <t>PROJEKTANTSKI PREDRAČUN ZA RUŠITEV nadstreška parc.št. 1169/1, *496, k.o.:992 Polzela</t>
  </si>
  <si>
    <t>št.proj.: CE 3/11/17,  načrt št.: NK 9/12/17</t>
  </si>
  <si>
    <t>Odstranitev žlebov za kasnejšo uporabo</t>
  </si>
  <si>
    <t>rušitev zidca in odvoz na komunal. Deponijo</t>
  </si>
  <si>
    <t>Rušitev betonskega tlaka 60/60/20cm z odvozom</t>
  </si>
  <si>
    <t>odstranitev  stebrov z oblogami in odvoz na deponijo</t>
  </si>
  <si>
    <t>dodatek za fazno delo v vseh postavkah</t>
  </si>
  <si>
    <t xml:space="preserve">postavitev in odstranitev ter najem delovnih odrov za čas izvedbe </t>
  </si>
  <si>
    <t>čiščenje in ureditev okolice v prvotno stanje</t>
  </si>
  <si>
    <t>zasip in utrjevanje za temeljem</t>
  </si>
  <si>
    <t>Izdelava dvostranskega opaža za temelj 60/60/50cm  komplet</t>
  </si>
  <si>
    <t>Izdelava vidnega dvostranskega opaža z letvicami 3/3cm za  steber 30/30/80cm komplet</t>
  </si>
  <si>
    <t>Dobava in vgradnja komplet z nerjavnim veznim materialom stebra in leg 20/20cm, lat in ostalih elementov</t>
  </si>
  <si>
    <t>Priprava in postavitev mrež iz vlečene jeklene žice S500B - MAG 500/560 s premerom &gt; od 4 in &lt; od 12 mm, teže nad 5 do 6 kg/m2</t>
  </si>
  <si>
    <t xml:space="preserve">vrtanje izvrtin do 24mm v opečno steno globine do 250mm </t>
  </si>
  <si>
    <t>Priprava in vgraditev varjenih bitumenskih trakov s tkanino iz steklenih vlaken v debelini 5 mm</t>
  </si>
  <si>
    <t>Dobava in vgraditev ter tesnenje čepaste folije</t>
  </si>
  <si>
    <t>Dobava in vgraditev nerjavnega čevlja  (inox ali pocinkanega) za steber 20/20cm</t>
  </si>
  <si>
    <t>Dobava in vgraditev ojačitve opor iz profila L 80/80/8mm s pritrditvijo</t>
  </si>
  <si>
    <t xml:space="preserve"> Izdelava obloge cementnih plošč z mrežico in lepilno malto</t>
  </si>
  <si>
    <t>GRADBENI DEL</t>
  </si>
  <si>
    <t>RUŠITEV NADSTREŠKA</t>
  </si>
  <si>
    <t>JAVNA RAZSVETLJAVA</t>
  </si>
  <si>
    <t>3/I</t>
  </si>
  <si>
    <t>RUŠITEV FASADNE STENE</t>
  </si>
  <si>
    <t>REKAPITULACIJA - Pločnik Polzela UTM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</si>
</sst>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 &quot;€&quot;"/>
    <numFmt numFmtId="165" formatCode="0.0000"/>
    <numFmt numFmtId="166" formatCode="#,##0.00\ &quot;SIT&quot;"/>
  </numFmts>
  <fonts count="31" x14ac:knownFonts="1">
    <font>
      <sz val="10"/>
      <name val="Arial CE"/>
      <charset val="238"/>
    </font>
    <font>
      <sz val="11"/>
      <color theme="1"/>
      <name val="Calibri"/>
      <family val="2"/>
      <charset val="238"/>
      <scheme val="minor"/>
    </font>
    <font>
      <sz val="10"/>
      <name val="Calibri"/>
      <family val="2"/>
      <charset val="238"/>
      <scheme val="minor"/>
    </font>
    <font>
      <b/>
      <sz val="10"/>
      <name val="Calibri"/>
      <family val="2"/>
      <charset val="238"/>
      <scheme val="minor"/>
    </font>
    <font>
      <sz val="10"/>
      <color rgb="FFFF0000"/>
      <name val="Calibri"/>
      <family val="2"/>
      <charset val="238"/>
      <scheme val="minor"/>
    </font>
    <font>
      <sz val="10"/>
      <color rgb="FF0070C0"/>
      <name val="Calibri"/>
      <family val="2"/>
      <charset val="238"/>
      <scheme val="minor"/>
    </font>
    <font>
      <sz val="10"/>
      <name val="Times New Roman CE"/>
      <charset val="238"/>
    </font>
    <font>
      <sz val="10"/>
      <color rgb="FFFF0000"/>
      <name val="Times New Roman CE"/>
      <family val="1"/>
      <charset val="238"/>
    </font>
    <font>
      <sz val="10"/>
      <name val="Times New Roman CE"/>
      <family val="1"/>
      <charset val="238"/>
    </font>
    <font>
      <b/>
      <sz val="10"/>
      <name val="Times New Roman CE"/>
      <charset val="238"/>
    </font>
    <font>
      <sz val="11"/>
      <color theme="1"/>
      <name val="Swis721 Cn BT"/>
      <family val="2"/>
    </font>
    <font>
      <b/>
      <sz val="12"/>
      <color theme="1"/>
      <name val="Swis721 Cn BT"/>
      <family val="2"/>
    </font>
    <font>
      <b/>
      <sz val="11"/>
      <color theme="1"/>
      <name val="Swis721 Cn BT"/>
      <family val="2"/>
    </font>
    <font>
      <sz val="10"/>
      <name val="Swis721 Cn BT"/>
      <family val="2"/>
    </font>
    <font>
      <b/>
      <sz val="10"/>
      <name val="Swis721 Cn BT"/>
      <family val="2"/>
    </font>
    <font>
      <b/>
      <sz val="14"/>
      <color theme="1"/>
      <name val="Swis721 Cn BT"/>
      <family val="2"/>
    </font>
    <font>
      <sz val="10"/>
      <color indexed="8"/>
      <name val="Arial"/>
      <family val="2"/>
    </font>
    <font>
      <b/>
      <sz val="11"/>
      <color indexed="8"/>
      <name val="Swis721 Cn BT"/>
      <family val="2"/>
    </font>
    <font>
      <b/>
      <sz val="11"/>
      <color rgb="FF000000"/>
      <name val="Swis721 Cn BT"/>
      <family val="2"/>
    </font>
    <font>
      <sz val="11"/>
      <color rgb="FF000000"/>
      <name val="Swis721 Cn BT"/>
      <family val="2"/>
    </font>
    <font>
      <sz val="10"/>
      <color rgb="FF000000"/>
      <name val="Swis721 Cn BT"/>
      <family val="2"/>
    </font>
    <font>
      <sz val="11"/>
      <color rgb="FF00B0F0"/>
      <name val="Swis721 Cn BT"/>
      <family val="2"/>
    </font>
    <font>
      <b/>
      <sz val="11"/>
      <name val="Swis721 Cn BT"/>
      <family val="2"/>
    </font>
    <font>
      <sz val="8"/>
      <color theme="1"/>
      <name val="Swis721 Cn BT"/>
      <family val="2"/>
    </font>
    <font>
      <sz val="9"/>
      <color rgb="FF000000"/>
      <name val="Swis721 Cn BT"/>
      <family val="2"/>
    </font>
    <font>
      <sz val="11"/>
      <name val="Swis721 Cn BT"/>
      <family val="2"/>
    </font>
    <font>
      <sz val="16"/>
      <name val="Calibri"/>
      <family val="2"/>
      <charset val="238"/>
      <scheme val="minor"/>
    </font>
    <font>
      <sz val="10"/>
      <name val="Arial"/>
      <family val="2"/>
      <charset val="238"/>
    </font>
    <font>
      <sz val="10"/>
      <name val="Calibri"/>
      <family val="2"/>
      <charset val="238"/>
    </font>
    <font>
      <b/>
      <sz val="14"/>
      <name val="Arial CE"/>
      <charset val="238"/>
    </font>
    <font>
      <b/>
      <sz val="16"/>
      <name val="Arial CE"/>
      <charset val="238"/>
    </font>
  </fonts>
  <fills count="3">
    <fill>
      <patternFill patternType="none"/>
    </fill>
    <fill>
      <patternFill patternType="gray125"/>
    </fill>
    <fill>
      <patternFill patternType="solid">
        <fgColor theme="0" tint="-0.34998626667073579"/>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16" fillId="0" borderId="0"/>
  </cellStyleXfs>
  <cellXfs count="122">
    <xf numFmtId="0" fontId="0" fillId="0" borderId="0" xfId="0"/>
    <xf numFmtId="49" fontId="2" fillId="0" borderId="0" xfId="0" applyNumberFormat="1" applyFont="1" applyFill="1" applyBorder="1" applyAlignment="1">
      <alignment horizontal="right"/>
    </xf>
    <xf numFmtId="4" fontId="4" fillId="0" borderId="0" xfId="0" applyNumberFormat="1" applyFont="1" applyFill="1" applyBorder="1"/>
    <xf numFmtId="0" fontId="4" fillId="0" borderId="0" xfId="0" applyFont="1" applyFill="1" applyBorder="1"/>
    <xf numFmtId="49" fontId="3" fillId="0" borderId="0" xfId="0" applyNumberFormat="1" applyFont="1" applyFill="1" applyBorder="1" applyAlignment="1">
      <alignment horizontal="right"/>
    </xf>
    <xf numFmtId="49" fontId="2" fillId="0" borderId="0" xfId="0" applyNumberFormat="1" applyFont="1" applyFill="1" applyBorder="1" applyAlignment="1">
      <alignment horizontal="left"/>
    </xf>
    <xf numFmtId="4" fontId="4" fillId="0" borderId="2" xfId="0" applyNumberFormat="1" applyFont="1" applyFill="1" applyBorder="1"/>
    <xf numFmtId="49" fontId="3" fillId="0" borderId="0" xfId="0" applyNumberFormat="1" applyFont="1" applyFill="1" applyBorder="1" applyAlignment="1">
      <alignment horizontal="left"/>
    </xf>
    <xf numFmtId="2" fontId="2" fillId="0" borderId="0" xfId="0" applyNumberFormat="1" applyFont="1" applyFill="1" applyBorder="1" applyAlignment="1">
      <alignment horizontal="right"/>
    </xf>
    <xf numFmtId="0" fontId="2" fillId="0" borderId="0" xfId="0" applyFont="1" applyFill="1" applyBorder="1"/>
    <xf numFmtId="4" fontId="2" fillId="0" borderId="0" xfId="0" applyNumberFormat="1" applyFont="1" applyFill="1" applyBorder="1"/>
    <xf numFmtId="9" fontId="2" fillId="0" borderId="0" xfId="0" applyNumberFormat="1" applyFont="1" applyFill="1" applyBorder="1"/>
    <xf numFmtId="49" fontId="2" fillId="0" borderId="1" xfId="0" applyNumberFormat="1" applyFont="1" applyFill="1" applyBorder="1" applyAlignment="1">
      <alignment horizontal="left"/>
    </xf>
    <xf numFmtId="49" fontId="2" fillId="0" borderId="2" xfId="0" applyNumberFormat="1" applyFont="1" applyFill="1" applyBorder="1" applyAlignment="1">
      <alignment horizontal="left"/>
    </xf>
    <xf numFmtId="4" fontId="2" fillId="0" borderId="2" xfId="0" applyNumberFormat="1" applyFont="1" applyFill="1" applyBorder="1"/>
    <xf numFmtId="4" fontId="2" fillId="0" borderId="3" xfId="0" applyNumberFormat="1" applyFont="1" applyFill="1" applyBorder="1"/>
    <xf numFmtId="0" fontId="5" fillId="0" borderId="0" xfId="0" applyFont="1" applyFill="1" applyBorder="1"/>
    <xf numFmtId="2" fontId="2" fillId="0" borderId="0" xfId="0" applyNumberFormat="1" applyFont="1" applyFill="1" applyBorder="1" applyAlignment="1">
      <alignment horizontal="left"/>
    </xf>
    <xf numFmtId="49" fontId="6" fillId="0" borderId="0" xfId="0" applyNumberFormat="1" applyFont="1" applyFill="1" applyBorder="1" applyAlignment="1">
      <alignment horizontal="left"/>
    </xf>
    <xf numFmtId="4" fontId="7" fillId="0" borderId="0" xfId="0" applyNumberFormat="1" applyFont="1" applyFill="1" applyBorder="1"/>
    <xf numFmtId="4" fontId="6" fillId="0" borderId="0" xfId="0" applyNumberFormat="1" applyFont="1" applyFill="1" applyBorder="1"/>
    <xf numFmtId="4" fontId="8" fillId="0" borderId="0" xfId="0" applyNumberFormat="1" applyFont="1" applyFill="1" applyBorder="1"/>
    <xf numFmtId="49" fontId="9" fillId="0" borderId="0" xfId="0" applyNumberFormat="1" applyFont="1" applyFill="1" applyBorder="1" applyAlignment="1">
      <alignment horizontal="right"/>
    </xf>
    <xf numFmtId="49" fontId="8" fillId="0" borderId="0" xfId="0" applyNumberFormat="1" applyFont="1" applyBorder="1" applyAlignment="1">
      <alignment horizontal="left"/>
    </xf>
    <xf numFmtId="4" fontId="6" fillId="0" borderId="0" xfId="0" applyNumberFormat="1" applyFont="1" applyBorder="1"/>
    <xf numFmtId="0" fontId="2" fillId="0" borderId="0" xfId="0" applyFont="1" applyAlignment="1">
      <alignment horizontal="justify" vertical="center" wrapText="1"/>
    </xf>
    <xf numFmtId="4" fontId="2" fillId="0" borderId="0" xfId="0" applyNumberFormat="1" applyFont="1" applyFill="1" applyBorder="1" applyProtection="1">
      <protection locked="0"/>
    </xf>
    <xf numFmtId="4" fontId="2" fillId="0" borderId="2" xfId="0" applyNumberFormat="1" applyFont="1" applyFill="1" applyBorder="1" applyProtection="1">
      <protection locked="0"/>
    </xf>
    <xf numFmtId="4" fontId="6" fillId="0" borderId="0" xfId="0" applyNumberFormat="1" applyFont="1" applyFill="1" applyBorder="1" applyProtection="1">
      <protection locked="0"/>
    </xf>
    <xf numFmtId="4" fontId="8" fillId="0" borderId="0" xfId="0" applyNumberFormat="1" applyFont="1" applyBorder="1" applyProtection="1">
      <protection locked="0"/>
    </xf>
    <xf numFmtId="49" fontId="2" fillId="0" borderId="0" xfId="0" applyNumberFormat="1" applyFont="1" applyFill="1" applyBorder="1" applyAlignment="1" applyProtection="1">
      <alignment horizontal="left"/>
      <protection locked="0"/>
    </xf>
    <xf numFmtId="0" fontId="10" fillId="0" borderId="0" xfId="0" applyFont="1" applyBorder="1"/>
    <xf numFmtId="0" fontId="11" fillId="0" borderId="0" xfId="0" applyFont="1" applyBorder="1" applyAlignment="1">
      <alignment vertical="top"/>
    </xf>
    <xf numFmtId="49" fontId="13" fillId="0" borderId="0" xfId="0" applyNumberFormat="1" applyFont="1" applyAlignment="1">
      <alignment horizontal="left" vertical="top"/>
    </xf>
    <xf numFmtId="49" fontId="14" fillId="0" borderId="0" xfId="0" applyNumberFormat="1" applyFont="1" applyAlignment="1">
      <alignment horizontal="left" vertical="top"/>
    </xf>
    <xf numFmtId="0" fontId="10" fillId="0" borderId="0" xfId="0" applyFont="1" applyBorder="1" applyAlignment="1">
      <alignment wrapText="1"/>
    </xf>
    <xf numFmtId="0" fontId="10" fillId="2" borderId="0" xfId="0" applyFont="1" applyFill="1" applyBorder="1"/>
    <xf numFmtId="4" fontId="17" fillId="2" borderId="0" xfId="4" applyNumberFormat="1" applyFont="1" applyFill="1" applyBorder="1" applyAlignment="1" applyProtection="1">
      <alignment horizontal="right" vertical="center"/>
    </xf>
    <xf numFmtId="0" fontId="12" fillId="0" borderId="0" xfId="0" applyFont="1" applyBorder="1"/>
    <xf numFmtId="0" fontId="18" fillId="0" borderId="0" xfId="0" applyFont="1" applyAlignment="1">
      <alignment vertical="center"/>
    </xf>
    <xf numFmtId="4" fontId="12" fillId="0" borderId="0" xfId="0" applyNumberFormat="1" applyFont="1" applyBorder="1"/>
    <xf numFmtId="0" fontId="10" fillId="0" borderId="0" xfId="0" applyFont="1" applyBorder="1" applyAlignment="1">
      <alignment horizontal="center" vertical="center"/>
    </xf>
    <xf numFmtId="4" fontId="12" fillId="2" borderId="0" xfId="0" applyNumberFormat="1" applyFont="1" applyFill="1" applyBorder="1"/>
    <xf numFmtId="0" fontId="19" fillId="0" borderId="0" xfId="0" applyFont="1" applyBorder="1" applyAlignment="1">
      <alignment horizontal="justify" vertical="center" wrapText="1"/>
    </xf>
    <xf numFmtId="0" fontId="20" fillId="0" borderId="0" xfId="0" applyFont="1" applyBorder="1" applyAlignment="1">
      <alignment horizontal="justify" vertical="center" wrapText="1"/>
    </xf>
    <xf numFmtId="4" fontId="10" fillId="0" borderId="0" xfId="0" applyNumberFormat="1" applyFont="1" applyBorder="1"/>
    <xf numFmtId="0" fontId="21" fillId="0" borderId="0" xfId="0" applyFont="1" applyBorder="1" applyAlignment="1">
      <alignment horizontal="justify" vertical="center"/>
    </xf>
    <xf numFmtId="0" fontId="17" fillId="2" borderId="0" xfId="4" applyFont="1" applyFill="1" applyBorder="1" applyAlignment="1" applyProtection="1">
      <alignment vertical="top"/>
    </xf>
    <xf numFmtId="0" fontId="17" fillId="2" borderId="0" xfId="4" applyFont="1" applyFill="1" applyBorder="1" applyAlignment="1" applyProtection="1">
      <alignment horizontal="left" vertical="top"/>
    </xf>
    <xf numFmtId="0" fontId="17" fillId="2" borderId="0" xfId="4" applyFont="1" applyFill="1" applyBorder="1" applyAlignment="1" applyProtection="1">
      <alignment horizontal="center" vertical="center"/>
    </xf>
    <xf numFmtId="3" fontId="17" fillId="2" borderId="0" xfId="4" applyNumberFormat="1" applyFont="1" applyFill="1" applyBorder="1" applyAlignment="1" applyProtection="1">
      <alignment horizontal="center" vertical="center"/>
    </xf>
    <xf numFmtId="4" fontId="22" fillId="2" borderId="0" xfId="4" applyNumberFormat="1" applyFont="1" applyFill="1" applyBorder="1" applyAlignment="1" applyProtection="1">
      <alignment horizontal="right" vertical="center"/>
    </xf>
    <xf numFmtId="0" fontId="10" fillId="0" borderId="0" xfId="0" applyFont="1" applyBorder="1" applyAlignment="1">
      <alignment horizontal="center" vertical="top"/>
    </xf>
    <xf numFmtId="0" fontId="19" fillId="0" borderId="0" xfId="0" applyFont="1" applyBorder="1" applyAlignment="1">
      <alignment horizontal="justify" vertical="center"/>
    </xf>
    <xf numFmtId="0" fontId="20" fillId="0" borderId="0" xfId="0" applyFont="1" applyBorder="1" applyAlignment="1">
      <alignment horizontal="justify" vertical="center"/>
    </xf>
    <xf numFmtId="0" fontId="10" fillId="0" borderId="0" xfId="0" applyFont="1" applyBorder="1" applyAlignment="1">
      <alignment vertical="center"/>
    </xf>
    <xf numFmtId="0" fontId="17" fillId="0" borderId="0" xfId="4" applyFont="1" applyFill="1" applyBorder="1" applyAlignment="1" applyProtection="1">
      <alignment horizontal="left" vertical="top"/>
    </xf>
    <xf numFmtId="0" fontId="17" fillId="0" borderId="0" xfId="4" applyFont="1" applyFill="1" applyBorder="1" applyAlignment="1" applyProtection="1">
      <alignment horizontal="center" vertical="center"/>
    </xf>
    <xf numFmtId="3" fontId="17" fillId="0" borderId="0" xfId="4" applyNumberFormat="1" applyFont="1" applyFill="1" applyBorder="1" applyAlignment="1" applyProtection="1">
      <alignment horizontal="center" vertical="center"/>
    </xf>
    <xf numFmtId="4" fontId="17" fillId="0" borderId="0" xfId="4" applyNumberFormat="1" applyFont="1" applyFill="1" applyBorder="1" applyAlignment="1" applyProtection="1">
      <alignment horizontal="right" vertical="center"/>
    </xf>
    <xf numFmtId="0" fontId="17" fillId="0" borderId="0" xfId="4" applyFont="1" applyFill="1" applyBorder="1" applyAlignment="1" applyProtection="1">
      <alignment vertical="top"/>
    </xf>
    <xf numFmtId="0" fontId="23" fillId="0" borderId="0" xfId="0" applyFont="1" applyBorder="1" applyAlignment="1">
      <alignment wrapText="1"/>
    </xf>
    <xf numFmtId="0" fontId="24" fillId="0" borderId="0" xfId="0" applyFont="1" applyBorder="1" applyAlignment="1">
      <alignment horizontal="justify" vertic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25" fillId="0" borderId="0" xfId="0" applyFont="1" applyBorder="1" applyAlignment="1">
      <alignment wrapText="1"/>
    </xf>
    <xf numFmtId="4" fontId="10" fillId="0" borderId="0" xfId="0" applyNumberFormat="1" applyFont="1" applyBorder="1" applyProtection="1">
      <protection locked="0"/>
    </xf>
    <xf numFmtId="4" fontId="22" fillId="0" borderId="0" xfId="4" applyNumberFormat="1" applyFont="1" applyFill="1" applyBorder="1" applyAlignment="1" applyProtection="1">
      <alignment horizontal="right" vertical="center"/>
      <protection locked="0"/>
    </xf>
    <xf numFmtId="49" fontId="26" fillId="0" borderId="0" xfId="0" applyNumberFormat="1" applyFont="1" applyFill="1" applyBorder="1" applyAlignment="1">
      <alignment horizontal="center" vertical="center"/>
    </xf>
    <xf numFmtId="0" fontId="3" fillId="0" borderId="0" xfId="0" applyFont="1" applyBorder="1" applyAlignment="1">
      <alignment vertical="center" wrapText="1"/>
    </xf>
    <xf numFmtId="49" fontId="2" fillId="0" borderId="0" xfId="0" applyNumberFormat="1" applyFont="1" applyBorder="1" applyAlignment="1">
      <alignment horizontal="left"/>
    </xf>
    <xf numFmtId="0" fontId="2" fillId="0" borderId="0" xfId="0" applyFont="1" applyBorder="1" applyAlignment="1">
      <alignment horizontal="left" wrapText="1"/>
    </xf>
    <xf numFmtId="165" fontId="2" fillId="0" borderId="0" xfId="0" applyNumberFormat="1" applyFont="1" applyBorder="1" applyAlignment="1">
      <alignment horizontal="right"/>
    </xf>
    <xf numFmtId="4" fontId="2" fillId="0" borderId="0" xfId="0" applyNumberFormat="1" applyFont="1" applyBorder="1" applyAlignment="1">
      <alignment horizontal="right"/>
    </xf>
    <xf numFmtId="0" fontId="2" fillId="0" borderId="0" xfId="0" applyFont="1" applyBorder="1" applyAlignment="1" applyProtection="1">
      <alignment horizontal="left" wrapText="1"/>
    </xf>
    <xf numFmtId="49" fontId="2" fillId="0" borderId="0" xfId="0" applyNumberFormat="1" applyFont="1" applyBorder="1" applyAlignment="1" applyProtection="1">
      <alignment horizontal="left"/>
    </xf>
    <xf numFmtId="4" fontId="2" fillId="0" borderId="0" xfId="0" applyNumberFormat="1" applyFont="1" applyBorder="1" applyAlignment="1" applyProtection="1">
      <protection locked="0"/>
    </xf>
    <xf numFmtId="4" fontId="2" fillId="0" borderId="0" xfId="0" applyNumberFormat="1" applyFont="1" applyBorder="1" applyAlignment="1" applyProtection="1">
      <alignment horizontal="right"/>
      <protection locked="0"/>
    </xf>
    <xf numFmtId="166" fontId="2" fillId="0" borderId="0" xfId="0" applyNumberFormat="1" applyFont="1" applyBorder="1" applyAlignment="1" applyProtection="1">
      <alignment horizontal="right"/>
      <protection locked="0"/>
    </xf>
    <xf numFmtId="49" fontId="2" fillId="0" borderId="0" xfId="0" applyNumberFormat="1" applyFont="1" applyFill="1" applyBorder="1" applyAlignment="1">
      <alignment horizontal="left" wrapText="1"/>
    </xf>
    <xf numFmtId="4" fontId="2" fillId="0" borderId="0" xfId="0" applyNumberFormat="1" applyFont="1" applyBorder="1" applyAlignment="1" applyProtection="1">
      <alignment horizontal="right"/>
    </xf>
    <xf numFmtId="0" fontId="2" fillId="0" borderId="0" xfId="0" applyFont="1" applyFill="1" applyBorder="1" applyAlignment="1">
      <alignment horizontal="left" wrapText="1"/>
    </xf>
    <xf numFmtId="49" fontId="3" fillId="0" borderId="0" xfId="0" applyNumberFormat="1" applyFont="1" applyFill="1" applyBorder="1" applyAlignment="1">
      <alignment horizontal="center" vertical="center"/>
    </xf>
    <xf numFmtId="0" fontId="2" fillId="0" borderId="0" xfId="0" applyFont="1" applyFill="1" applyBorder="1" applyProtection="1">
      <protection locked="0"/>
    </xf>
    <xf numFmtId="0" fontId="0" fillId="0" borderId="0" xfId="0" applyProtection="1">
      <protection locked="0"/>
    </xf>
    <xf numFmtId="0" fontId="29" fillId="0" borderId="0" xfId="0" applyFont="1"/>
    <xf numFmtId="0" fontId="0" fillId="0" borderId="0" xfId="0" applyProtection="1"/>
    <xf numFmtId="0" fontId="30" fillId="0" borderId="0" xfId="0" applyFont="1" applyProtection="1"/>
    <xf numFmtId="0" fontId="29" fillId="0" borderId="0" xfId="0" applyFont="1" applyProtection="1"/>
    <xf numFmtId="164" fontId="29" fillId="0" borderId="0" xfId="0" applyNumberFormat="1" applyFont="1" applyProtection="1"/>
    <xf numFmtId="0" fontId="29" fillId="0" borderId="0" xfId="0" applyFont="1" applyAlignment="1" applyProtection="1">
      <alignment horizontal="left"/>
    </xf>
    <xf numFmtId="0" fontId="29" fillId="0" borderId="6" xfId="0" applyFont="1" applyBorder="1" applyProtection="1"/>
    <xf numFmtId="49" fontId="2" fillId="0" borderId="4" xfId="0" applyNumberFormat="1" applyFont="1" applyFill="1" applyBorder="1" applyAlignment="1" applyProtection="1">
      <alignment horizontal="left"/>
    </xf>
    <xf numFmtId="164" fontId="29" fillId="0" borderId="7" xfId="0" applyNumberFormat="1" applyFont="1" applyBorder="1" applyProtection="1"/>
    <xf numFmtId="0" fontId="29" fillId="0" borderId="1" xfId="0" applyFont="1" applyBorder="1" applyProtection="1"/>
    <xf numFmtId="49" fontId="2" fillId="0" borderId="2" xfId="0" applyNumberFormat="1" applyFont="1" applyFill="1" applyBorder="1" applyAlignment="1" applyProtection="1">
      <alignment horizontal="left"/>
    </xf>
    <xf numFmtId="164" fontId="29" fillId="0" borderId="3" xfId="0" applyNumberFormat="1" applyFont="1" applyBorder="1" applyProtection="1"/>
    <xf numFmtId="0" fontId="29" fillId="0" borderId="8" xfId="0" applyFont="1" applyBorder="1" applyProtection="1"/>
    <xf numFmtId="49" fontId="2" fillId="0" borderId="5" xfId="0" applyNumberFormat="1" applyFont="1" applyFill="1" applyBorder="1" applyAlignment="1" applyProtection="1">
      <alignment horizontal="left"/>
    </xf>
    <xf numFmtId="164" fontId="29" fillId="0" borderId="9" xfId="0" applyNumberFormat="1" applyFont="1" applyBorder="1" applyProtection="1"/>
    <xf numFmtId="49" fontId="3" fillId="0" borderId="0" xfId="0" applyNumberFormat="1" applyFont="1" applyFill="1" applyBorder="1" applyAlignment="1" applyProtection="1">
      <alignment horizontal="right"/>
    </xf>
    <xf numFmtId="0" fontId="15" fillId="2" borderId="0" xfId="0" applyFont="1" applyFill="1" applyBorder="1" applyAlignment="1">
      <alignment horizontal="left"/>
    </xf>
    <xf numFmtId="49" fontId="12" fillId="0" borderId="0" xfId="0" applyNumberFormat="1" applyFont="1" applyAlignment="1">
      <alignment horizontal="left" vertical="top" wrapText="1"/>
    </xf>
    <xf numFmtId="0" fontId="14" fillId="0" borderId="0" xfId="0" applyFont="1" applyAlignment="1">
      <alignment horizontal="left"/>
    </xf>
    <xf numFmtId="49" fontId="14" fillId="0" borderId="0" xfId="0" applyNumberFormat="1" applyFont="1" applyAlignment="1">
      <alignment horizontal="left" vertical="top" wrapText="1"/>
    </xf>
    <xf numFmtId="0" fontId="12" fillId="2" borderId="0" xfId="0" applyFont="1" applyFill="1" applyBorder="1" applyAlignment="1">
      <alignment horizontal="left" wrapText="1"/>
    </xf>
    <xf numFmtId="0" fontId="18" fillId="2" borderId="0" xfId="0" applyFont="1" applyFill="1" applyBorder="1" applyAlignment="1">
      <alignment horizontal="left" vertical="center" wrapText="1"/>
    </xf>
    <xf numFmtId="49" fontId="26" fillId="0" borderId="0" xfId="0" applyNumberFormat="1" applyFont="1" applyFill="1" applyBorder="1" applyAlignment="1" applyProtection="1">
      <alignment horizontal="center" vertical="center"/>
    </xf>
    <xf numFmtId="0" fontId="3" fillId="0" borderId="0" xfId="0" applyFont="1" applyBorder="1" applyAlignment="1" applyProtection="1">
      <alignment vertical="center" wrapText="1"/>
    </xf>
    <xf numFmtId="49" fontId="2" fillId="0" borderId="0" xfId="0" applyNumberFormat="1" applyFont="1" applyFill="1" applyBorder="1" applyAlignment="1" applyProtection="1">
      <alignment horizontal="left"/>
    </xf>
    <xf numFmtId="4" fontId="2" fillId="0" borderId="0" xfId="0" applyNumberFormat="1" applyFont="1" applyFill="1" applyBorder="1" applyProtection="1"/>
    <xf numFmtId="49" fontId="2" fillId="0" borderId="0" xfId="0" applyNumberFormat="1" applyFont="1" applyFill="1" applyBorder="1" applyAlignment="1" applyProtection="1">
      <alignment horizontal="right"/>
    </xf>
    <xf numFmtId="49" fontId="3" fillId="0" borderId="0" xfId="0" applyNumberFormat="1" applyFont="1" applyFill="1" applyBorder="1" applyAlignment="1" applyProtection="1">
      <alignment horizontal="left"/>
    </xf>
    <xf numFmtId="165" fontId="2" fillId="0" borderId="0" xfId="0" applyNumberFormat="1" applyFont="1" applyBorder="1" applyAlignment="1" applyProtection="1">
      <alignment horizontal="right"/>
    </xf>
    <xf numFmtId="49" fontId="2" fillId="0" borderId="0" xfId="0" applyNumberFormat="1" applyFont="1" applyFill="1" applyBorder="1" applyAlignment="1" applyProtection="1">
      <alignment horizontal="left" wrapText="1"/>
    </xf>
    <xf numFmtId="49" fontId="2" fillId="0" borderId="1" xfId="0" applyNumberFormat="1" applyFont="1" applyFill="1" applyBorder="1" applyAlignment="1" applyProtection="1">
      <alignment horizontal="left"/>
    </xf>
    <xf numFmtId="4" fontId="2" fillId="0" borderId="2" xfId="0" applyNumberFormat="1" applyFont="1" applyFill="1" applyBorder="1" applyProtection="1"/>
    <xf numFmtId="4" fontId="2" fillId="0" borderId="3" xfId="0" applyNumberFormat="1" applyFont="1" applyFill="1" applyBorder="1" applyProtection="1"/>
    <xf numFmtId="0" fontId="2" fillId="0" borderId="0" xfId="0" applyFont="1" applyFill="1" applyBorder="1" applyAlignment="1" applyProtection="1">
      <alignment horizontal="left" wrapText="1"/>
    </xf>
    <xf numFmtId="2" fontId="2" fillId="0" borderId="0" xfId="0" applyNumberFormat="1" applyFont="1" applyFill="1" applyBorder="1" applyAlignment="1" applyProtection="1">
      <alignment horizontal="right"/>
    </xf>
    <xf numFmtId="2" fontId="2" fillId="0" borderId="0" xfId="0" applyNumberFormat="1" applyFont="1" applyFill="1" applyBorder="1" applyAlignment="1" applyProtection="1">
      <alignment horizontal="left"/>
    </xf>
    <xf numFmtId="49" fontId="3" fillId="0" borderId="0" xfId="0" applyNumberFormat="1" applyFont="1" applyFill="1" applyBorder="1" applyAlignment="1" applyProtection="1">
      <alignment horizontal="center" vertical="center"/>
    </xf>
  </cellXfs>
  <cellStyles count="5">
    <cellStyle name="Excel Built-in Normal 3" xfId="4"/>
    <cellStyle name="Navadno" xfId="0" builtinId="0"/>
    <cellStyle name="Navadno 2" xfId="1"/>
    <cellStyle name="Odstotek 2" xfId="2"/>
    <cellStyle name="Valuta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C8" sqref="C8"/>
    </sheetView>
  </sheetViews>
  <sheetFormatPr defaultRowHeight="12.75" x14ac:dyDescent="0.2"/>
  <cols>
    <col min="1" max="1" width="9.140625" style="86"/>
    <col min="2" max="2" width="60" style="86" customWidth="1"/>
    <col min="3" max="3" width="29.5703125" style="86" customWidth="1"/>
    <col min="5" max="5" width="17.7109375" customWidth="1"/>
  </cols>
  <sheetData>
    <row r="2" spans="1:5" ht="20.25" x14ac:dyDescent="0.3">
      <c r="B2" s="87" t="s">
        <v>448</v>
      </c>
    </row>
    <row r="4" spans="1:5" ht="18" x14ac:dyDescent="0.25">
      <c r="A4" s="88" t="s">
        <v>446</v>
      </c>
      <c r="B4" s="88" t="s">
        <v>443</v>
      </c>
      <c r="C4" s="89">
        <f>'Gradbeni del'!F328</f>
        <v>0</v>
      </c>
    </row>
    <row r="5" spans="1:5" ht="18" x14ac:dyDescent="0.25">
      <c r="A5" s="88"/>
      <c r="B5" s="88"/>
      <c r="C5" s="89"/>
    </row>
    <row r="6" spans="1:5" ht="18" x14ac:dyDescent="0.25">
      <c r="A6" s="88" t="s">
        <v>329</v>
      </c>
      <c r="B6" s="88" t="s">
        <v>447</v>
      </c>
      <c r="C6" s="89">
        <f>'Rušitev fasadne stene'!F132</f>
        <v>0</v>
      </c>
    </row>
    <row r="7" spans="1:5" ht="18" x14ac:dyDescent="0.25">
      <c r="A7" s="88"/>
      <c r="B7" s="88"/>
      <c r="C7" s="89"/>
      <c r="E7" s="85"/>
    </row>
    <row r="8" spans="1:5" ht="18" x14ac:dyDescent="0.25">
      <c r="A8" s="88" t="s">
        <v>422</v>
      </c>
      <c r="B8" s="88" t="s">
        <v>444</v>
      </c>
      <c r="C8" s="89">
        <f>'Rušitev nadstreška'!F112</f>
        <v>0</v>
      </c>
      <c r="E8" s="85"/>
    </row>
    <row r="9" spans="1:5" ht="18" x14ac:dyDescent="0.25">
      <c r="A9" s="88"/>
      <c r="B9" s="88"/>
      <c r="C9" s="89"/>
      <c r="E9" s="85"/>
    </row>
    <row r="10" spans="1:5" ht="18" x14ac:dyDescent="0.25">
      <c r="A10" s="90">
        <v>4</v>
      </c>
      <c r="B10" s="88" t="s">
        <v>445</v>
      </c>
      <c r="C10" s="89">
        <f>'Popis del javna razsvetljava'!H14</f>
        <v>0</v>
      </c>
      <c r="E10" s="85"/>
    </row>
    <row r="11" spans="1:5" ht="18" x14ac:dyDescent="0.25">
      <c r="E11" s="85"/>
    </row>
    <row r="12" spans="1:5" ht="18" x14ac:dyDescent="0.25">
      <c r="B12" s="88" t="s">
        <v>126</v>
      </c>
      <c r="C12" s="89">
        <f>SUM(C4:C11)*0.1</f>
        <v>0</v>
      </c>
      <c r="E12" s="85"/>
    </row>
    <row r="13" spans="1:5" ht="18.75" thickBot="1" x14ac:dyDescent="0.3">
      <c r="E13" s="85"/>
    </row>
    <row r="14" spans="1:5" ht="18.75" thickBot="1" x14ac:dyDescent="0.3">
      <c r="A14" s="91" t="s">
        <v>1</v>
      </c>
      <c r="B14" s="92"/>
      <c r="C14" s="93">
        <f>SUM(C4:C12)</f>
        <v>0</v>
      </c>
    </row>
    <row r="15" spans="1:5" ht="18.75" thickBot="1" x14ac:dyDescent="0.3">
      <c r="A15" s="94" t="s">
        <v>25</v>
      </c>
      <c r="B15" s="95"/>
      <c r="C15" s="96">
        <f>C14*0.22</f>
        <v>0</v>
      </c>
    </row>
    <row r="16" spans="1:5" ht="18.75" thickBot="1" x14ac:dyDescent="0.3">
      <c r="A16" s="97" t="s">
        <v>2</v>
      </c>
      <c r="B16" s="98"/>
      <c r="C16" s="99">
        <f>C14+C15</f>
        <v>0</v>
      </c>
    </row>
    <row r="17" spans="1:8" x14ac:dyDescent="0.2">
      <c r="A17" s="100"/>
      <c r="H17" s="84"/>
    </row>
    <row r="18" spans="1:8" x14ac:dyDescent="0.2">
      <c r="A18" s="100"/>
    </row>
    <row r="19" spans="1:8" x14ac:dyDescent="0.2">
      <c r="A19" s="100"/>
    </row>
    <row r="27" spans="1:8" x14ac:dyDescent="0.2">
      <c r="F27" s="86"/>
    </row>
  </sheetData>
  <sheetProtection password="CC1A"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1011"/>
  <sheetViews>
    <sheetView view="pageBreakPreview" topLeftCell="A145" zoomScaleNormal="100" zoomScaleSheetLayoutView="100" workbookViewId="0">
      <selection activeCell="D320" sqref="D320"/>
    </sheetView>
  </sheetViews>
  <sheetFormatPr defaultColWidth="9.140625" defaultRowHeight="12.75" x14ac:dyDescent="0.2"/>
  <cols>
    <col min="1" max="1" width="6.140625" style="1" customWidth="1"/>
    <col min="2" max="2" width="37.28515625" style="5" customWidth="1"/>
    <col min="3" max="3" width="9.140625" style="5"/>
    <col min="4" max="4" width="13.28515625" style="2" customWidth="1"/>
    <col min="5" max="5" width="13.28515625" style="26" customWidth="1"/>
    <col min="6" max="6" width="13.7109375" style="10" customWidth="1"/>
    <col min="7" max="7" width="9.85546875" style="9" bestFit="1" customWidth="1"/>
    <col min="8" max="9" width="9.140625" style="9"/>
    <col min="10" max="10" width="9.85546875" style="9" bestFit="1" customWidth="1"/>
    <col min="11" max="16384" width="9.140625" style="9"/>
  </cols>
  <sheetData>
    <row r="1" spans="1:7" x14ac:dyDescent="0.2">
      <c r="B1" s="7" t="s">
        <v>227</v>
      </c>
      <c r="G1" s="3"/>
    </row>
    <row r="2" spans="1:7" x14ac:dyDescent="0.2">
      <c r="B2" s="7" t="s">
        <v>229</v>
      </c>
    </row>
    <row r="3" spans="1:7" x14ac:dyDescent="0.2">
      <c r="B3" s="7" t="s">
        <v>228</v>
      </c>
    </row>
    <row r="4" spans="1:7" x14ac:dyDescent="0.2">
      <c r="B4" s="7" t="s">
        <v>230</v>
      </c>
    </row>
    <row r="7" spans="1:7" x14ac:dyDescent="0.2">
      <c r="A7" s="4" t="s">
        <v>0</v>
      </c>
      <c r="B7" s="7" t="s">
        <v>3</v>
      </c>
    </row>
    <row r="8" spans="1:7" x14ac:dyDescent="0.2">
      <c r="A8" s="4"/>
      <c r="B8" s="7"/>
    </row>
    <row r="9" spans="1:7" x14ac:dyDescent="0.2">
      <c r="B9" s="5" t="s">
        <v>46</v>
      </c>
    </row>
    <row r="10" spans="1:7" x14ac:dyDescent="0.2">
      <c r="A10" s="1" t="s">
        <v>40</v>
      </c>
      <c r="B10" s="5" t="s">
        <v>43</v>
      </c>
    </row>
    <row r="11" spans="1:7" x14ac:dyDescent="0.2">
      <c r="B11" s="5" t="s">
        <v>44</v>
      </c>
    </row>
    <row r="12" spans="1:7" x14ac:dyDescent="0.2">
      <c r="B12" s="5" t="s">
        <v>45</v>
      </c>
      <c r="C12" s="5" t="s">
        <v>17</v>
      </c>
      <c r="D12" s="10">
        <v>22</v>
      </c>
      <c r="F12" s="10">
        <f>D12*E12</f>
        <v>0</v>
      </c>
    </row>
    <row r="13" spans="1:7" x14ac:dyDescent="0.2">
      <c r="D13" s="10"/>
    </row>
    <row r="14" spans="1:7" x14ac:dyDescent="0.2">
      <c r="B14" s="5" t="s">
        <v>48</v>
      </c>
    </row>
    <row r="15" spans="1:7" x14ac:dyDescent="0.2">
      <c r="A15" s="1" t="s">
        <v>41</v>
      </c>
      <c r="B15" s="5" t="s">
        <v>49</v>
      </c>
    </row>
    <row r="16" spans="1:7" x14ac:dyDescent="0.2">
      <c r="B16" s="5" t="s">
        <v>50</v>
      </c>
    </row>
    <row r="17" spans="1:7" x14ac:dyDescent="0.2">
      <c r="B17" s="9" t="s">
        <v>51</v>
      </c>
    </row>
    <row r="18" spans="1:7" x14ac:dyDescent="0.2">
      <c r="B18" s="9" t="s">
        <v>103</v>
      </c>
      <c r="C18" s="5" t="s">
        <v>24</v>
      </c>
      <c r="D18" s="10">
        <f>620*0.3</f>
        <v>186</v>
      </c>
      <c r="F18" s="10">
        <f>D18*E18</f>
        <v>0</v>
      </c>
    </row>
    <row r="20" spans="1:7" x14ac:dyDescent="0.2">
      <c r="B20" s="5" t="s">
        <v>48</v>
      </c>
    </row>
    <row r="21" spans="1:7" x14ac:dyDescent="0.2">
      <c r="A21" s="1" t="s">
        <v>42</v>
      </c>
      <c r="B21" s="5" t="s">
        <v>49</v>
      </c>
    </row>
    <row r="22" spans="1:7" x14ac:dyDescent="0.2">
      <c r="B22" s="5" t="s">
        <v>216</v>
      </c>
    </row>
    <row r="23" spans="1:7" x14ac:dyDescent="0.2">
      <c r="B23" s="9" t="s">
        <v>103</v>
      </c>
      <c r="C23" s="5" t="s">
        <v>24</v>
      </c>
      <c r="D23" s="10">
        <f>965+65</f>
        <v>1030</v>
      </c>
      <c r="F23" s="10">
        <f>D23*E23</f>
        <v>0</v>
      </c>
    </row>
    <row r="26" spans="1:7" x14ac:dyDescent="0.2">
      <c r="B26" s="5" t="s">
        <v>52</v>
      </c>
    </row>
    <row r="27" spans="1:7" x14ac:dyDescent="0.2">
      <c r="A27" s="1" t="s">
        <v>47</v>
      </c>
      <c r="B27" s="5" t="s">
        <v>53</v>
      </c>
      <c r="G27" s="3"/>
    </row>
    <row r="28" spans="1:7" x14ac:dyDescent="0.2">
      <c r="B28" s="5" t="s">
        <v>54</v>
      </c>
    </row>
    <row r="29" spans="1:7" x14ac:dyDescent="0.2">
      <c r="B29" s="9" t="s">
        <v>55</v>
      </c>
      <c r="C29" s="5" t="s">
        <v>33</v>
      </c>
      <c r="D29" s="10">
        <v>620</v>
      </c>
      <c r="F29" s="10">
        <f>D29*E29</f>
        <v>0</v>
      </c>
    </row>
    <row r="30" spans="1:7" x14ac:dyDescent="0.2">
      <c r="D30" s="10"/>
    </row>
    <row r="31" spans="1:7" x14ac:dyDescent="0.2">
      <c r="B31" s="5" t="s">
        <v>56</v>
      </c>
    </row>
    <row r="32" spans="1:7" x14ac:dyDescent="0.2">
      <c r="A32" s="1" t="s">
        <v>173</v>
      </c>
      <c r="B32" s="5" t="s">
        <v>57</v>
      </c>
    </row>
    <row r="33" spans="1:7" x14ac:dyDescent="0.2">
      <c r="B33" s="5" t="s">
        <v>58</v>
      </c>
      <c r="G33" s="3"/>
    </row>
    <row r="34" spans="1:7" x14ac:dyDescent="0.2">
      <c r="B34" s="9" t="s">
        <v>103</v>
      </c>
      <c r="C34" s="5" t="s">
        <v>33</v>
      </c>
      <c r="D34" s="10">
        <v>17</v>
      </c>
      <c r="F34" s="10">
        <f>D34*E34</f>
        <v>0</v>
      </c>
    </row>
    <row r="36" spans="1:7" x14ac:dyDescent="0.2">
      <c r="B36" s="5" t="s">
        <v>176</v>
      </c>
    </row>
    <row r="37" spans="1:7" x14ac:dyDescent="0.2">
      <c r="A37" s="1" t="s">
        <v>195</v>
      </c>
      <c r="B37" s="5" t="s">
        <v>190</v>
      </c>
      <c r="C37" s="5" t="s">
        <v>33</v>
      </c>
      <c r="D37" s="10">
        <v>450</v>
      </c>
      <c r="F37" s="10">
        <f>D37*E37</f>
        <v>0</v>
      </c>
    </row>
    <row r="39" spans="1:7" x14ac:dyDescent="0.2">
      <c r="B39" s="5" t="s">
        <v>176</v>
      </c>
    </row>
    <row r="40" spans="1:7" x14ac:dyDescent="0.2">
      <c r="A40" s="1" t="s">
        <v>196</v>
      </c>
      <c r="B40" s="5" t="s">
        <v>174</v>
      </c>
    </row>
    <row r="41" spans="1:7" x14ac:dyDescent="0.2">
      <c r="B41" s="5" t="s">
        <v>175</v>
      </c>
      <c r="C41" s="5" t="s">
        <v>33</v>
      </c>
      <c r="D41" s="10">
        <v>7</v>
      </c>
      <c r="F41" s="10">
        <f>D41*E41</f>
        <v>0</v>
      </c>
    </row>
    <row r="43" spans="1:7" x14ac:dyDescent="0.2">
      <c r="B43" s="5" t="s">
        <v>176</v>
      </c>
    </row>
    <row r="44" spans="1:7" x14ac:dyDescent="0.2">
      <c r="A44" s="1" t="s">
        <v>197</v>
      </c>
      <c r="B44" s="5" t="s">
        <v>177</v>
      </c>
    </row>
    <row r="45" spans="1:7" x14ac:dyDescent="0.2">
      <c r="B45" s="5" t="s">
        <v>180</v>
      </c>
      <c r="C45" s="5" t="s">
        <v>24</v>
      </c>
      <c r="D45" s="10">
        <v>40</v>
      </c>
      <c r="F45" s="10">
        <f>D45*E45</f>
        <v>0</v>
      </c>
    </row>
    <row r="46" spans="1:7" x14ac:dyDescent="0.2">
      <c r="B46" s="5" t="s">
        <v>178</v>
      </c>
    </row>
    <row r="48" spans="1:7" x14ac:dyDescent="0.2">
      <c r="B48" s="5" t="s">
        <v>176</v>
      </c>
    </row>
    <row r="49" spans="1:6" x14ac:dyDescent="0.2">
      <c r="A49" s="1" t="s">
        <v>198</v>
      </c>
      <c r="B49" s="5" t="s">
        <v>179</v>
      </c>
    </row>
    <row r="50" spans="1:6" x14ac:dyDescent="0.2">
      <c r="B50" s="5" t="s">
        <v>181</v>
      </c>
      <c r="C50" s="5" t="s">
        <v>17</v>
      </c>
      <c r="D50" s="10">
        <v>7</v>
      </c>
      <c r="F50" s="10">
        <f>D50*E50</f>
        <v>0</v>
      </c>
    </row>
    <row r="51" spans="1:6" x14ac:dyDescent="0.2">
      <c r="B51" s="5" t="s">
        <v>175</v>
      </c>
    </row>
    <row r="53" spans="1:6" x14ac:dyDescent="0.2">
      <c r="B53" s="5" t="s">
        <v>176</v>
      </c>
    </row>
    <row r="54" spans="1:6" x14ac:dyDescent="0.2">
      <c r="A54" s="1" t="s">
        <v>199</v>
      </c>
      <c r="B54" s="5" t="s">
        <v>186</v>
      </c>
      <c r="C54" s="5" t="s">
        <v>17</v>
      </c>
      <c r="D54" s="10">
        <v>3</v>
      </c>
      <c r="F54" s="10">
        <f>D54*E54</f>
        <v>0</v>
      </c>
    </row>
    <row r="56" spans="1:6" x14ac:dyDescent="0.2">
      <c r="B56" s="5" t="s">
        <v>176</v>
      </c>
    </row>
    <row r="57" spans="1:6" x14ac:dyDescent="0.2">
      <c r="A57" s="1" t="s">
        <v>200</v>
      </c>
      <c r="B57" s="5" t="s">
        <v>191</v>
      </c>
      <c r="C57" s="5" t="s">
        <v>24</v>
      </c>
      <c r="D57" s="10">
        <v>3</v>
      </c>
      <c r="F57" s="10">
        <f>D57*E57</f>
        <v>0</v>
      </c>
    </row>
    <row r="58" spans="1:6" x14ac:dyDescent="0.2">
      <c r="B58" s="5" t="s">
        <v>192</v>
      </c>
    </row>
    <row r="60" spans="1:6" x14ac:dyDescent="0.2">
      <c r="B60" s="5" t="s">
        <v>176</v>
      </c>
    </row>
    <row r="61" spans="1:6" x14ac:dyDescent="0.2">
      <c r="A61" s="1" t="s">
        <v>201</v>
      </c>
      <c r="B61" s="5" t="s">
        <v>193</v>
      </c>
      <c r="C61" s="5" t="s">
        <v>33</v>
      </c>
      <c r="D61" s="10">
        <v>40</v>
      </c>
      <c r="F61" s="10">
        <f>D61*E61</f>
        <v>0</v>
      </c>
    </row>
    <row r="62" spans="1:6" x14ac:dyDescent="0.2">
      <c r="B62" s="5" t="s">
        <v>194</v>
      </c>
    </row>
    <row r="64" spans="1:6" ht="13.5" thickBot="1" x14ac:dyDescent="0.25"/>
    <row r="65" spans="1:8" ht="13.5" thickBot="1" x14ac:dyDescent="0.25">
      <c r="A65" s="4"/>
      <c r="B65" s="12" t="s">
        <v>4</v>
      </c>
      <c r="C65" s="13"/>
      <c r="D65" s="6"/>
      <c r="E65" s="27"/>
      <c r="F65" s="15">
        <f>SUM(F7:F61)</f>
        <v>0</v>
      </c>
    </row>
    <row r="66" spans="1:8" x14ac:dyDescent="0.2">
      <c r="G66" s="3"/>
    </row>
    <row r="67" spans="1:8" x14ac:dyDescent="0.2">
      <c r="A67" s="4" t="s">
        <v>94</v>
      </c>
      <c r="B67" s="7" t="s">
        <v>5</v>
      </c>
    </row>
    <row r="68" spans="1:8" x14ac:dyDescent="0.2">
      <c r="A68" s="4"/>
      <c r="B68" s="7"/>
    </row>
    <row r="69" spans="1:8" x14ac:dyDescent="0.2">
      <c r="B69" s="5" t="s">
        <v>92</v>
      </c>
    </row>
    <row r="70" spans="1:8" x14ac:dyDescent="0.2">
      <c r="A70" s="1" t="s">
        <v>59</v>
      </c>
      <c r="B70" s="5" t="s">
        <v>110</v>
      </c>
      <c r="G70" s="3"/>
    </row>
    <row r="71" spans="1:8" x14ac:dyDescent="0.2">
      <c r="B71" s="5" t="s">
        <v>93</v>
      </c>
      <c r="G71" s="3"/>
    </row>
    <row r="72" spans="1:8" x14ac:dyDescent="0.2">
      <c r="B72" s="5" t="s">
        <v>91</v>
      </c>
      <c r="C72" s="5" t="s">
        <v>39</v>
      </c>
      <c r="D72" s="10">
        <f>30+20</f>
        <v>50</v>
      </c>
      <c r="F72" s="10">
        <f>D72*E72</f>
        <v>0</v>
      </c>
    </row>
    <row r="73" spans="1:8" x14ac:dyDescent="0.2">
      <c r="A73" s="4"/>
      <c r="B73" s="7"/>
    </row>
    <row r="74" spans="1:8" x14ac:dyDescent="0.2">
      <c r="B74" s="5" t="s">
        <v>60</v>
      </c>
    </row>
    <row r="75" spans="1:8" x14ac:dyDescent="0.2">
      <c r="A75" s="1" t="s">
        <v>61</v>
      </c>
      <c r="B75" s="5" t="s">
        <v>62</v>
      </c>
    </row>
    <row r="76" spans="1:8" x14ac:dyDescent="0.2">
      <c r="B76" s="5" t="s">
        <v>63</v>
      </c>
      <c r="H76" s="3"/>
    </row>
    <row r="77" spans="1:8" x14ac:dyDescent="0.2">
      <c r="B77" s="9" t="s">
        <v>90</v>
      </c>
      <c r="C77" s="5" t="s">
        <v>39</v>
      </c>
      <c r="D77" s="10">
        <f>560+150</f>
        <v>710</v>
      </c>
      <c r="F77" s="10">
        <f>D77*E77</f>
        <v>0</v>
      </c>
      <c r="G77" s="3"/>
    </row>
    <row r="79" spans="1:8" x14ac:dyDescent="0.2">
      <c r="B79" s="5" t="s">
        <v>64</v>
      </c>
    </row>
    <row r="80" spans="1:8" x14ac:dyDescent="0.2">
      <c r="A80" s="1" t="s">
        <v>134</v>
      </c>
      <c r="B80" s="5" t="s">
        <v>66</v>
      </c>
    </row>
    <row r="81" spans="1:7" x14ac:dyDescent="0.2">
      <c r="B81" s="5" t="s">
        <v>67</v>
      </c>
      <c r="C81" s="5" t="s">
        <v>24</v>
      </c>
      <c r="D81" s="10">
        <v>1025</v>
      </c>
      <c r="F81" s="10">
        <f>D81*E81</f>
        <v>0</v>
      </c>
    </row>
    <row r="83" spans="1:7" x14ac:dyDescent="0.2">
      <c r="B83" s="5" t="s">
        <v>68</v>
      </c>
    </row>
    <row r="84" spans="1:7" x14ac:dyDescent="0.2">
      <c r="A84" s="1" t="s">
        <v>65</v>
      </c>
      <c r="B84" s="5" t="s">
        <v>69</v>
      </c>
    </row>
    <row r="85" spans="1:7" x14ac:dyDescent="0.2">
      <c r="B85" s="5" t="s">
        <v>105</v>
      </c>
      <c r="C85" s="5" t="s">
        <v>39</v>
      </c>
      <c r="D85" s="10">
        <f>420+100</f>
        <v>520</v>
      </c>
      <c r="F85" s="10">
        <f>D85*E85</f>
        <v>0</v>
      </c>
    </row>
    <row r="86" spans="1:7" x14ac:dyDescent="0.2">
      <c r="B86" s="5" t="s">
        <v>108</v>
      </c>
      <c r="D86" s="10"/>
    </row>
    <row r="88" spans="1:7" x14ac:dyDescent="0.2">
      <c r="B88" s="5" t="s">
        <v>70</v>
      </c>
    </row>
    <row r="89" spans="1:7" x14ac:dyDescent="0.2">
      <c r="A89" s="1" t="s">
        <v>135</v>
      </c>
      <c r="B89" s="5" t="s">
        <v>72</v>
      </c>
      <c r="D89" s="10"/>
      <c r="G89" s="3"/>
    </row>
    <row r="90" spans="1:7" x14ac:dyDescent="0.2">
      <c r="B90" s="5" t="s">
        <v>104</v>
      </c>
      <c r="C90" s="5" t="s">
        <v>24</v>
      </c>
      <c r="D90" s="10">
        <v>150</v>
      </c>
      <c r="F90" s="10">
        <f>D90*E90</f>
        <v>0</v>
      </c>
    </row>
    <row r="91" spans="1:7" x14ac:dyDescent="0.2">
      <c r="B91" s="9"/>
      <c r="D91" s="10"/>
    </row>
    <row r="92" spans="1:7" x14ac:dyDescent="0.2">
      <c r="B92" s="5" t="s">
        <v>73</v>
      </c>
      <c r="D92" s="10"/>
    </row>
    <row r="93" spans="1:7" x14ac:dyDescent="0.2">
      <c r="A93" s="1" t="s">
        <v>136</v>
      </c>
      <c r="B93" s="5" t="s">
        <v>74</v>
      </c>
      <c r="C93" s="5" t="s">
        <v>24</v>
      </c>
      <c r="D93" s="10">
        <v>150</v>
      </c>
      <c r="F93" s="10">
        <f>D93*E93</f>
        <v>0</v>
      </c>
    </row>
    <row r="94" spans="1:7" x14ac:dyDescent="0.2">
      <c r="G94" s="3"/>
    </row>
    <row r="95" spans="1:7" x14ac:dyDescent="0.2">
      <c r="B95" s="5" t="s">
        <v>75</v>
      </c>
    </row>
    <row r="96" spans="1:7" x14ac:dyDescent="0.2">
      <c r="A96" s="1" t="s">
        <v>71</v>
      </c>
      <c r="B96" s="5" t="s">
        <v>76</v>
      </c>
    </row>
    <row r="97" spans="1:10" x14ac:dyDescent="0.2">
      <c r="B97" s="5" t="s">
        <v>168</v>
      </c>
    </row>
    <row r="98" spans="1:10" x14ac:dyDescent="0.2">
      <c r="B98" s="5" t="s">
        <v>109</v>
      </c>
      <c r="C98" s="5" t="s">
        <v>24</v>
      </c>
      <c r="D98" s="10">
        <v>1000</v>
      </c>
      <c r="F98" s="10">
        <f>D98*E98</f>
        <v>0</v>
      </c>
    </row>
    <row r="99" spans="1:10" ht="13.5" thickBot="1" x14ac:dyDescent="0.25"/>
    <row r="100" spans="1:10" ht="13.5" thickBot="1" x14ac:dyDescent="0.25">
      <c r="A100" s="4"/>
      <c r="B100" s="12" t="s">
        <v>6</v>
      </c>
      <c r="C100" s="13"/>
      <c r="D100" s="6"/>
      <c r="E100" s="27"/>
      <c r="F100" s="15">
        <f>SUM(F71:F98)</f>
        <v>0</v>
      </c>
      <c r="J100" s="10"/>
    </row>
    <row r="101" spans="1:10" x14ac:dyDescent="0.2">
      <c r="A101" s="4"/>
    </row>
    <row r="102" spans="1:10" x14ac:dyDescent="0.2">
      <c r="A102" s="4" t="s">
        <v>95</v>
      </c>
      <c r="B102" s="7" t="s">
        <v>7</v>
      </c>
    </row>
    <row r="103" spans="1:10" x14ac:dyDescent="0.2">
      <c r="A103" s="4"/>
      <c r="B103" s="7"/>
    </row>
    <row r="104" spans="1:10" x14ac:dyDescent="0.2">
      <c r="B104" s="5" t="s">
        <v>18</v>
      </c>
    </row>
    <row r="105" spans="1:10" x14ac:dyDescent="0.2">
      <c r="A105" s="1" t="s">
        <v>77</v>
      </c>
      <c r="B105" s="5" t="s">
        <v>78</v>
      </c>
    </row>
    <row r="106" spans="1:10" x14ac:dyDescent="0.2">
      <c r="B106" s="5" t="s">
        <v>79</v>
      </c>
      <c r="D106" s="10"/>
    </row>
    <row r="107" spans="1:10" x14ac:dyDescent="0.2">
      <c r="B107" s="5" t="s">
        <v>106</v>
      </c>
      <c r="C107" s="5" t="s">
        <v>39</v>
      </c>
      <c r="D107" s="10">
        <f>250+100</f>
        <v>350</v>
      </c>
      <c r="F107" s="10">
        <f>D107*E107</f>
        <v>0</v>
      </c>
    </row>
    <row r="108" spans="1:10" x14ac:dyDescent="0.2">
      <c r="D108" s="10"/>
    </row>
    <row r="109" spans="1:10" x14ac:dyDescent="0.2">
      <c r="B109" s="5" t="s">
        <v>80</v>
      </c>
      <c r="D109" s="10"/>
    </row>
    <row r="110" spans="1:10" x14ac:dyDescent="0.2">
      <c r="A110" s="1" t="s">
        <v>81</v>
      </c>
      <c r="B110" s="5" t="s">
        <v>82</v>
      </c>
      <c r="D110" s="10"/>
    </row>
    <row r="111" spans="1:10" x14ac:dyDescent="0.2">
      <c r="B111" s="5" t="s">
        <v>83</v>
      </c>
      <c r="D111" s="10"/>
    </row>
    <row r="112" spans="1:10" x14ac:dyDescent="0.2">
      <c r="B112" s="5" t="s">
        <v>116</v>
      </c>
      <c r="D112" s="10"/>
    </row>
    <row r="113" spans="1:10" x14ac:dyDescent="0.2">
      <c r="B113" s="9" t="s">
        <v>114</v>
      </c>
      <c r="C113" s="5" t="s">
        <v>24</v>
      </c>
      <c r="D113" s="10">
        <f>900+62+62</f>
        <v>1024</v>
      </c>
      <c r="F113" s="10">
        <f>D113*E113</f>
        <v>0</v>
      </c>
    </row>
    <row r="114" spans="1:10" x14ac:dyDescent="0.2">
      <c r="D114" s="10"/>
      <c r="G114" s="3"/>
    </row>
    <row r="115" spans="1:10" x14ac:dyDescent="0.2">
      <c r="B115" s="5" t="s">
        <v>84</v>
      </c>
      <c r="D115" s="10"/>
    </row>
    <row r="116" spans="1:10" x14ac:dyDescent="0.2">
      <c r="A116" s="1" t="s">
        <v>85</v>
      </c>
      <c r="B116" s="5" t="s">
        <v>86</v>
      </c>
      <c r="D116" s="10"/>
    </row>
    <row r="117" spans="1:10" x14ac:dyDescent="0.2">
      <c r="B117" s="5" t="s">
        <v>87</v>
      </c>
      <c r="D117" s="10"/>
    </row>
    <row r="118" spans="1:10" x14ac:dyDescent="0.2">
      <c r="B118" s="5" t="s">
        <v>88</v>
      </c>
      <c r="D118" s="10"/>
    </row>
    <row r="119" spans="1:10" x14ac:dyDescent="0.2">
      <c r="B119" s="5" t="s">
        <v>89</v>
      </c>
      <c r="D119" s="10"/>
      <c r="G119" s="3"/>
    </row>
    <row r="120" spans="1:10" x14ac:dyDescent="0.2">
      <c r="B120" s="5" t="s">
        <v>115</v>
      </c>
      <c r="D120" s="10"/>
    </row>
    <row r="121" spans="1:10" x14ac:dyDescent="0.2">
      <c r="B121" s="9" t="s">
        <v>113</v>
      </c>
      <c r="C121" s="5" t="s">
        <v>24</v>
      </c>
      <c r="D121" s="10">
        <f>910+62+62</f>
        <v>1034</v>
      </c>
      <c r="F121" s="10">
        <f>D121*E121</f>
        <v>0</v>
      </c>
    </row>
    <row r="122" spans="1:10" x14ac:dyDescent="0.2">
      <c r="B122" s="9"/>
      <c r="D122" s="10"/>
    </row>
    <row r="123" spans="1:10" x14ac:dyDescent="0.2">
      <c r="B123" s="5" t="s">
        <v>117</v>
      </c>
      <c r="D123" s="10"/>
    </row>
    <row r="124" spans="1:10" x14ac:dyDescent="0.2">
      <c r="A124" s="1" t="s">
        <v>133</v>
      </c>
      <c r="B124" s="5" t="s">
        <v>119</v>
      </c>
      <c r="D124" s="10"/>
      <c r="G124" s="3"/>
    </row>
    <row r="125" spans="1:10" x14ac:dyDescent="0.2">
      <c r="B125" s="5" t="s">
        <v>120</v>
      </c>
      <c r="D125" s="10"/>
    </row>
    <row r="126" spans="1:10" x14ac:dyDescent="0.2">
      <c r="B126" s="5" t="s">
        <v>121</v>
      </c>
      <c r="D126" s="10"/>
      <c r="J126" s="10"/>
    </row>
    <row r="127" spans="1:10" x14ac:dyDescent="0.2">
      <c r="B127" s="5" t="s">
        <v>122</v>
      </c>
      <c r="C127" s="10" t="s">
        <v>33</v>
      </c>
      <c r="D127" s="10">
        <v>584</v>
      </c>
      <c r="F127" s="10">
        <f>D127*E127</f>
        <v>0</v>
      </c>
    </row>
    <row r="128" spans="1:10" x14ac:dyDescent="0.2">
      <c r="C128" s="10"/>
      <c r="D128" s="10"/>
      <c r="G128" s="3"/>
    </row>
    <row r="129" spans="1:7" x14ac:dyDescent="0.2">
      <c r="B129" s="5" t="s">
        <v>123</v>
      </c>
      <c r="C129" s="10"/>
      <c r="D129" s="10"/>
    </row>
    <row r="130" spans="1:7" x14ac:dyDescent="0.2">
      <c r="A130" s="1" t="s">
        <v>118</v>
      </c>
      <c r="B130" s="5" t="s">
        <v>119</v>
      </c>
      <c r="C130" s="10"/>
      <c r="D130" s="10"/>
    </row>
    <row r="131" spans="1:7" x14ac:dyDescent="0.2">
      <c r="B131" s="5" t="s">
        <v>125</v>
      </c>
      <c r="C131" s="10"/>
      <c r="D131" s="10"/>
    </row>
    <row r="132" spans="1:7" x14ac:dyDescent="0.2">
      <c r="B132" s="5" t="s">
        <v>121</v>
      </c>
      <c r="C132" s="10"/>
      <c r="D132" s="10"/>
    </row>
    <row r="133" spans="1:7" x14ac:dyDescent="0.2">
      <c r="B133" s="5" t="s">
        <v>122</v>
      </c>
      <c r="C133" s="10" t="s">
        <v>33</v>
      </c>
      <c r="D133" s="10">
        <v>102</v>
      </c>
      <c r="F133" s="10">
        <f>D133*E133</f>
        <v>0</v>
      </c>
    </row>
    <row r="135" spans="1:7" x14ac:dyDescent="0.2">
      <c r="B135" s="5" t="s">
        <v>176</v>
      </c>
      <c r="C135" s="10"/>
      <c r="D135" s="10"/>
    </row>
    <row r="136" spans="1:7" x14ac:dyDescent="0.2">
      <c r="A136" s="1" t="s">
        <v>124</v>
      </c>
      <c r="B136" s="5" t="s">
        <v>202</v>
      </c>
      <c r="C136" s="10"/>
      <c r="D136" s="10"/>
    </row>
    <row r="137" spans="1:7" x14ac:dyDescent="0.2">
      <c r="B137" s="5" t="s">
        <v>203</v>
      </c>
      <c r="C137" s="10" t="s">
        <v>33</v>
      </c>
      <c r="D137" s="10">
        <v>110</v>
      </c>
      <c r="F137" s="10">
        <f>D137*E137</f>
        <v>0</v>
      </c>
    </row>
    <row r="138" spans="1:7" x14ac:dyDescent="0.2">
      <c r="C138" s="10"/>
      <c r="D138" s="10"/>
    </row>
    <row r="139" spans="1:7" x14ac:dyDescent="0.2">
      <c r="C139" s="10"/>
      <c r="D139" s="10"/>
      <c r="G139" s="3"/>
    </row>
    <row r="140" spans="1:7" x14ac:dyDescent="0.2">
      <c r="B140" s="5" t="s">
        <v>117</v>
      </c>
      <c r="C140" s="10"/>
      <c r="D140" s="10"/>
    </row>
    <row r="141" spans="1:7" x14ac:dyDescent="0.2">
      <c r="A141" s="1" t="s">
        <v>167</v>
      </c>
      <c r="B141" s="5" t="s">
        <v>119</v>
      </c>
      <c r="C141" s="10"/>
      <c r="D141" s="10"/>
    </row>
    <row r="142" spans="1:7" x14ac:dyDescent="0.2">
      <c r="B142" s="5" t="s">
        <v>154</v>
      </c>
      <c r="C142" s="10"/>
      <c r="D142" s="10"/>
    </row>
    <row r="143" spans="1:7" x14ac:dyDescent="0.2">
      <c r="B143" s="5" t="s">
        <v>121</v>
      </c>
      <c r="C143" s="10"/>
      <c r="D143" s="10"/>
    </row>
    <row r="144" spans="1:7" x14ac:dyDescent="0.2">
      <c r="B144" s="5" t="s">
        <v>172</v>
      </c>
      <c r="C144" s="10" t="s">
        <v>33</v>
      </c>
      <c r="D144" s="10">
        <v>692</v>
      </c>
      <c r="F144" s="10">
        <f>D144*E144</f>
        <v>0</v>
      </c>
    </row>
    <row r="145" spans="1:6" x14ac:dyDescent="0.2">
      <c r="C145" s="10"/>
      <c r="D145" s="10"/>
    </row>
    <row r="146" spans="1:6" x14ac:dyDescent="0.2">
      <c r="B146" s="5" t="s">
        <v>128</v>
      </c>
      <c r="D146" s="10"/>
    </row>
    <row r="147" spans="1:6" x14ac:dyDescent="0.2">
      <c r="A147" s="1" t="s">
        <v>204</v>
      </c>
      <c r="B147" s="5" t="s">
        <v>130</v>
      </c>
      <c r="D147" s="10"/>
    </row>
    <row r="148" spans="1:6" x14ac:dyDescent="0.2">
      <c r="B148" s="5" t="s">
        <v>129</v>
      </c>
      <c r="C148" s="5" t="s">
        <v>24</v>
      </c>
      <c r="D148" s="10">
        <v>991</v>
      </c>
      <c r="F148" s="10">
        <f>D148*E148</f>
        <v>0</v>
      </c>
    </row>
    <row r="149" spans="1:6" ht="13.5" thickBot="1" x14ac:dyDescent="0.25">
      <c r="D149" s="10"/>
    </row>
    <row r="150" spans="1:6" ht="13.5" thickBot="1" x14ac:dyDescent="0.25">
      <c r="A150" s="4"/>
      <c r="B150" s="12" t="s">
        <v>8</v>
      </c>
      <c r="C150" s="13"/>
      <c r="D150" s="6"/>
      <c r="E150" s="27"/>
      <c r="F150" s="15">
        <f>SUM(F102:F148)</f>
        <v>0</v>
      </c>
    </row>
    <row r="151" spans="1:6" x14ac:dyDescent="0.2">
      <c r="A151" s="4"/>
    </row>
    <row r="152" spans="1:6" x14ac:dyDescent="0.2">
      <c r="A152" s="4" t="s">
        <v>96</v>
      </c>
      <c r="B152" s="7" t="s">
        <v>9</v>
      </c>
    </row>
    <row r="154" spans="1:6" x14ac:dyDescent="0.2">
      <c r="B154" s="5" t="s">
        <v>35</v>
      </c>
    </row>
    <row r="155" spans="1:6" x14ac:dyDescent="0.2">
      <c r="A155" s="1" t="s">
        <v>131</v>
      </c>
      <c r="B155" s="5" t="s">
        <v>212</v>
      </c>
    </row>
    <row r="156" spans="1:6" x14ac:dyDescent="0.2">
      <c r="B156" s="5" t="s">
        <v>182</v>
      </c>
      <c r="D156" s="10"/>
    </row>
    <row r="157" spans="1:6" x14ac:dyDescent="0.2">
      <c r="B157" s="5" t="s">
        <v>127</v>
      </c>
      <c r="C157" s="5" t="s">
        <v>17</v>
      </c>
      <c r="D157" s="10">
        <v>17</v>
      </c>
      <c r="F157" s="10">
        <f>D157*E157</f>
        <v>0</v>
      </c>
    </row>
    <row r="158" spans="1:6" x14ac:dyDescent="0.2">
      <c r="D158" s="10"/>
    </row>
    <row r="160" spans="1:6" x14ac:dyDescent="0.2">
      <c r="B160" s="5" t="s">
        <v>217</v>
      </c>
    </row>
    <row r="161" spans="1:7" x14ac:dyDescent="0.2">
      <c r="A161" s="1" t="s">
        <v>132</v>
      </c>
      <c r="B161" s="5" t="s">
        <v>112</v>
      </c>
    </row>
    <row r="162" spans="1:7" x14ac:dyDescent="0.2">
      <c r="B162" s="5" t="s">
        <v>111</v>
      </c>
      <c r="D162" s="10"/>
    </row>
    <row r="163" spans="1:7" x14ac:dyDescent="0.2">
      <c r="B163" s="5" t="s">
        <v>184</v>
      </c>
      <c r="G163" s="3"/>
    </row>
    <row r="164" spans="1:7" x14ac:dyDescent="0.2">
      <c r="B164" s="5" t="s">
        <v>213</v>
      </c>
      <c r="D164" s="10"/>
    </row>
    <row r="165" spans="1:7" x14ac:dyDescent="0.2">
      <c r="B165" s="5" t="s">
        <v>214</v>
      </c>
    </row>
    <row r="166" spans="1:7" x14ac:dyDescent="0.2">
      <c r="B166" s="5" t="s">
        <v>183</v>
      </c>
      <c r="C166" s="5" t="s">
        <v>17</v>
      </c>
      <c r="D166" s="10">
        <v>17</v>
      </c>
      <c r="F166" s="10">
        <f>D166*E166</f>
        <v>0</v>
      </c>
    </row>
    <row r="168" spans="1:7" x14ac:dyDescent="0.2">
      <c r="B168" s="5" t="s">
        <v>220</v>
      </c>
    </row>
    <row r="169" spans="1:7" ht="51" x14ac:dyDescent="0.2">
      <c r="A169" s="1" t="s">
        <v>34</v>
      </c>
      <c r="B169" s="25" t="s">
        <v>215</v>
      </c>
      <c r="C169" s="5" t="s">
        <v>33</v>
      </c>
      <c r="D169" s="10">
        <v>159</v>
      </c>
      <c r="F169" s="10">
        <f>D169*E169</f>
        <v>0</v>
      </c>
    </row>
    <row r="171" spans="1:7" x14ac:dyDescent="0.2">
      <c r="B171" s="5" t="s">
        <v>176</v>
      </c>
      <c r="C171" s="18"/>
      <c r="D171" s="21"/>
      <c r="E171" s="28"/>
      <c r="F171" s="20"/>
    </row>
    <row r="172" spans="1:7" x14ac:dyDescent="0.2">
      <c r="A172" s="1" t="s">
        <v>159</v>
      </c>
      <c r="B172" s="5" t="s">
        <v>185</v>
      </c>
      <c r="C172" s="18"/>
      <c r="D172" s="21"/>
      <c r="E172" s="28"/>
      <c r="F172" s="20"/>
    </row>
    <row r="173" spans="1:7" x14ac:dyDescent="0.2">
      <c r="B173" s="5" t="s">
        <v>157</v>
      </c>
      <c r="C173" s="18" t="s">
        <v>33</v>
      </c>
      <c r="D173" s="10">
        <v>20</v>
      </c>
      <c r="F173" s="10">
        <f>D173*E173</f>
        <v>0</v>
      </c>
    </row>
    <row r="176" spans="1:7" x14ac:dyDescent="0.2">
      <c r="B176" s="5" t="s">
        <v>155</v>
      </c>
      <c r="C176" s="18"/>
      <c r="D176" s="21"/>
      <c r="E176" s="28"/>
      <c r="F176" s="20"/>
    </row>
    <row r="177" spans="1:7" x14ac:dyDescent="0.2">
      <c r="A177" s="1" t="s">
        <v>205</v>
      </c>
      <c r="B177" s="5" t="s">
        <v>156</v>
      </c>
      <c r="C177" s="18"/>
      <c r="D177" s="21"/>
      <c r="E177" s="28"/>
      <c r="F177" s="20"/>
    </row>
    <row r="178" spans="1:7" x14ac:dyDescent="0.2">
      <c r="B178" s="5" t="s">
        <v>157</v>
      </c>
      <c r="C178" s="18"/>
      <c r="D178" s="21"/>
      <c r="E178" s="28"/>
      <c r="F178" s="20"/>
    </row>
    <row r="179" spans="1:7" x14ac:dyDescent="0.2">
      <c r="B179" s="5" t="s">
        <v>158</v>
      </c>
      <c r="C179" s="18" t="s">
        <v>17</v>
      </c>
      <c r="D179" s="10">
        <v>17</v>
      </c>
      <c r="F179" s="10">
        <f>D179*E179</f>
        <v>0</v>
      </c>
    </row>
    <row r="181" spans="1:7" x14ac:dyDescent="0.2">
      <c r="D181" s="10"/>
      <c r="G181" s="3"/>
    </row>
    <row r="182" spans="1:7" x14ac:dyDescent="0.2">
      <c r="B182" s="5" t="s">
        <v>155</v>
      </c>
      <c r="C182" s="18"/>
      <c r="D182" s="10"/>
    </row>
    <row r="183" spans="1:7" x14ac:dyDescent="0.2">
      <c r="A183" s="1" t="s">
        <v>226</v>
      </c>
      <c r="B183" s="5" t="s">
        <v>156</v>
      </c>
      <c r="C183" s="18"/>
      <c r="D183" s="10"/>
    </row>
    <row r="184" spans="1:7" x14ac:dyDescent="0.2">
      <c r="B184" s="5" t="s">
        <v>157</v>
      </c>
      <c r="C184" s="18"/>
      <c r="D184" s="10"/>
    </row>
    <row r="185" spans="1:7" x14ac:dyDescent="0.2">
      <c r="A185" s="5"/>
      <c r="B185" s="5" t="s">
        <v>160</v>
      </c>
      <c r="C185" s="18" t="s">
        <v>17</v>
      </c>
      <c r="D185" s="10">
        <v>17</v>
      </c>
      <c r="F185" s="10">
        <f>D185*E185</f>
        <v>0</v>
      </c>
    </row>
    <row r="186" spans="1:7" x14ac:dyDescent="0.2">
      <c r="A186" s="5"/>
      <c r="B186" s="5" t="s">
        <v>161</v>
      </c>
      <c r="G186" s="3"/>
    </row>
    <row r="187" spans="1:7" ht="13.5" thickBot="1" x14ac:dyDescent="0.25">
      <c r="G187" s="3"/>
    </row>
    <row r="188" spans="1:7" ht="13.5" thickBot="1" x14ac:dyDescent="0.25">
      <c r="A188" s="4"/>
      <c r="B188" s="12" t="s">
        <v>10</v>
      </c>
      <c r="C188" s="13"/>
      <c r="D188" s="6"/>
      <c r="E188" s="27"/>
      <c r="F188" s="15">
        <f>SUM(F152:F185)</f>
        <v>0</v>
      </c>
      <c r="G188" s="10"/>
    </row>
    <row r="190" spans="1:7" x14ac:dyDescent="0.2">
      <c r="A190" s="4" t="s">
        <v>97</v>
      </c>
      <c r="B190" s="7" t="s">
        <v>11</v>
      </c>
    </row>
    <row r="191" spans="1:7" x14ac:dyDescent="0.2">
      <c r="A191" s="4"/>
      <c r="B191" s="7"/>
    </row>
    <row r="192" spans="1:7" x14ac:dyDescent="0.2">
      <c r="B192" s="5" t="s">
        <v>13</v>
      </c>
    </row>
    <row r="193" spans="1:9" x14ac:dyDescent="0.2">
      <c r="A193" s="1" t="s">
        <v>36</v>
      </c>
      <c r="B193" s="5" t="s">
        <v>14</v>
      </c>
      <c r="C193" s="5" t="s">
        <v>17</v>
      </c>
      <c r="D193" s="10">
        <v>14</v>
      </c>
      <c r="F193" s="10">
        <f>D193*E193</f>
        <v>0</v>
      </c>
    </row>
    <row r="194" spans="1:9" x14ac:dyDescent="0.2">
      <c r="B194" s="5" t="s">
        <v>15</v>
      </c>
      <c r="I194" s="11"/>
    </row>
    <row r="195" spans="1:9" x14ac:dyDescent="0.2">
      <c r="B195" s="5" t="s">
        <v>16</v>
      </c>
    </row>
    <row r="196" spans="1:9" x14ac:dyDescent="0.2">
      <c r="G196" s="16"/>
    </row>
    <row r="197" spans="1:9" x14ac:dyDescent="0.2">
      <c r="A197" s="1" t="s">
        <v>37</v>
      </c>
      <c r="B197" s="5" t="s">
        <v>20</v>
      </c>
      <c r="G197" s="10"/>
    </row>
    <row r="198" spans="1:9" x14ac:dyDescent="0.2">
      <c r="B198" s="5" t="s">
        <v>21</v>
      </c>
      <c r="I198" s="11"/>
    </row>
    <row r="199" spans="1:9" x14ac:dyDescent="0.2">
      <c r="B199" s="5" t="s">
        <v>22</v>
      </c>
      <c r="D199" s="10"/>
    </row>
    <row r="200" spans="1:9" x14ac:dyDescent="0.2">
      <c r="B200" s="5" t="s">
        <v>23</v>
      </c>
      <c r="C200" s="5" t="s">
        <v>17</v>
      </c>
      <c r="D200" s="10">
        <v>8</v>
      </c>
      <c r="F200" s="10">
        <f>D200*E200</f>
        <v>0</v>
      </c>
    </row>
    <row r="201" spans="1:9" x14ac:dyDescent="0.2">
      <c r="G201" s="3"/>
    </row>
    <row r="202" spans="1:9" x14ac:dyDescent="0.2">
      <c r="A202" s="1" t="s">
        <v>38</v>
      </c>
      <c r="B202" s="5" t="s">
        <v>20</v>
      </c>
    </row>
    <row r="203" spans="1:9" x14ac:dyDescent="0.2">
      <c r="B203" s="5" t="s">
        <v>21</v>
      </c>
    </row>
    <row r="204" spans="1:9" x14ac:dyDescent="0.2">
      <c r="B204" s="5" t="s">
        <v>22</v>
      </c>
      <c r="D204" s="10"/>
    </row>
    <row r="205" spans="1:9" x14ac:dyDescent="0.2">
      <c r="B205" s="5" t="s">
        <v>225</v>
      </c>
      <c r="C205" s="5" t="s">
        <v>17</v>
      </c>
      <c r="D205" s="10">
        <v>6</v>
      </c>
      <c r="F205" s="10">
        <f>D205*E205</f>
        <v>0</v>
      </c>
    </row>
    <row r="207" spans="1:9" x14ac:dyDescent="0.2">
      <c r="B207" s="5" t="s">
        <v>99</v>
      </c>
      <c r="G207" s="10"/>
    </row>
    <row r="208" spans="1:9" x14ac:dyDescent="0.2">
      <c r="A208" s="1" t="s">
        <v>19</v>
      </c>
      <c r="B208" s="5" t="s">
        <v>100</v>
      </c>
    </row>
    <row r="209" spans="1:7" x14ac:dyDescent="0.2">
      <c r="B209" s="5" t="s">
        <v>101</v>
      </c>
    </row>
    <row r="210" spans="1:7" x14ac:dyDescent="0.2">
      <c r="B210" s="5" t="s">
        <v>102</v>
      </c>
    </row>
    <row r="211" spans="1:7" x14ac:dyDescent="0.2">
      <c r="B211" s="5" t="s">
        <v>224</v>
      </c>
      <c r="C211" s="5" t="s">
        <v>17</v>
      </c>
      <c r="D211" s="10">
        <v>15</v>
      </c>
      <c r="F211" s="10">
        <f>D211*E211</f>
        <v>0</v>
      </c>
      <c r="G211" s="3"/>
    </row>
    <row r="212" spans="1:7" x14ac:dyDescent="0.2">
      <c r="A212" s="4"/>
      <c r="B212" s="7"/>
      <c r="D212" s="10"/>
      <c r="G212" s="10"/>
    </row>
    <row r="213" spans="1:7" x14ac:dyDescent="0.2">
      <c r="B213" s="5" t="s">
        <v>99</v>
      </c>
    </row>
    <row r="214" spans="1:7" x14ac:dyDescent="0.2">
      <c r="A214" s="1" t="s">
        <v>210</v>
      </c>
      <c r="B214" s="5" t="s">
        <v>100</v>
      </c>
    </row>
    <row r="215" spans="1:7" x14ac:dyDescent="0.2">
      <c r="B215" s="5" t="s">
        <v>101</v>
      </c>
    </row>
    <row r="216" spans="1:7" x14ac:dyDescent="0.2">
      <c r="B216" s="5" t="s">
        <v>223</v>
      </c>
    </row>
    <row r="217" spans="1:7" x14ac:dyDescent="0.2">
      <c r="B217" s="5" t="s">
        <v>224</v>
      </c>
      <c r="C217" s="5" t="s">
        <v>17</v>
      </c>
      <c r="D217" s="10">
        <v>6</v>
      </c>
      <c r="F217" s="10">
        <f>D217*E217</f>
        <v>0</v>
      </c>
    </row>
    <row r="219" spans="1:7" x14ac:dyDescent="0.2">
      <c r="B219" s="5" t="s">
        <v>99</v>
      </c>
    </row>
    <row r="220" spans="1:7" x14ac:dyDescent="0.2">
      <c r="A220" s="1" t="s">
        <v>162</v>
      </c>
      <c r="B220" s="5" t="s">
        <v>100</v>
      </c>
    </row>
    <row r="221" spans="1:7" x14ac:dyDescent="0.2">
      <c r="B221" s="5" t="s">
        <v>101</v>
      </c>
    </row>
    <row r="222" spans="1:7" x14ac:dyDescent="0.2">
      <c r="B222" s="5" t="s">
        <v>222</v>
      </c>
    </row>
    <row r="223" spans="1:7" x14ac:dyDescent="0.2">
      <c r="B223" s="5" t="s">
        <v>224</v>
      </c>
      <c r="C223" s="5" t="s">
        <v>17</v>
      </c>
      <c r="D223" s="10">
        <v>4</v>
      </c>
      <c r="F223" s="10">
        <f>D223*E223</f>
        <v>0</v>
      </c>
    </row>
    <row r="225" spans="1:7" x14ac:dyDescent="0.2">
      <c r="B225" s="5" t="s">
        <v>26</v>
      </c>
      <c r="D225" s="10"/>
      <c r="G225" s="10"/>
    </row>
    <row r="226" spans="1:7" x14ac:dyDescent="0.2">
      <c r="A226" s="1" t="s">
        <v>163</v>
      </c>
      <c r="B226" s="5" t="s">
        <v>27</v>
      </c>
      <c r="D226" s="10"/>
      <c r="G226" s="10"/>
    </row>
    <row r="227" spans="1:7" x14ac:dyDescent="0.2">
      <c r="B227" s="5" t="s">
        <v>28</v>
      </c>
      <c r="D227" s="10"/>
      <c r="G227" s="10"/>
    </row>
    <row r="228" spans="1:7" x14ac:dyDescent="0.2">
      <c r="B228" s="5" t="s">
        <v>29</v>
      </c>
      <c r="D228" s="10"/>
      <c r="G228" s="16"/>
    </row>
    <row r="229" spans="1:7" x14ac:dyDescent="0.2">
      <c r="B229" s="5" t="s">
        <v>30</v>
      </c>
      <c r="D229" s="10"/>
      <c r="G229" s="10"/>
    </row>
    <row r="230" spans="1:7" x14ac:dyDescent="0.2">
      <c r="B230" s="5" t="s">
        <v>31</v>
      </c>
      <c r="D230" s="10"/>
      <c r="G230" s="10"/>
    </row>
    <row r="231" spans="1:7" x14ac:dyDescent="0.2">
      <c r="B231" s="5" t="s">
        <v>32</v>
      </c>
      <c r="C231" s="5" t="s">
        <v>33</v>
      </c>
      <c r="D231" s="10">
        <v>500</v>
      </c>
      <c r="F231" s="10">
        <f>D231*E231</f>
        <v>0</v>
      </c>
    </row>
    <row r="232" spans="1:7" x14ac:dyDescent="0.2">
      <c r="A232" s="4"/>
      <c r="B232" s="7"/>
    </row>
    <row r="233" spans="1:7" x14ac:dyDescent="0.2">
      <c r="B233" s="5" t="s">
        <v>176</v>
      </c>
    </row>
    <row r="234" spans="1:7" x14ac:dyDescent="0.2">
      <c r="A234" s="1" t="s">
        <v>164</v>
      </c>
      <c r="B234" s="5" t="s">
        <v>137</v>
      </c>
    </row>
    <row r="235" spans="1:7" x14ac:dyDescent="0.2">
      <c r="B235" s="5" t="s">
        <v>221</v>
      </c>
      <c r="C235" s="5" t="s">
        <v>17</v>
      </c>
      <c r="D235" s="10">
        <v>4</v>
      </c>
      <c r="F235" s="10">
        <f>D235*E235</f>
        <v>0</v>
      </c>
      <c r="G235" s="3"/>
    </row>
    <row r="236" spans="1:7" x14ac:dyDescent="0.2">
      <c r="G236" s="10"/>
    </row>
    <row r="237" spans="1:7" x14ac:dyDescent="0.2">
      <c r="B237" s="5" t="s">
        <v>176</v>
      </c>
      <c r="G237" s="10"/>
    </row>
    <row r="238" spans="1:7" x14ac:dyDescent="0.2">
      <c r="A238" s="1" t="s">
        <v>165</v>
      </c>
      <c r="B238" s="5" t="s">
        <v>138</v>
      </c>
    </row>
    <row r="239" spans="1:7" x14ac:dyDescent="0.2">
      <c r="B239" s="5" t="s">
        <v>139</v>
      </c>
      <c r="C239" s="5" t="s">
        <v>17</v>
      </c>
      <c r="D239" s="10">
        <v>15</v>
      </c>
      <c r="F239" s="10">
        <f>D239*E239</f>
        <v>0</v>
      </c>
    </row>
    <row r="241" spans="1:6" x14ac:dyDescent="0.2">
      <c r="B241" s="5" t="s">
        <v>176</v>
      </c>
    </row>
    <row r="242" spans="1:6" x14ac:dyDescent="0.2">
      <c r="A242" s="1" t="s">
        <v>166</v>
      </c>
      <c r="B242" s="5" t="s">
        <v>219</v>
      </c>
      <c r="C242" s="5" t="s">
        <v>17</v>
      </c>
      <c r="D242" s="10">
        <v>32</v>
      </c>
      <c r="F242" s="10">
        <f>D242*E242</f>
        <v>0</v>
      </c>
    </row>
    <row r="243" spans="1:6" x14ac:dyDescent="0.2">
      <c r="B243" s="5" t="s">
        <v>218</v>
      </c>
    </row>
    <row r="244" spans="1:6" ht="13.5" thickBot="1" x14ac:dyDescent="0.25"/>
    <row r="245" spans="1:6" ht="13.5" thickBot="1" x14ac:dyDescent="0.25">
      <c r="A245" s="4"/>
      <c r="B245" s="12" t="s">
        <v>12</v>
      </c>
      <c r="C245" s="13"/>
      <c r="D245" s="6"/>
      <c r="E245" s="27"/>
      <c r="F245" s="15">
        <f>SUM(F190:F243)</f>
        <v>0</v>
      </c>
    </row>
    <row r="247" spans="1:6" x14ac:dyDescent="0.2">
      <c r="A247" s="4" t="s">
        <v>98</v>
      </c>
      <c r="B247" s="7" t="s">
        <v>234</v>
      </c>
    </row>
    <row r="249" spans="1:6" x14ac:dyDescent="0.2">
      <c r="B249" s="5" t="s">
        <v>176</v>
      </c>
    </row>
    <row r="250" spans="1:6" x14ac:dyDescent="0.2">
      <c r="A250" s="1" t="s">
        <v>144</v>
      </c>
      <c r="B250" s="5" t="s">
        <v>107</v>
      </c>
    </row>
    <row r="251" spans="1:6" x14ac:dyDescent="0.2">
      <c r="B251" s="5" t="s">
        <v>206</v>
      </c>
      <c r="C251" s="5" t="s">
        <v>17</v>
      </c>
      <c r="D251" s="10">
        <v>3</v>
      </c>
      <c r="F251" s="10">
        <f>D251*E251</f>
        <v>0</v>
      </c>
    </row>
    <row r="253" spans="1:6" x14ac:dyDescent="0.2">
      <c r="B253" s="5" t="s">
        <v>176</v>
      </c>
    </row>
    <row r="254" spans="1:6" x14ac:dyDescent="0.2">
      <c r="A254" s="1" t="s">
        <v>148</v>
      </c>
      <c r="B254" s="5" t="s">
        <v>107</v>
      </c>
    </row>
    <row r="255" spans="1:6" x14ac:dyDescent="0.2">
      <c r="B255" s="5" t="s">
        <v>207</v>
      </c>
      <c r="C255" s="5" t="s">
        <v>17</v>
      </c>
      <c r="D255" s="10">
        <v>3</v>
      </c>
      <c r="F255" s="10">
        <f>D255*E255</f>
        <v>0</v>
      </c>
    </row>
    <row r="256" spans="1:6" ht="13.5" thickBot="1" x14ac:dyDescent="0.25"/>
    <row r="257" spans="1:9" ht="13.5" thickBot="1" x14ac:dyDescent="0.25">
      <c r="A257" s="4"/>
      <c r="B257" s="12" t="s">
        <v>12</v>
      </c>
      <c r="C257" s="13"/>
      <c r="D257" s="6"/>
      <c r="E257" s="27"/>
      <c r="F257" s="15">
        <f>SUM(F250:F255)</f>
        <v>0</v>
      </c>
    </row>
    <row r="261" spans="1:9" x14ac:dyDescent="0.2">
      <c r="A261" s="4" t="s">
        <v>153</v>
      </c>
      <c r="B261" s="7" t="s">
        <v>235</v>
      </c>
    </row>
    <row r="262" spans="1:9" x14ac:dyDescent="0.2">
      <c r="I262" s="10"/>
    </row>
    <row r="264" spans="1:9" x14ac:dyDescent="0.2">
      <c r="B264" s="5" t="s">
        <v>176</v>
      </c>
    </row>
    <row r="265" spans="1:9" x14ac:dyDescent="0.2">
      <c r="A265" s="1" t="s">
        <v>236</v>
      </c>
      <c r="B265" s="5" t="s">
        <v>140</v>
      </c>
      <c r="C265" s="5" t="s">
        <v>17</v>
      </c>
      <c r="D265" s="10">
        <v>18</v>
      </c>
      <c r="F265" s="10">
        <f>D265*E265</f>
        <v>0</v>
      </c>
    </row>
    <row r="266" spans="1:9" x14ac:dyDescent="0.2">
      <c r="B266" s="5" t="s">
        <v>208</v>
      </c>
    </row>
    <row r="267" spans="1:9" ht="13.5" thickBot="1" x14ac:dyDescent="0.25"/>
    <row r="268" spans="1:9" ht="13.5" thickBot="1" x14ac:dyDescent="0.25">
      <c r="A268" s="4"/>
      <c r="B268" s="12" t="s">
        <v>12</v>
      </c>
      <c r="C268" s="13"/>
      <c r="D268" s="6"/>
      <c r="E268" s="27"/>
      <c r="F268" s="15">
        <f>SUM(F264:F266)</f>
        <v>0</v>
      </c>
    </row>
    <row r="269" spans="1:9" x14ac:dyDescent="0.2">
      <c r="D269" s="10"/>
    </row>
    <row r="270" spans="1:9" x14ac:dyDescent="0.2">
      <c r="A270" s="4" t="s">
        <v>237</v>
      </c>
      <c r="B270" s="7" t="s">
        <v>141</v>
      </c>
      <c r="C270" s="23"/>
      <c r="D270" s="19"/>
      <c r="E270" s="29"/>
      <c r="F270" s="24"/>
    </row>
    <row r="272" spans="1:9" x14ac:dyDescent="0.2">
      <c r="B272" s="5" t="s">
        <v>143</v>
      </c>
      <c r="D272" s="5"/>
      <c r="E272" s="30"/>
      <c r="F272" s="5"/>
    </row>
    <row r="273" spans="1:8" x14ac:dyDescent="0.2">
      <c r="A273" s="1" t="s">
        <v>238</v>
      </c>
      <c r="B273" s="5" t="s">
        <v>145</v>
      </c>
      <c r="C273" s="5" t="s">
        <v>146</v>
      </c>
      <c r="D273" s="10">
        <v>25</v>
      </c>
      <c r="F273" s="10">
        <f>D273*E273</f>
        <v>0</v>
      </c>
    </row>
    <row r="274" spans="1:8" x14ac:dyDescent="0.2">
      <c r="D274" s="10"/>
    </row>
    <row r="275" spans="1:8" x14ac:dyDescent="0.2">
      <c r="B275" s="5" t="s">
        <v>176</v>
      </c>
      <c r="D275" s="5"/>
      <c r="E275" s="30"/>
      <c r="F275" s="5"/>
    </row>
    <row r="276" spans="1:8" x14ac:dyDescent="0.2">
      <c r="A276" s="1" t="s">
        <v>239</v>
      </c>
      <c r="B276" s="5" t="s">
        <v>232</v>
      </c>
      <c r="C276" s="5" t="s">
        <v>17</v>
      </c>
      <c r="D276" s="10">
        <v>1</v>
      </c>
      <c r="F276" s="10">
        <f>D276*E276</f>
        <v>0</v>
      </c>
    </row>
    <row r="278" spans="1:8" x14ac:dyDescent="0.2">
      <c r="B278" s="5" t="s">
        <v>176</v>
      </c>
      <c r="D278" s="5"/>
      <c r="E278" s="30"/>
      <c r="F278" s="5"/>
      <c r="H278" s="10"/>
    </row>
    <row r="279" spans="1:8" x14ac:dyDescent="0.2">
      <c r="A279" s="1" t="s">
        <v>240</v>
      </c>
      <c r="B279" s="5" t="s">
        <v>233</v>
      </c>
      <c r="C279" s="5" t="s">
        <v>17</v>
      </c>
      <c r="D279" s="10">
        <v>1</v>
      </c>
      <c r="F279" s="10">
        <f>D279*E279</f>
        <v>0</v>
      </c>
    </row>
    <row r="282" spans="1:8" x14ac:dyDescent="0.2">
      <c r="B282" s="5" t="s">
        <v>147</v>
      </c>
      <c r="D282" s="10"/>
    </row>
    <row r="283" spans="1:8" x14ac:dyDescent="0.2">
      <c r="A283" s="1" t="s">
        <v>241</v>
      </c>
      <c r="B283" s="5" t="s">
        <v>187</v>
      </c>
      <c r="D283" s="10"/>
    </row>
    <row r="284" spans="1:8" x14ac:dyDescent="0.2">
      <c r="B284" s="5" t="s">
        <v>188</v>
      </c>
      <c r="C284" s="5" t="s">
        <v>17</v>
      </c>
      <c r="D284" s="10">
        <v>15</v>
      </c>
      <c r="F284" s="10">
        <f>D284*E284</f>
        <v>0</v>
      </c>
    </row>
    <row r="285" spans="1:8" x14ac:dyDescent="0.2">
      <c r="B285" s="5" t="s">
        <v>209</v>
      </c>
      <c r="D285" s="10"/>
    </row>
    <row r="286" spans="1:8" x14ac:dyDescent="0.2">
      <c r="B286" s="5" t="s">
        <v>189</v>
      </c>
      <c r="C286" s="5" t="s">
        <v>17</v>
      </c>
      <c r="D286" s="10">
        <v>120</v>
      </c>
      <c r="F286" s="10">
        <f>D286*E286</f>
        <v>0</v>
      </c>
    </row>
    <row r="288" spans="1:8" x14ac:dyDescent="0.2">
      <c r="B288" s="5" t="s">
        <v>149</v>
      </c>
      <c r="D288" s="10"/>
    </row>
    <row r="289" spans="1:6" x14ac:dyDescent="0.2">
      <c r="A289" s="1" t="s">
        <v>242</v>
      </c>
      <c r="B289" s="5" t="s">
        <v>150</v>
      </c>
      <c r="D289" s="10"/>
    </row>
    <row r="290" spans="1:6" x14ac:dyDescent="0.2">
      <c r="B290" s="5" t="s">
        <v>151</v>
      </c>
      <c r="D290" s="10"/>
    </row>
    <row r="291" spans="1:6" x14ac:dyDescent="0.2">
      <c r="A291" s="5"/>
      <c r="B291" s="5" t="s">
        <v>152</v>
      </c>
      <c r="C291" s="5" t="s">
        <v>17</v>
      </c>
      <c r="D291" s="10">
        <v>1</v>
      </c>
      <c r="F291" s="10">
        <f>D291*E291</f>
        <v>0</v>
      </c>
    </row>
    <row r="293" spans="1:6" x14ac:dyDescent="0.2">
      <c r="B293" s="5" t="s">
        <v>149</v>
      </c>
      <c r="D293" s="10"/>
    </row>
    <row r="294" spans="1:6" x14ac:dyDescent="0.2">
      <c r="A294" s="1" t="s">
        <v>243</v>
      </c>
      <c r="B294" s="5" t="s">
        <v>169</v>
      </c>
      <c r="C294" s="5" t="s">
        <v>170</v>
      </c>
      <c r="D294" s="10">
        <v>5</v>
      </c>
      <c r="F294" s="10">
        <f>D294*E294</f>
        <v>0</v>
      </c>
    </row>
    <row r="295" spans="1:6" x14ac:dyDescent="0.2">
      <c r="D295" s="10"/>
    </row>
    <row r="296" spans="1:6" x14ac:dyDescent="0.2">
      <c r="B296" s="5" t="s">
        <v>176</v>
      </c>
      <c r="D296" s="10"/>
    </row>
    <row r="297" spans="1:6" x14ac:dyDescent="0.2">
      <c r="A297" s="1" t="s">
        <v>244</v>
      </c>
      <c r="B297" s="5" t="s">
        <v>211</v>
      </c>
      <c r="C297" s="5" t="s">
        <v>17</v>
      </c>
      <c r="D297" s="10">
        <v>1</v>
      </c>
      <c r="F297" s="10">
        <f>D297*E297</f>
        <v>0</v>
      </c>
    </row>
    <row r="299" spans="1:6" x14ac:dyDescent="0.2">
      <c r="B299" s="5" t="s">
        <v>176</v>
      </c>
    </row>
    <row r="300" spans="1:6" x14ac:dyDescent="0.2">
      <c r="A300" s="1" t="s">
        <v>245</v>
      </c>
      <c r="B300" s="5" t="s">
        <v>171</v>
      </c>
      <c r="C300" s="5" t="s">
        <v>17</v>
      </c>
      <c r="D300" s="10">
        <v>1</v>
      </c>
      <c r="F300" s="10">
        <f>D300*E300</f>
        <v>0</v>
      </c>
    </row>
    <row r="303" spans="1:6" ht="13.5" thickBot="1" x14ac:dyDescent="0.25"/>
    <row r="304" spans="1:6" ht="13.5" thickBot="1" x14ac:dyDescent="0.25">
      <c r="A304" s="22"/>
      <c r="B304" s="12" t="s">
        <v>142</v>
      </c>
      <c r="C304" s="13"/>
      <c r="D304" s="6"/>
      <c r="E304" s="27"/>
      <c r="F304" s="15">
        <f>SUM(F273:F300)</f>
        <v>0</v>
      </c>
    </row>
    <row r="308" spans="1:6" x14ac:dyDescent="0.2">
      <c r="A308" s="4"/>
      <c r="B308" s="7" t="s">
        <v>231</v>
      </c>
    </row>
    <row r="310" spans="1:6" x14ac:dyDescent="0.2">
      <c r="A310" s="8" t="str">
        <f>A7</f>
        <v>1.00</v>
      </c>
      <c r="B310" s="17" t="str">
        <f>B7</f>
        <v>PREDDELA</v>
      </c>
      <c r="F310" s="10">
        <f>F65</f>
        <v>0</v>
      </c>
    </row>
    <row r="311" spans="1:6" x14ac:dyDescent="0.2">
      <c r="A311" s="8"/>
      <c r="B311" s="17"/>
    </row>
    <row r="312" spans="1:6" x14ac:dyDescent="0.2">
      <c r="A312" s="8" t="str">
        <f>A67</f>
        <v>2.00</v>
      </c>
      <c r="B312" s="17" t="str">
        <f>B67</f>
        <v>ZEMELJSKA DELA IN TEMELJENJE</v>
      </c>
      <c r="F312" s="10">
        <f>F100</f>
        <v>0</v>
      </c>
    </row>
    <row r="313" spans="1:6" x14ac:dyDescent="0.2">
      <c r="A313" s="8"/>
      <c r="B313" s="17"/>
    </row>
    <row r="314" spans="1:6" x14ac:dyDescent="0.2">
      <c r="A314" s="8" t="str">
        <f>A102</f>
        <v>3.00</v>
      </c>
      <c r="B314" s="17" t="str">
        <f>B102</f>
        <v>VOZIŠČNE KONSTRUKCIJE</v>
      </c>
      <c r="F314" s="10">
        <f>F150</f>
        <v>0</v>
      </c>
    </row>
    <row r="315" spans="1:6" x14ac:dyDescent="0.2">
      <c r="A315" s="8"/>
      <c r="B315" s="17"/>
    </row>
    <row r="316" spans="1:6" x14ac:dyDescent="0.2">
      <c r="A316" s="8" t="str">
        <f>A152</f>
        <v>4.00</v>
      </c>
      <c r="B316" s="17" t="str">
        <f>B152</f>
        <v>ODVODNJAVANJE</v>
      </c>
      <c r="F316" s="10">
        <f>F188</f>
        <v>0</v>
      </c>
    </row>
    <row r="317" spans="1:6" x14ac:dyDescent="0.2">
      <c r="A317" s="8"/>
      <c r="B317" s="17"/>
    </row>
    <row r="318" spans="1:6" x14ac:dyDescent="0.2">
      <c r="A318" s="8" t="str">
        <f>A190</f>
        <v>5.00</v>
      </c>
      <c r="B318" s="17" t="str">
        <f>B190</f>
        <v>OPREMA</v>
      </c>
      <c r="F318" s="10">
        <f>F245</f>
        <v>0</v>
      </c>
    </row>
    <row r="319" spans="1:6" x14ac:dyDescent="0.2">
      <c r="A319" s="8"/>
      <c r="B319" s="17"/>
    </row>
    <row r="320" spans="1:6" x14ac:dyDescent="0.2">
      <c r="A320" s="1" t="s">
        <v>98</v>
      </c>
      <c r="B320" s="17" t="s">
        <v>234</v>
      </c>
      <c r="F320" s="10">
        <f>F257</f>
        <v>0</v>
      </c>
    </row>
    <row r="321" spans="1:8" x14ac:dyDescent="0.2">
      <c r="B321" s="17"/>
    </row>
    <row r="322" spans="1:8" x14ac:dyDescent="0.2">
      <c r="A322" s="1" t="s">
        <v>153</v>
      </c>
      <c r="B322" s="17" t="s">
        <v>235</v>
      </c>
      <c r="F322" s="10">
        <f>F268</f>
        <v>0</v>
      </c>
    </row>
    <row r="323" spans="1:8" x14ac:dyDescent="0.2">
      <c r="B323" s="17"/>
    </row>
    <row r="324" spans="1:8" x14ac:dyDescent="0.2">
      <c r="A324" s="8" t="s">
        <v>237</v>
      </c>
      <c r="B324" s="17" t="str">
        <f>B270</f>
        <v>TUJE STORITVE</v>
      </c>
      <c r="F324" s="10">
        <f>SUM(F304)</f>
        <v>0</v>
      </c>
    </row>
    <row r="325" spans="1:8" x14ac:dyDescent="0.2">
      <c r="A325" s="8"/>
      <c r="B325" s="17"/>
    </row>
    <row r="326" spans="1:8" x14ac:dyDescent="0.2">
      <c r="A326" s="8"/>
      <c r="B326" s="17"/>
    </row>
    <row r="327" spans="1:8" ht="13.5" thickBot="1" x14ac:dyDescent="0.25">
      <c r="A327" s="4"/>
      <c r="B327" s="7"/>
    </row>
    <row r="328" spans="1:8" ht="13.5" thickBot="1" x14ac:dyDescent="0.25">
      <c r="A328" s="4"/>
      <c r="B328" s="12" t="s">
        <v>1</v>
      </c>
      <c r="C328" s="13"/>
      <c r="D328" s="6"/>
      <c r="E328" s="27"/>
      <c r="F328" s="15">
        <f>SUM(F310:F326)</f>
        <v>0</v>
      </c>
      <c r="G328" s="10"/>
    </row>
    <row r="329" spans="1:8" ht="13.5" thickBot="1" x14ac:dyDescent="0.25">
      <c r="A329" s="4"/>
      <c r="B329" s="5" t="s">
        <v>25</v>
      </c>
      <c r="F329" s="10">
        <f>F328*0.22</f>
        <v>0</v>
      </c>
    </row>
    <row r="330" spans="1:8" ht="13.5" thickBot="1" x14ac:dyDescent="0.25">
      <c r="A330" s="4"/>
      <c r="B330" s="12" t="s">
        <v>2</v>
      </c>
      <c r="C330" s="13"/>
      <c r="D330" s="6"/>
      <c r="E330" s="27"/>
      <c r="F330" s="15">
        <f>SUM(F328:F329)</f>
        <v>0</v>
      </c>
      <c r="H330" s="10"/>
    </row>
    <row r="332" spans="1:8" x14ac:dyDescent="0.2">
      <c r="G332" s="10"/>
    </row>
    <row r="344" spans="4:4" x14ac:dyDescent="0.2">
      <c r="D344" s="10"/>
    </row>
    <row r="360" spans="1:2" x14ac:dyDescent="0.2">
      <c r="A360" s="4"/>
      <c r="B360" s="7"/>
    </row>
    <row r="428" spans="1:2" x14ac:dyDescent="0.2">
      <c r="A428" s="4"/>
      <c r="B428" s="7"/>
    </row>
    <row r="429" spans="1:2" x14ac:dyDescent="0.2">
      <c r="A429" s="4"/>
      <c r="B429" s="7"/>
    </row>
    <row r="464" spans="1:2" x14ac:dyDescent="0.2">
      <c r="A464" s="4"/>
      <c r="B464" s="7"/>
    </row>
    <row r="465" spans="1:2" x14ac:dyDescent="0.2">
      <c r="A465" s="4"/>
    </row>
    <row r="466" spans="1:2" x14ac:dyDescent="0.2">
      <c r="A466" s="4"/>
    </row>
    <row r="467" spans="1:2" x14ac:dyDescent="0.2">
      <c r="A467" s="4"/>
      <c r="B467" s="7"/>
    </row>
    <row r="468" spans="1:2" x14ac:dyDescent="0.2">
      <c r="A468" s="4"/>
      <c r="B468" s="7"/>
    </row>
    <row r="506" ht="12.75" customHeight="1" x14ac:dyDescent="0.2"/>
    <row r="507" ht="12.75" customHeight="1" x14ac:dyDescent="0.2"/>
    <row r="761" spans="1:2" x14ac:dyDescent="0.2">
      <c r="A761" s="4"/>
      <c r="B761" s="7"/>
    </row>
    <row r="762" spans="1:2" x14ac:dyDescent="0.2">
      <c r="A762" s="4"/>
    </row>
    <row r="763" spans="1:2" x14ac:dyDescent="0.2">
      <c r="A763" s="4"/>
    </row>
    <row r="764" spans="1:2" x14ac:dyDescent="0.2">
      <c r="A764" s="4"/>
      <c r="B764" s="7"/>
    </row>
    <row r="795" spans="1:2" x14ac:dyDescent="0.2">
      <c r="A795" s="4"/>
      <c r="B795" s="7"/>
    </row>
    <row r="796" spans="1:2" x14ac:dyDescent="0.2">
      <c r="A796" s="4"/>
    </row>
    <row r="797" spans="1:2" x14ac:dyDescent="0.2">
      <c r="A797" s="4"/>
    </row>
    <row r="798" spans="1:2" x14ac:dyDescent="0.2">
      <c r="A798" s="4"/>
      <c r="B798" s="7"/>
    </row>
    <row r="799" spans="1:2" x14ac:dyDescent="0.2">
      <c r="A799" s="4"/>
      <c r="B799" s="7"/>
    </row>
    <row r="813" spans="1:2" x14ac:dyDescent="0.2">
      <c r="A813" s="4"/>
      <c r="B813" s="7"/>
    </row>
    <row r="814" spans="1:2" x14ac:dyDescent="0.2">
      <c r="A814" s="4"/>
    </row>
    <row r="815" spans="1:2" x14ac:dyDescent="0.2">
      <c r="A815" s="4"/>
    </row>
    <row r="816" spans="1:2" x14ac:dyDescent="0.2">
      <c r="A816" s="4"/>
      <c r="B816" s="7"/>
    </row>
    <row r="817" spans="1:2" x14ac:dyDescent="0.2">
      <c r="A817" s="4"/>
      <c r="B817" s="7"/>
    </row>
    <row r="878" spans="1:2" x14ac:dyDescent="0.2">
      <c r="A878" s="4"/>
      <c r="B878" s="7"/>
    </row>
    <row r="879" spans="1:2" x14ac:dyDescent="0.2">
      <c r="A879" s="4"/>
    </row>
    <row r="880" spans="1:2" x14ac:dyDescent="0.2">
      <c r="A880" s="4"/>
    </row>
    <row r="881" spans="1:2" x14ac:dyDescent="0.2">
      <c r="A881" s="4"/>
      <c r="B881" s="7"/>
    </row>
    <row r="882" spans="1:2" x14ac:dyDescent="0.2">
      <c r="A882" s="4"/>
      <c r="B882" s="7"/>
    </row>
    <row r="895" spans="1:2" x14ac:dyDescent="0.2">
      <c r="A895" s="4"/>
      <c r="B895" s="7"/>
    </row>
    <row r="896" spans="1:2" x14ac:dyDescent="0.2">
      <c r="A896" s="4"/>
    </row>
    <row r="897" spans="1:2" x14ac:dyDescent="0.2">
      <c r="A897" s="4"/>
    </row>
    <row r="898" spans="1:2" x14ac:dyDescent="0.2">
      <c r="A898" s="4"/>
      <c r="B898" s="7"/>
    </row>
    <row r="899" spans="1:2" x14ac:dyDescent="0.2">
      <c r="A899" s="4"/>
      <c r="B899" s="7"/>
    </row>
    <row r="939" spans="1:2" x14ac:dyDescent="0.2">
      <c r="A939" s="4"/>
      <c r="B939" s="7"/>
    </row>
    <row r="940" spans="1:2" x14ac:dyDescent="0.2">
      <c r="A940" s="4"/>
    </row>
    <row r="941" spans="1:2" x14ac:dyDescent="0.2">
      <c r="A941" s="4"/>
    </row>
    <row r="942" spans="1:2" x14ac:dyDescent="0.2">
      <c r="A942" s="4"/>
      <c r="B942" s="7"/>
    </row>
    <row r="943" spans="1:2" x14ac:dyDescent="0.2">
      <c r="A943" s="4"/>
      <c r="B943" s="7"/>
    </row>
    <row r="950" spans="1:2" x14ac:dyDescent="0.2">
      <c r="A950" s="4"/>
      <c r="B950" s="7"/>
    </row>
    <row r="951" spans="1:2" x14ac:dyDescent="0.2">
      <c r="A951" s="4"/>
    </row>
    <row r="952" spans="1:2" x14ac:dyDescent="0.2">
      <c r="A952" s="4"/>
      <c r="B952" s="7"/>
    </row>
    <row r="953" spans="1:2" x14ac:dyDescent="0.2">
      <c r="A953" s="4"/>
      <c r="B953" s="7"/>
    </row>
    <row r="954" spans="1:2" x14ac:dyDescent="0.2">
      <c r="A954" s="4"/>
      <c r="B954" s="7"/>
    </row>
    <row r="955" spans="1:2" x14ac:dyDescent="0.2">
      <c r="A955" s="4"/>
      <c r="B955" s="7"/>
    </row>
    <row r="956" spans="1:2" x14ac:dyDescent="0.2">
      <c r="A956" s="4"/>
      <c r="B956" s="7"/>
    </row>
    <row r="957" spans="1:2" x14ac:dyDescent="0.2">
      <c r="A957" s="8"/>
      <c r="B957" s="17"/>
    </row>
    <row r="958" spans="1:2" x14ac:dyDescent="0.2">
      <c r="A958" s="8"/>
      <c r="B958" s="17"/>
    </row>
    <row r="959" spans="1:2" x14ac:dyDescent="0.2">
      <c r="A959" s="8"/>
      <c r="B959" s="17"/>
    </row>
    <row r="960" spans="1:2" x14ac:dyDescent="0.2">
      <c r="A960" s="8"/>
      <c r="B960" s="17"/>
    </row>
    <row r="961" spans="1:2" x14ac:dyDescent="0.2">
      <c r="A961" s="8"/>
      <c r="B961" s="17"/>
    </row>
    <row r="962" spans="1:2" x14ac:dyDescent="0.2">
      <c r="A962" s="8"/>
      <c r="B962" s="17"/>
    </row>
    <row r="963" spans="1:2" x14ac:dyDescent="0.2">
      <c r="A963" s="8"/>
      <c r="B963" s="17"/>
    </row>
    <row r="964" spans="1:2" x14ac:dyDescent="0.2">
      <c r="A964" s="8"/>
      <c r="B964" s="17"/>
    </row>
    <row r="965" spans="1:2" x14ac:dyDescent="0.2">
      <c r="A965" s="8"/>
      <c r="B965" s="17"/>
    </row>
    <row r="966" spans="1:2" x14ac:dyDescent="0.2">
      <c r="A966" s="8"/>
      <c r="B966" s="17"/>
    </row>
    <row r="967" spans="1:2" x14ac:dyDescent="0.2">
      <c r="A967" s="8"/>
      <c r="B967" s="17"/>
    </row>
    <row r="968" spans="1:2" x14ac:dyDescent="0.2">
      <c r="A968" s="8"/>
      <c r="B968" s="17"/>
    </row>
    <row r="969" spans="1:2" x14ac:dyDescent="0.2">
      <c r="A969" s="8"/>
      <c r="B969" s="17"/>
    </row>
    <row r="970" spans="1:2" x14ac:dyDescent="0.2">
      <c r="A970" s="8"/>
      <c r="B970" s="17"/>
    </row>
    <row r="971" spans="1:2" x14ac:dyDescent="0.2">
      <c r="A971" s="8"/>
      <c r="B971" s="17"/>
    </row>
    <row r="972" spans="1:2" x14ac:dyDescent="0.2">
      <c r="A972" s="8"/>
      <c r="B972" s="17"/>
    </row>
    <row r="973" spans="1:2" x14ac:dyDescent="0.2">
      <c r="A973" s="8"/>
      <c r="B973" s="17"/>
    </row>
    <row r="974" spans="1:2" x14ac:dyDescent="0.2">
      <c r="A974" s="8"/>
      <c r="B974" s="17"/>
    </row>
    <row r="975" spans="1:2" x14ac:dyDescent="0.2">
      <c r="A975" s="8"/>
      <c r="B975" s="17"/>
    </row>
    <row r="976" spans="1:2" x14ac:dyDescent="0.2">
      <c r="A976" s="8"/>
      <c r="B976" s="17"/>
    </row>
    <row r="977" spans="1:2" x14ac:dyDescent="0.2">
      <c r="A977" s="8"/>
      <c r="B977" s="17"/>
    </row>
    <row r="978" spans="1:2" x14ac:dyDescent="0.2">
      <c r="A978" s="4"/>
      <c r="B978" s="7"/>
    </row>
    <row r="979" spans="1:2" x14ac:dyDescent="0.2">
      <c r="A979" s="4"/>
    </row>
    <row r="980" spans="1:2" x14ac:dyDescent="0.2">
      <c r="A980" s="4"/>
    </row>
    <row r="981" spans="1:2" x14ac:dyDescent="0.2">
      <c r="A981" s="4"/>
    </row>
    <row r="1009" spans="1:2" x14ac:dyDescent="0.2">
      <c r="A1009" s="8"/>
      <c r="B1009" s="17"/>
    </row>
    <row r="1010" spans="1:2" x14ac:dyDescent="0.2">
      <c r="A1010" s="8"/>
      <c r="B1010" s="17"/>
    </row>
    <row r="1011" spans="1:2" x14ac:dyDescent="0.2">
      <c r="A1011" s="8"/>
      <c r="B1011" s="17"/>
    </row>
  </sheetData>
  <sheetProtection password="CC1A" sheet="1" objects="1" scenarios="1"/>
  <phoneticPr fontId="0" type="noConversion"/>
  <printOptions gridLines="1"/>
  <pageMargins left="0.78740157480314965" right="0.74803149606299213" top="0.98425196850393704" bottom="0.98425196850393704" header="0.59055118110236227" footer="0.59055118110236227"/>
  <pageSetup paperSize="9" scale="85" orientation="portrait" horizontalDpi="300" verticalDpi="300" r:id="rId1"/>
  <headerFooter alignWithMargins="0">
    <oddHeader>&amp;L
              Opis postavke                                        Enota         Količina             Cena/enoto        Skupaj</oddHeader>
    <oddFooter>&amp;C&amp;P / &amp;N</oddFooter>
  </headerFooter>
  <rowBreaks count="1" manualBreakCount="1">
    <brk id="4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5"/>
  <sheetViews>
    <sheetView topLeftCell="A91" workbookViewId="0">
      <selection activeCell="J117" sqref="J117"/>
    </sheetView>
  </sheetViews>
  <sheetFormatPr defaultRowHeight="12.75" x14ac:dyDescent="0.2"/>
  <cols>
    <col min="1" max="1" width="6.28515625" customWidth="1"/>
    <col min="2" max="2" width="31.7109375" customWidth="1"/>
    <col min="3" max="3" width="9.28515625"/>
    <col min="4" max="4" width="13.28515625" customWidth="1"/>
    <col min="5" max="5" width="13.28515625" style="84" customWidth="1"/>
    <col min="6" max="6" width="13.7109375" customWidth="1"/>
  </cols>
  <sheetData>
    <row r="1" spans="1:6" ht="38.25" x14ac:dyDescent="0.2">
      <c r="A1" s="68" t="s">
        <v>329</v>
      </c>
      <c r="B1" s="69" t="s">
        <v>330</v>
      </c>
      <c r="C1" s="5"/>
      <c r="D1" s="10"/>
      <c r="E1" s="26"/>
      <c r="F1" s="10"/>
    </row>
    <row r="2" spans="1:6" x14ac:dyDescent="0.2">
      <c r="A2" s="1"/>
      <c r="B2" s="7" t="s">
        <v>331</v>
      </c>
      <c r="C2" s="5"/>
      <c r="D2" s="10"/>
      <c r="E2" s="26"/>
      <c r="F2" s="10"/>
    </row>
    <row r="3" spans="1:6" x14ac:dyDescent="0.2">
      <c r="A3" s="1"/>
      <c r="B3" s="5"/>
      <c r="C3" s="5"/>
      <c r="D3" s="10"/>
      <c r="E3" s="26"/>
      <c r="F3" s="10"/>
    </row>
    <row r="4" spans="1:6" x14ac:dyDescent="0.2">
      <c r="A4" s="4" t="s">
        <v>332</v>
      </c>
      <c r="B4" s="7" t="s">
        <v>3</v>
      </c>
      <c r="C4" s="5"/>
      <c r="D4" s="10"/>
      <c r="E4" s="26"/>
      <c r="F4" s="10"/>
    </row>
    <row r="5" spans="1:6" x14ac:dyDescent="0.2">
      <c r="A5" s="4"/>
      <c r="B5" s="7"/>
      <c r="C5" s="5"/>
      <c r="D5" s="10"/>
      <c r="E5" s="26"/>
      <c r="F5" s="10"/>
    </row>
    <row r="6" spans="1:6" x14ac:dyDescent="0.2">
      <c r="A6" s="70" t="s">
        <v>333</v>
      </c>
      <c r="B6" s="71"/>
      <c r="C6" s="70"/>
      <c r="D6" s="72"/>
      <c r="E6" s="78"/>
      <c r="F6" s="73"/>
    </row>
    <row r="7" spans="1:6" x14ac:dyDescent="0.2">
      <c r="A7" s="1" t="s">
        <v>334</v>
      </c>
      <c r="B7" s="74" t="s">
        <v>335</v>
      </c>
      <c r="C7" s="75" t="s">
        <v>17</v>
      </c>
      <c r="D7" s="73">
        <v>1</v>
      </c>
      <c r="E7" s="76"/>
      <c r="F7" s="77">
        <f>D7*E7</f>
        <v>0</v>
      </c>
    </row>
    <row r="8" spans="1:6" x14ac:dyDescent="0.2">
      <c r="A8" s="75"/>
      <c r="B8" s="74"/>
      <c r="C8" s="75"/>
      <c r="D8" s="73"/>
      <c r="E8" s="78"/>
      <c r="F8" s="77"/>
    </row>
    <row r="9" spans="1:6" x14ac:dyDescent="0.2">
      <c r="A9" s="70" t="s">
        <v>336</v>
      </c>
      <c r="B9" s="71"/>
      <c r="C9" s="70"/>
      <c r="D9" s="73"/>
      <c r="E9" s="78"/>
      <c r="F9" s="73"/>
    </row>
    <row r="10" spans="1:6" x14ac:dyDescent="0.2">
      <c r="A10" s="70" t="s">
        <v>334</v>
      </c>
      <c r="B10" s="5" t="s">
        <v>337</v>
      </c>
      <c r="C10" s="5" t="s">
        <v>17</v>
      </c>
      <c r="D10" s="10">
        <v>1</v>
      </c>
      <c r="E10" s="26"/>
      <c r="F10" s="77">
        <f t="shared" ref="F10:F12" si="0">D10*E10</f>
        <v>0</v>
      </c>
    </row>
    <row r="11" spans="1:6" ht="25.5" x14ac:dyDescent="0.2">
      <c r="A11" s="70" t="s">
        <v>338</v>
      </c>
      <c r="B11" s="79" t="s">
        <v>339</v>
      </c>
      <c r="C11" s="5" t="s">
        <v>275</v>
      </c>
      <c r="D11" s="10">
        <v>13</v>
      </c>
      <c r="E11" s="26"/>
      <c r="F11" s="77">
        <f t="shared" si="0"/>
        <v>0</v>
      </c>
    </row>
    <row r="12" spans="1:6" ht="25.5" x14ac:dyDescent="0.2">
      <c r="A12" s="70" t="s">
        <v>340</v>
      </c>
      <c r="B12" s="71" t="s">
        <v>341</v>
      </c>
      <c r="C12" s="70" t="s">
        <v>24</v>
      </c>
      <c r="D12" s="73">
        <v>40</v>
      </c>
      <c r="E12" s="76"/>
      <c r="F12" s="77">
        <f t="shared" si="0"/>
        <v>0</v>
      </c>
    </row>
    <row r="13" spans="1:6" ht="25.5" x14ac:dyDescent="0.2">
      <c r="A13" s="75" t="s">
        <v>342</v>
      </c>
      <c r="B13" s="74" t="s">
        <v>343</v>
      </c>
      <c r="C13" s="75" t="s">
        <v>39</v>
      </c>
      <c r="D13" s="73">
        <f>(1.8+7.2+1.8)*0.5*3+2</f>
        <v>18.200000000000003</v>
      </c>
      <c r="E13" s="76"/>
      <c r="F13" s="77">
        <f>D13*E13</f>
        <v>0</v>
      </c>
    </row>
    <row r="14" spans="1:6" ht="25.5" x14ac:dyDescent="0.2">
      <c r="A14" s="75" t="s">
        <v>344</v>
      </c>
      <c r="B14" s="74" t="s">
        <v>345</v>
      </c>
      <c r="C14" s="75" t="s">
        <v>39</v>
      </c>
      <c r="D14" s="73">
        <f>(1.8+7.2+1.8)*0.4*3.2+7.2*3.5/2*0.4+2+ 7*0.2*1.4</f>
        <v>22.824000000000002</v>
      </c>
      <c r="E14" s="76"/>
      <c r="F14" s="77">
        <f>D14*E14</f>
        <v>0</v>
      </c>
    </row>
    <row r="15" spans="1:6" ht="25.5" x14ac:dyDescent="0.2">
      <c r="A15" s="75" t="s">
        <v>346</v>
      </c>
      <c r="B15" s="74" t="s">
        <v>347</v>
      </c>
      <c r="C15" s="75" t="s">
        <v>39</v>
      </c>
      <c r="D15" s="73">
        <f>7.2*0.2*0.8+1.5</f>
        <v>2.6520000000000001</v>
      </c>
      <c r="E15" s="76"/>
      <c r="F15" s="77">
        <f>D15*E15</f>
        <v>0</v>
      </c>
    </row>
    <row r="16" spans="1:6" ht="25.5" x14ac:dyDescent="0.2">
      <c r="A16" s="75" t="s">
        <v>344</v>
      </c>
      <c r="B16" s="74" t="s">
        <v>348</v>
      </c>
      <c r="C16" s="75" t="s">
        <v>39</v>
      </c>
      <c r="D16" s="73">
        <v>3</v>
      </c>
      <c r="E16" s="76"/>
      <c r="F16" s="77">
        <f t="shared" ref="F16:F17" si="1">D16*E16</f>
        <v>0</v>
      </c>
    </row>
    <row r="17" spans="1:6" ht="25.5" x14ac:dyDescent="0.2">
      <c r="A17" s="75" t="s">
        <v>346</v>
      </c>
      <c r="B17" s="74" t="s">
        <v>349</v>
      </c>
      <c r="C17" s="75" t="s">
        <v>17</v>
      </c>
      <c r="D17" s="73">
        <v>3</v>
      </c>
      <c r="E17" s="76"/>
      <c r="F17" s="77">
        <f t="shared" si="1"/>
        <v>0</v>
      </c>
    </row>
    <row r="18" spans="1:6" x14ac:dyDescent="0.2">
      <c r="A18" s="75"/>
      <c r="B18" s="74"/>
      <c r="C18" s="75"/>
      <c r="D18" s="73"/>
      <c r="E18" s="78"/>
      <c r="F18" s="77"/>
    </row>
    <row r="19" spans="1:6" x14ac:dyDescent="0.2">
      <c r="A19" s="75" t="s">
        <v>350</v>
      </c>
      <c r="B19" s="74"/>
      <c r="C19" s="75"/>
      <c r="D19" s="73"/>
      <c r="E19" s="78"/>
      <c r="F19" s="77"/>
    </row>
    <row r="20" spans="1:6" ht="38.25" x14ac:dyDescent="0.2">
      <c r="A20" s="75" t="s">
        <v>334</v>
      </c>
      <c r="B20" s="74" t="s">
        <v>351</v>
      </c>
      <c r="C20" s="75" t="s">
        <v>279</v>
      </c>
      <c r="D20" s="73">
        <v>1</v>
      </c>
      <c r="E20" s="76"/>
      <c r="F20" s="77">
        <f>D20*E20</f>
        <v>0</v>
      </c>
    </row>
    <row r="21" spans="1:6" ht="25.5" x14ac:dyDescent="0.2">
      <c r="A21" s="75" t="s">
        <v>338</v>
      </c>
      <c r="B21" s="74" t="s">
        <v>352</v>
      </c>
      <c r="C21" s="75" t="s">
        <v>353</v>
      </c>
      <c r="D21" s="73">
        <v>1</v>
      </c>
      <c r="E21" s="76"/>
      <c r="F21" s="77">
        <f>D21*E21</f>
        <v>0</v>
      </c>
    </row>
    <row r="22" spans="1:6" ht="38.25" x14ac:dyDescent="0.2">
      <c r="A22" s="75" t="s">
        <v>340</v>
      </c>
      <c r="B22" s="79" t="s">
        <v>354</v>
      </c>
      <c r="C22" s="75" t="s">
        <v>24</v>
      </c>
      <c r="D22" s="10">
        <v>90</v>
      </c>
      <c r="E22" s="76"/>
      <c r="F22" s="77">
        <f t="shared" ref="F22" si="2">D22*E22</f>
        <v>0</v>
      </c>
    </row>
    <row r="23" spans="1:6" ht="25.5" x14ac:dyDescent="0.2">
      <c r="A23" s="75" t="s">
        <v>342</v>
      </c>
      <c r="B23" s="74" t="s">
        <v>355</v>
      </c>
      <c r="C23" s="75" t="s">
        <v>356</v>
      </c>
      <c r="D23" s="73">
        <v>1</v>
      </c>
      <c r="E23" s="76"/>
      <c r="F23" s="77">
        <f>D23*E23</f>
        <v>0</v>
      </c>
    </row>
    <row r="24" spans="1:6" ht="25.5" x14ac:dyDescent="0.2">
      <c r="A24" s="75" t="s">
        <v>344</v>
      </c>
      <c r="B24" s="74" t="s">
        <v>357</v>
      </c>
      <c r="C24" s="75" t="s">
        <v>353</v>
      </c>
      <c r="D24" s="73">
        <v>1</v>
      </c>
      <c r="E24" s="76"/>
      <c r="F24" s="77">
        <f>D24*E24</f>
        <v>0</v>
      </c>
    </row>
    <row r="25" spans="1:6" ht="13.5" thickBot="1" x14ac:dyDescent="0.25">
      <c r="A25" s="1"/>
      <c r="B25" s="5"/>
      <c r="C25" s="5"/>
      <c r="D25" s="10"/>
      <c r="E25" s="26"/>
      <c r="F25" s="10"/>
    </row>
    <row r="26" spans="1:6" ht="13.5" thickBot="1" x14ac:dyDescent="0.25">
      <c r="A26" s="4"/>
      <c r="B26" s="12" t="s">
        <v>4</v>
      </c>
      <c r="C26" s="13"/>
      <c r="D26" s="14"/>
      <c r="E26" s="27"/>
      <c r="F26" s="15">
        <f>SUM(F6:F24)</f>
        <v>0</v>
      </c>
    </row>
    <row r="27" spans="1:6" x14ac:dyDescent="0.2">
      <c r="A27" s="1"/>
      <c r="B27" s="5"/>
      <c r="C27" s="5"/>
      <c r="D27" s="10"/>
      <c r="E27" s="26"/>
      <c r="F27" s="10"/>
    </row>
    <row r="28" spans="1:6" x14ac:dyDescent="0.2">
      <c r="A28" s="4" t="s">
        <v>358</v>
      </c>
      <c r="B28" s="7" t="s">
        <v>5</v>
      </c>
      <c r="C28" s="5"/>
      <c r="D28" s="10"/>
      <c r="E28" s="26"/>
      <c r="F28" s="10"/>
    </row>
    <row r="29" spans="1:6" x14ac:dyDescent="0.2">
      <c r="A29" s="4"/>
      <c r="B29" s="7"/>
      <c r="C29" s="5"/>
      <c r="D29" s="10"/>
      <c r="E29" s="26"/>
      <c r="F29" s="10"/>
    </row>
    <row r="30" spans="1:6" x14ac:dyDescent="0.2">
      <c r="A30" s="75" t="s">
        <v>359</v>
      </c>
      <c r="B30" s="74"/>
      <c r="C30" s="75"/>
      <c r="D30" s="80"/>
      <c r="E30" s="78"/>
      <c r="F30" s="77"/>
    </row>
    <row r="31" spans="1:6" x14ac:dyDescent="0.2">
      <c r="A31" s="75"/>
      <c r="B31" s="74" t="s">
        <v>360</v>
      </c>
      <c r="C31" s="75" t="s">
        <v>39</v>
      </c>
      <c r="D31" s="80">
        <f>7.5*0.8*0.6</f>
        <v>3.5999999999999996</v>
      </c>
      <c r="E31" s="76"/>
      <c r="F31" s="77">
        <f>D31*E31</f>
        <v>0</v>
      </c>
    </row>
    <row r="32" spans="1:6" x14ac:dyDescent="0.2">
      <c r="A32" s="75" t="s">
        <v>361</v>
      </c>
      <c r="B32" s="74"/>
      <c r="C32" s="75"/>
      <c r="D32" s="80"/>
      <c r="E32" s="76"/>
      <c r="F32" s="77"/>
    </row>
    <row r="33" spans="1:6" x14ac:dyDescent="0.2">
      <c r="A33" s="70"/>
      <c r="B33" s="71" t="s">
        <v>362</v>
      </c>
      <c r="C33" s="70" t="s">
        <v>24</v>
      </c>
      <c r="D33" s="80">
        <f>7.5*0.8</f>
        <v>6</v>
      </c>
      <c r="E33" s="76"/>
      <c r="F33" s="77">
        <f>D33*E33</f>
        <v>0</v>
      </c>
    </row>
    <row r="34" spans="1:6" x14ac:dyDescent="0.2">
      <c r="A34" s="70" t="s">
        <v>363</v>
      </c>
      <c r="B34" s="71"/>
      <c r="C34" s="70"/>
      <c r="D34" s="73"/>
      <c r="E34" s="76"/>
      <c r="F34" s="73"/>
    </row>
    <row r="35" spans="1:6" ht="38.25" x14ac:dyDescent="0.2">
      <c r="A35" s="70" t="s">
        <v>334</v>
      </c>
      <c r="B35" s="71" t="s">
        <v>364</v>
      </c>
      <c r="C35" s="70" t="s">
        <v>39</v>
      </c>
      <c r="D35" s="73">
        <f>7.5*0.4*0.6+7.5*1.7*2.5</f>
        <v>33.674999999999997</v>
      </c>
      <c r="E35" s="76"/>
      <c r="F35" s="77">
        <f>D35*E35</f>
        <v>0</v>
      </c>
    </row>
    <row r="36" spans="1:6" x14ac:dyDescent="0.2">
      <c r="A36" s="70"/>
      <c r="B36" s="71"/>
      <c r="C36" s="70"/>
      <c r="D36" s="73"/>
      <c r="E36" s="78"/>
      <c r="F36" s="73"/>
    </row>
    <row r="37" spans="1:6" x14ac:dyDescent="0.2">
      <c r="A37" s="70" t="s">
        <v>365</v>
      </c>
      <c r="B37" s="71"/>
      <c r="C37" s="70"/>
      <c r="D37" s="73"/>
      <c r="E37" s="78"/>
      <c r="F37" s="73"/>
    </row>
    <row r="38" spans="1:6" x14ac:dyDescent="0.2">
      <c r="A38" s="70" t="s">
        <v>334</v>
      </c>
      <c r="B38" s="71" t="s">
        <v>366</v>
      </c>
      <c r="C38" s="70" t="s">
        <v>39</v>
      </c>
      <c r="D38" s="73">
        <f>D31</f>
        <v>3.5999999999999996</v>
      </c>
      <c r="E38" s="76"/>
      <c r="F38" s="77">
        <f>D38*E38</f>
        <v>0</v>
      </c>
    </row>
    <row r="39" spans="1:6" ht="13.5" thickBot="1" x14ac:dyDescent="0.25">
      <c r="A39" s="1"/>
      <c r="B39" s="5"/>
      <c r="C39" s="5"/>
      <c r="D39" s="10"/>
      <c r="E39" s="26"/>
      <c r="F39" s="10"/>
    </row>
    <row r="40" spans="1:6" ht="13.5" thickBot="1" x14ac:dyDescent="0.25">
      <c r="A40" s="4"/>
      <c r="B40" s="12" t="s">
        <v>6</v>
      </c>
      <c r="C40" s="13"/>
      <c r="D40" s="14"/>
      <c r="E40" s="27"/>
      <c r="F40" s="15">
        <f>SUM(F29:F39)</f>
        <v>0</v>
      </c>
    </row>
    <row r="41" spans="1:6" x14ac:dyDescent="0.2">
      <c r="A41" s="4"/>
      <c r="B41" s="5"/>
      <c r="C41" s="5"/>
      <c r="D41" s="10"/>
      <c r="E41" s="26"/>
      <c r="F41" s="10"/>
    </row>
    <row r="42" spans="1:6" x14ac:dyDescent="0.2">
      <c r="A42" s="4"/>
      <c r="B42" s="5"/>
      <c r="C42" s="5"/>
      <c r="D42" s="10"/>
      <c r="E42" s="26"/>
      <c r="F42" s="10"/>
    </row>
    <row r="43" spans="1:6" x14ac:dyDescent="0.2">
      <c r="A43" s="4" t="s">
        <v>367</v>
      </c>
      <c r="B43" s="7" t="s">
        <v>9</v>
      </c>
      <c r="C43" s="70"/>
      <c r="D43" s="73"/>
      <c r="E43" s="78"/>
      <c r="F43" s="73"/>
    </row>
    <row r="44" spans="1:6" x14ac:dyDescent="0.2">
      <c r="A44" s="70"/>
      <c r="B44" s="71"/>
      <c r="C44" s="70"/>
      <c r="D44" s="73"/>
      <c r="E44" s="78"/>
      <c r="F44" s="73"/>
    </row>
    <row r="45" spans="1:6" x14ac:dyDescent="0.2">
      <c r="A45" s="70" t="s">
        <v>368</v>
      </c>
      <c r="B45" s="71"/>
      <c r="C45" s="70"/>
      <c r="D45" s="73"/>
      <c r="E45" s="78"/>
      <c r="F45" s="73"/>
    </row>
    <row r="46" spans="1:6" ht="38.25" x14ac:dyDescent="0.2">
      <c r="A46" s="70" t="s">
        <v>334</v>
      </c>
      <c r="B46" s="71" t="s">
        <v>369</v>
      </c>
      <c r="C46" s="70" t="s">
        <v>17</v>
      </c>
      <c r="D46" s="73">
        <v>2</v>
      </c>
      <c r="E46" s="76"/>
      <c r="F46" s="77">
        <f>D46*E46</f>
        <v>0</v>
      </c>
    </row>
    <row r="47" spans="1:6" ht="13.5" thickBot="1" x14ac:dyDescent="0.25">
      <c r="A47" s="4"/>
      <c r="B47" s="5"/>
      <c r="C47" s="5"/>
      <c r="D47" s="10"/>
      <c r="E47" s="26"/>
      <c r="F47" s="10"/>
    </row>
    <row r="48" spans="1:6" ht="13.5" thickBot="1" x14ac:dyDescent="0.25">
      <c r="A48" s="4"/>
      <c r="B48" s="12" t="s">
        <v>9</v>
      </c>
      <c r="C48" s="13"/>
      <c r="D48" s="14"/>
      <c r="E48" s="27"/>
      <c r="F48" s="15">
        <f>SUM(F44:F47)</f>
        <v>0</v>
      </c>
    </row>
    <row r="49" spans="1:6" x14ac:dyDescent="0.2">
      <c r="A49" s="4"/>
      <c r="B49" s="5"/>
      <c r="C49" s="5"/>
      <c r="D49" s="10"/>
      <c r="E49" s="26"/>
      <c r="F49" s="10"/>
    </row>
    <row r="50" spans="1:6" x14ac:dyDescent="0.2">
      <c r="A50" s="4" t="s">
        <v>370</v>
      </c>
      <c r="B50" s="7" t="s">
        <v>371</v>
      </c>
      <c r="C50" s="5"/>
      <c r="D50" s="10"/>
      <c r="E50" s="26"/>
      <c r="F50" s="10"/>
    </row>
    <row r="51" spans="1:6" x14ac:dyDescent="0.2">
      <c r="A51" s="4"/>
      <c r="B51" s="7"/>
      <c r="C51" s="5"/>
      <c r="D51" s="71"/>
      <c r="E51" s="26"/>
      <c r="F51" s="10"/>
    </row>
    <row r="52" spans="1:6" x14ac:dyDescent="0.2">
      <c r="A52" s="70" t="s">
        <v>372</v>
      </c>
      <c r="B52" s="71"/>
      <c r="C52" s="70"/>
      <c r="D52" s="73"/>
      <c r="E52" s="78"/>
      <c r="F52" s="73"/>
    </row>
    <row r="53" spans="1:6" ht="25.5" x14ac:dyDescent="0.2">
      <c r="A53" s="70" t="s">
        <v>334</v>
      </c>
      <c r="B53" s="71" t="s">
        <v>373</v>
      </c>
      <c r="C53" s="70" t="s">
        <v>24</v>
      </c>
      <c r="D53" s="73">
        <f>7.5*2*0.5</f>
        <v>7.5</v>
      </c>
      <c r="E53" s="76"/>
      <c r="F53" s="77">
        <f>D53*E53</f>
        <v>0</v>
      </c>
    </row>
    <row r="54" spans="1:6" ht="25.5" x14ac:dyDescent="0.2">
      <c r="A54" s="70" t="s">
        <v>338</v>
      </c>
      <c r="B54" s="71" t="s">
        <v>374</v>
      </c>
      <c r="C54" s="70" t="s">
        <v>24</v>
      </c>
      <c r="D54" s="73">
        <f>7.5*2.5*2</f>
        <v>37.5</v>
      </c>
      <c r="E54" s="76"/>
      <c r="F54" s="77">
        <f>D54*E54</f>
        <v>0</v>
      </c>
    </row>
    <row r="55" spans="1:6" ht="38.25" x14ac:dyDescent="0.2">
      <c r="A55" s="70" t="s">
        <v>340</v>
      </c>
      <c r="B55" s="71" t="s">
        <v>375</v>
      </c>
      <c r="C55" s="70" t="s">
        <v>24</v>
      </c>
      <c r="D55" s="73">
        <v>100</v>
      </c>
      <c r="E55" s="76"/>
      <c r="F55" s="77">
        <f>D55*E55</f>
        <v>0</v>
      </c>
    </row>
    <row r="56" spans="1:6" x14ac:dyDescent="0.2">
      <c r="A56" s="70" t="s">
        <v>342</v>
      </c>
      <c r="B56" s="71" t="s">
        <v>376</v>
      </c>
      <c r="C56" s="70" t="s">
        <v>356</v>
      </c>
      <c r="D56" s="73">
        <v>1</v>
      </c>
      <c r="E56" s="76"/>
      <c r="F56" s="77">
        <f>D56*E56</f>
        <v>0</v>
      </c>
    </row>
    <row r="57" spans="1:6" ht="38.25" x14ac:dyDescent="0.2">
      <c r="A57" s="70" t="s">
        <v>344</v>
      </c>
      <c r="B57" s="71" t="s">
        <v>377</v>
      </c>
      <c r="C57" s="70" t="s">
        <v>24</v>
      </c>
      <c r="D57" s="73">
        <v>10</v>
      </c>
      <c r="E57" s="76"/>
      <c r="F57" s="77">
        <f>D57*E57</f>
        <v>0</v>
      </c>
    </row>
    <row r="58" spans="1:6" x14ac:dyDescent="0.2">
      <c r="A58" s="70"/>
      <c r="B58" s="71"/>
      <c r="C58" s="70"/>
      <c r="D58" s="73"/>
      <c r="E58" s="78"/>
      <c r="F58" s="73"/>
    </row>
    <row r="59" spans="1:6" x14ac:dyDescent="0.2">
      <c r="A59" s="70" t="s">
        <v>378</v>
      </c>
      <c r="B59" s="71"/>
      <c r="C59" s="70"/>
      <c r="D59" s="73"/>
      <c r="E59" s="78"/>
      <c r="F59" s="73"/>
    </row>
    <row r="60" spans="1:6" ht="38.25" x14ac:dyDescent="0.2">
      <c r="A60" s="70" t="s">
        <v>334</v>
      </c>
      <c r="B60" s="71" t="s">
        <v>379</v>
      </c>
      <c r="C60" s="70" t="s">
        <v>380</v>
      </c>
      <c r="D60" s="73">
        <v>300</v>
      </c>
      <c r="E60" s="76"/>
      <c r="F60" s="77">
        <f t="shared" ref="F60:F65" si="3">D60*E60</f>
        <v>0</v>
      </c>
    </row>
    <row r="61" spans="1:6" ht="38.25" x14ac:dyDescent="0.2">
      <c r="A61" s="70" t="s">
        <v>340</v>
      </c>
      <c r="B61" s="71" t="s">
        <v>381</v>
      </c>
      <c r="C61" s="70" t="s">
        <v>380</v>
      </c>
      <c r="D61" s="73">
        <v>800</v>
      </c>
      <c r="E61" s="76"/>
      <c r="F61" s="77">
        <f t="shared" si="3"/>
        <v>0</v>
      </c>
    </row>
    <row r="62" spans="1:6" ht="38.25" x14ac:dyDescent="0.2">
      <c r="A62" s="70" t="s">
        <v>342</v>
      </c>
      <c r="B62" s="71" t="s">
        <v>382</v>
      </c>
      <c r="C62" s="70" t="s">
        <v>380</v>
      </c>
      <c r="D62" s="73">
        <v>400</v>
      </c>
      <c r="E62" s="76"/>
      <c r="F62" s="77">
        <f t="shared" si="3"/>
        <v>0</v>
      </c>
    </row>
    <row r="63" spans="1:6" ht="38.25" x14ac:dyDescent="0.2">
      <c r="A63" s="70" t="s">
        <v>344</v>
      </c>
      <c r="B63" s="81" t="s">
        <v>383</v>
      </c>
      <c r="C63" s="70" t="s">
        <v>17</v>
      </c>
      <c r="D63" s="73">
        <v>40</v>
      </c>
      <c r="E63" s="76"/>
      <c r="F63" s="77">
        <f t="shared" si="3"/>
        <v>0</v>
      </c>
    </row>
    <row r="64" spans="1:6" ht="25.5" x14ac:dyDescent="0.2">
      <c r="A64" s="70" t="s">
        <v>346</v>
      </c>
      <c r="B64" s="81" t="s">
        <v>384</v>
      </c>
      <c r="C64" s="70" t="s">
        <v>17</v>
      </c>
      <c r="D64" s="73">
        <v>60</v>
      </c>
      <c r="E64" s="76"/>
      <c r="F64" s="77">
        <f t="shared" si="3"/>
        <v>0</v>
      </c>
    </row>
    <row r="65" spans="1:6" ht="25.5" x14ac:dyDescent="0.2">
      <c r="A65" s="70" t="s">
        <v>385</v>
      </c>
      <c r="B65" s="81" t="s">
        <v>386</v>
      </c>
      <c r="C65" s="70" t="s">
        <v>17</v>
      </c>
      <c r="D65" s="73">
        <v>100</v>
      </c>
      <c r="E65" s="76"/>
      <c r="F65" s="77">
        <f t="shared" si="3"/>
        <v>0</v>
      </c>
    </row>
    <row r="66" spans="1:6" x14ac:dyDescent="0.2">
      <c r="A66" s="70"/>
      <c r="B66" s="71"/>
      <c r="C66" s="70"/>
      <c r="D66" s="72"/>
      <c r="E66" s="78"/>
      <c r="F66" s="73"/>
    </row>
    <row r="67" spans="1:6" x14ac:dyDescent="0.2">
      <c r="A67" s="70" t="s">
        <v>387</v>
      </c>
      <c r="B67" s="71"/>
      <c r="C67" s="70"/>
      <c r="D67" s="73"/>
      <c r="E67" s="78"/>
      <c r="F67" s="73"/>
    </row>
    <row r="68" spans="1:6" ht="38.25" x14ac:dyDescent="0.2">
      <c r="A68" s="70" t="s">
        <v>334</v>
      </c>
      <c r="B68" s="71" t="s">
        <v>388</v>
      </c>
      <c r="C68" s="70" t="s">
        <v>39</v>
      </c>
      <c r="D68" s="73">
        <f>7.5*0.8*0.1</f>
        <v>0.60000000000000009</v>
      </c>
      <c r="E68" s="76"/>
      <c r="F68" s="77">
        <f>D68*E68</f>
        <v>0</v>
      </c>
    </row>
    <row r="69" spans="1:6" ht="38.25" x14ac:dyDescent="0.2">
      <c r="A69" s="70" t="s">
        <v>338</v>
      </c>
      <c r="B69" s="71" t="s">
        <v>389</v>
      </c>
      <c r="C69" s="70" t="s">
        <v>39</v>
      </c>
      <c r="D69" s="73">
        <f>7.5*0.6*0.5</f>
        <v>2.25</v>
      </c>
      <c r="E69" s="76"/>
      <c r="F69" s="77">
        <f>D69*E69</f>
        <v>0</v>
      </c>
    </row>
    <row r="70" spans="1:6" ht="51" x14ac:dyDescent="0.2">
      <c r="A70" s="70" t="s">
        <v>340</v>
      </c>
      <c r="B70" s="71" t="s">
        <v>390</v>
      </c>
      <c r="C70" s="70" t="s">
        <v>39</v>
      </c>
      <c r="D70" s="73">
        <f>7.5*2.5*0.3</f>
        <v>5.625</v>
      </c>
      <c r="E70" s="76"/>
      <c r="F70" s="77">
        <f>D70*E70</f>
        <v>0</v>
      </c>
    </row>
    <row r="71" spans="1:6" ht="38.25" x14ac:dyDescent="0.2">
      <c r="A71" s="70" t="s">
        <v>342</v>
      </c>
      <c r="B71" s="71" t="s">
        <v>391</v>
      </c>
      <c r="C71" s="70" t="s">
        <v>39</v>
      </c>
      <c r="D71" s="73">
        <f>0.3*0.3*40</f>
        <v>3.5999999999999996</v>
      </c>
      <c r="E71" s="76"/>
      <c r="F71" s="77">
        <f>D71*E71</f>
        <v>0</v>
      </c>
    </row>
    <row r="72" spans="1:6" x14ac:dyDescent="0.2">
      <c r="A72" s="70"/>
      <c r="B72" s="71"/>
      <c r="C72" s="70"/>
      <c r="D72" s="73"/>
      <c r="E72" s="76"/>
      <c r="F72" s="73"/>
    </row>
    <row r="73" spans="1:6" x14ac:dyDescent="0.2">
      <c r="A73" s="70" t="s">
        <v>392</v>
      </c>
      <c r="B73" s="71"/>
      <c r="C73" s="70"/>
      <c r="D73" s="73"/>
      <c r="E73" s="76"/>
      <c r="F73" s="73"/>
    </row>
    <row r="74" spans="1:6" ht="51" x14ac:dyDescent="0.2">
      <c r="A74" s="70" t="s">
        <v>334</v>
      </c>
      <c r="B74" s="71" t="s">
        <v>393</v>
      </c>
      <c r="C74" s="70" t="s">
        <v>24</v>
      </c>
      <c r="D74" s="73">
        <f>10*3</f>
        <v>30</v>
      </c>
      <c r="E74" s="76"/>
      <c r="F74" s="77">
        <f>D74*E74</f>
        <v>0</v>
      </c>
    </row>
    <row r="75" spans="1:6" ht="25.5" x14ac:dyDescent="0.2">
      <c r="A75" s="70" t="s">
        <v>338</v>
      </c>
      <c r="B75" s="71" t="s">
        <v>394</v>
      </c>
      <c r="C75" s="70" t="s">
        <v>24</v>
      </c>
      <c r="D75" s="73">
        <v>40</v>
      </c>
      <c r="E75" s="76"/>
      <c r="F75" s="77">
        <f>D75*E75</f>
        <v>0</v>
      </c>
    </row>
    <row r="76" spans="1:6" ht="25.5" x14ac:dyDescent="0.2">
      <c r="A76" s="70" t="s">
        <v>340</v>
      </c>
      <c r="B76" s="71" t="s">
        <v>395</v>
      </c>
      <c r="C76" s="70" t="s">
        <v>24</v>
      </c>
      <c r="D76" s="73">
        <v>6</v>
      </c>
      <c r="E76" s="76"/>
      <c r="F76" s="77">
        <f>D76*E76</f>
        <v>0</v>
      </c>
    </row>
    <row r="77" spans="1:6" x14ac:dyDescent="0.2">
      <c r="A77" s="70"/>
      <c r="B77" s="71"/>
      <c r="C77" s="70"/>
      <c r="D77" s="73"/>
      <c r="E77" s="76"/>
      <c r="F77" s="73"/>
    </row>
    <row r="78" spans="1:6" x14ac:dyDescent="0.2">
      <c r="A78" s="70" t="s">
        <v>396</v>
      </c>
      <c r="B78" s="71"/>
      <c r="C78" s="70"/>
      <c r="D78" s="73"/>
      <c r="E78" s="78"/>
      <c r="F78" s="73"/>
    </row>
    <row r="79" spans="1:6" ht="38.25" x14ac:dyDescent="0.2">
      <c r="A79" s="70" t="s">
        <v>334</v>
      </c>
      <c r="B79" s="71" t="s">
        <v>397</v>
      </c>
      <c r="C79" s="70" t="s">
        <v>275</v>
      </c>
      <c r="D79" s="73">
        <v>6</v>
      </c>
      <c r="E79" s="76"/>
      <c r="F79" s="77">
        <f>D79*E79</f>
        <v>0</v>
      </c>
    </row>
    <row r="80" spans="1:6" ht="51" x14ac:dyDescent="0.2">
      <c r="A80" s="70" t="s">
        <v>338</v>
      </c>
      <c r="B80" s="71" t="s">
        <v>398</v>
      </c>
      <c r="C80" s="70" t="s">
        <v>275</v>
      </c>
      <c r="D80" s="73">
        <v>14.5</v>
      </c>
      <c r="E80" s="76"/>
      <c r="F80" s="77">
        <f>D80*E80</f>
        <v>0</v>
      </c>
    </row>
    <row r="81" spans="1:6" x14ac:dyDescent="0.2">
      <c r="A81" s="70"/>
      <c r="B81" s="71"/>
      <c r="C81" s="70"/>
      <c r="D81" s="73"/>
      <c r="E81" s="76"/>
      <c r="F81" s="77"/>
    </row>
    <row r="82" spans="1:6" x14ac:dyDescent="0.2">
      <c r="A82" s="70" t="s">
        <v>399</v>
      </c>
      <c r="B82" s="71"/>
      <c r="C82" s="70"/>
      <c r="D82" s="73"/>
      <c r="E82" s="76"/>
      <c r="F82" s="77"/>
    </row>
    <row r="83" spans="1:6" ht="25.5" x14ac:dyDescent="0.2">
      <c r="A83" s="70" t="s">
        <v>334</v>
      </c>
      <c r="B83" s="71" t="s">
        <v>400</v>
      </c>
      <c r="C83" s="70" t="s">
        <v>24</v>
      </c>
      <c r="D83" s="73">
        <v>60</v>
      </c>
      <c r="E83" s="76"/>
      <c r="F83" s="77">
        <f t="shared" ref="F83:F84" si="4">D83*E83</f>
        <v>0</v>
      </c>
    </row>
    <row r="84" spans="1:6" ht="25.5" x14ac:dyDescent="0.2">
      <c r="A84" s="70" t="s">
        <v>338</v>
      </c>
      <c r="B84" s="71" t="s">
        <v>401</v>
      </c>
      <c r="C84" s="70" t="s">
        <v>24</v>
      </c>
      <c r="D84" s="73">
        <v>75</v>
      </c>
      <c r="E84" s="76"/>
      <c r="F84" s="77">
        <f t="shared" si="4"/>
        <v>0</v>
      </c>
    </row>
    <row r="85" spans="1:6" ht="25.5" x14ac:dyDescent="0.2">
      <c r="A85" s="70"/>
      <c r="B85" s="71" t="s">
        <v>402</v>
      </c>
      <c r="C85" s="70"/>
      <c r="D85" s="73"/>
      <c r="E85" s="76"/>
      <c r="F85" s="77"/>
    </row>
    <row r="86" spans="1:6" ht="25.5" x14ac:dyDescent="0.2">
      <c r="A86" s="70" t="s">
        <v>340</v>
      </c>
      <c r="B86" s="71" t="s">
        <v>403</v>
      </c>
      <c r="C86" s="70" t="s">
        <v>24</v>
      </c>
      <c r="D86" s="73">
        <v>20</v>
      </c>
      <c r="E86" s="76"/>
      <c r="F86" s="77">
        <f t="shared" ref="F86:F91" si="5">D86*E86</f>
        <v>0</v>
      </c>
    </row>
    <row r="87" spans="1:6" ht="25.5" x14ac:dyDescent="0.2">
      <c r="A87" s="70"/>
      <c r="B87" s="71" t="s">
        <v>404</v>
      </c>
      <c r="C87" s="70" t="s">
        <v>33</v>
      </c>
      <c r="D87" s="73">
        <v>2</v>
      </c>
      <c r="E87" s="76"/>
      <c r="F87" s="77">
        <f t="shared" si="5"/>
        <v>0</v>
      </c>
    </row>
    <row r="88" spans="1:6" ht="25.5" x14ac:dyDescent="0.2">
      <c r="A88" s="70" t="s">
        <v>342</v>
      </c>
      <c r="B88" s="71" t="s">
        <v>405</v>
      </c>
      <c r="C88" s="70" t="s">
        <v>24</v>
      </c>
      <c r="D88" s="73">
        <v>15</v>
      </c>
      <c r="E88" s="76"/>
      <c r="F88" s="77">
        <f t="shared" si="5"/>
        <v>0</v>
      </c>
    </row>
    <row r="89" spans="1:6" ht="25.5" x14ac:dyDescent="0.2">
      <c r="A89" s="70" t="s">
        <v>344</v>
      </c>
      <c r="B89" s="71" t="s">
        <v>406</v>
      </c>
      <c r="C89" s="70" t="s">
        <v>24</v>
      </c>
      <c r="D89" s="73">
        <v>5</v>
      </c>
      <c r="E89" s="76"/>
      <c r="F89" s="77">
        <f t="shared" si="5"/>
        <v>0</v>
      </c>
    </row>
    <row r="90" spans="1:6" ht="25.5" x14ac:dyDescent="0.2">
      <c r="A90" s="70" t="s">
        <v>346</v>
      </c>
      <c r="B90" s="71" t="s">
        <v>407</v>
      </c>
      <c r="C90" s="70" t="s">
        <v>24</v>
      </c>
      <c r="D90" s="73">
        <v>15</v>
      </c>
      <c r="E90" s="76"/>
      <c r="F90" s="77">
        <f t="shared" si="5"/>
        <v>0</v>
      </c>
    </row>
    <row r="91" spans="1:6" ht="25.5" x14ac:dyDescent="0.2">
      <c r="A91" s="70" t="s">
        <v>385</v>
      </c>
      <c r="B91" s="71" t="s">
        <v>408</v>
      </c>
      <c r="C91" s="70" t="s">
        <v>24</v>
      </c>
      <c r="D91" s="73">
        <v>45</v>
      </c>
      <c r="E91" s="76"/>
      <c r="F91" s="77">
        <f t="shared" si="5"/>
        <v>0</v>
      </c>
    </row>
    <row r="92" spans="1:6" x14ac:dyDescent="0.2">
      <c r="A92" s="70"/>
      <c r="B92" s="71"/>
      <c r="C92" s="70"/>
      <c r="D92" s="73"/>
      <c r="E92" s="76"/>
      <c r="F92" s="77"/>
    </row>
    <row r="93" spans="1:6" x14ac:dyDescent="0.2">
      <c r="A93" s="70" t="s">
        <v>409</v>
      </c>
      <c r="B93" s="71"/>
      <c r="C93" s="70"/>
      <c r="D93" s="73"/>
      <c r="E93" s="76"/>
      <c r="F93" s="77"/>
    </row>
    <row r="94" spans="1:6" ht="25.5" x14ac:dyDescent="0.2">
      <c r="A94" s="70" t="s">
        <v>334</v>
      </c>
      <c r="B94" s="71" t="s">
        <v>410</v>
      </c>
      <c r="C94" s="70" t="s">
        <v>39</v>
      </c>
      <c r="D94" s="73">
        <f>60*0.3</f>
        <v>18</v>
      </c>
      <c r="E94" s="76"/>
      <c r="F94" s="77">
        <f t="shared" ref="F94:F98" si="6">D94*E94</f>
        <v>0</v>
      </c>
    </row>
    <row r="95" spans="1:6" ht="25.5" x14ac:dyDescent="0.2">
      <c r="A95" s="70" t="s">
        <v>338</v>
      </c>
      <c r="B95" s="71" t="s">
        <v>411</v>
      </c>
      <c r="C95" s="70" t="s">
        <v>24</v>
      </c>
      <c r="D95" s="73">
        <v>60</v>
      </c>
      <c r="E95" s="76"/>
      <c r="F95" s="77">
        <f t="shared" si="6"/>
        <v>0</v>
      </c>
    </row>
    <row r="96" spans="1:6" ht="25.5" x14ac:dyDescent="0.2">
      <c r="A96" s="70" t="s">
        <v>340</v>
      </c>
      <c r="B96" s="71" t="s">
        <v>412</v>
      </c>
      <c r="C96" s="70" t="s">
        <v>275</v>
      </c>
      <c r="D96" s="73">
        <v>7.5</v>
      </c>
      <c r="E96" s="76"/>
      <c r="F96" s="77">
        <f t="shared" si="6"/>
        <v>0</v>
      </c>
    </row>
    <row r="97" spans="1:6" ht="25.5" x14ac:dyDescent="0.2">
      <c r="A97" s="70" t="s">
        <v>342</v>
      </c>
      <c r="B97" s="71" t="s">
        <v>413</v>
      </c>
      <c r="C97" s="70" t="s">
        <v>17</v>
      </c>
      <c r="D97" s="73">
        <v>2</v>
      </c>
      <c r="E97" s="76"/>
      <c r="F97" s="77">
        <f t="shared" si="6"/>
        <v>0</v>
      </c>
    </row>
    <row r="98" spans="1:6" ht="25.5" x14ac:dyDescent="0.2">
      <c r="A98" s="70" t="s">
        <v>344</v>
      </c>
      <c r="B98" s="71" t="s">
        <v>414</v>
      </c>
      <c r="C98" s="70" t="s">
        <v>17</v>
      </c>
      <c r="D98" s="73">
        <v>1</v>
      </c>
      <c r="E98" s="76"/>
      <c r="F98" s="77">
        <f t="shared" si="6"/>
        <v>0</v>
      </c>
    </row>
    <row r="99" spans="1:6" x14ac:dyDescent="0.2">
      <c r="A99" s="70"/>
      <c r="B99" s="71"/>
      <c r="C99" s="70"/>
      <c r="D99" s="73"/>
      <c r="E99" s="76"/>
      <c r="F99" s="77"/>
    </row>
    <row r="100" spans="1:6" x14ac:dyDescent="0.2">
      <c r="A100" s="70" t="s">
        <v>415</v>
      </c>
      <c r="B100" s="71"/>
      <c r="C100" s="70"/>
      <c r="D100" s="73"/>
      <c r="E100" s="76"/>
      <c r="F100" s="77"/>
    </row>
    <row r="101" spans="1:6" ht="25.5" x14ac:dyDescent="0.2">
      <c r="A101" s="70" t="s">
        <v>334</v>
      </c>
      <c r="B101" s="71" t="s">
        <v>416</v>
      </c>
      <c r="C101" s="70" t="s">
        <v>17</v>
      </c>
      <c r="D101" s="73">
        <v>1</v>
      </c>
      <c r="E101" s="76"/>
      <c r="F101" s="77">
        <f t="shared" ref="F101:F102" si="7">D101*E101</f>
        <v>0</v>
      </c>
    </row>
    <row r="102" spans="1:6" ht="25.5" x14ac:dyDescent="0.2">
      <c r="A102" s="70" t="s">
        <v>334</v>
      </c>
      <c r="B102" s="71" t="s">
        <v>417</v>
      </c>
      <c r="C102" s="70" t="s">
        <v>17</v>
      </c>
      <c r="D102" s="73">
        <v>1</v>
      </c>
      <c r="E102" s="76"/>
      <c r="F102" s="77">
        <f t="shared" si="7"/>
        <v>0</v>
      </c>
    </row>
    <row r="103" spans="1:6" ht="13.5" thickBot="1" x14ac:dyDescent="0.25">
      <c r="A103" s="70"/>
      <c r="B103" s="71"/>
      <c r="C103" s="70"/>
      <c r="D103" s="73"/>
      <c r="E103" s="76"/>
      <c r="F103" s="77"/>
    </row>
    <row r="104" spans="1:6" ht="13.5" thickBot="1" x14ac:dyDescent="0.25">
      <c r="A104" s="4"/>
      <c r="B104" s="12" t="s">
        <v>418</v>
      </c>
      <c r="C104" s="13"/>
      <c r="D104" s="14"/>
      <c r="E104" s="27"/>
      <c r="F104" s="15">
        <f>SUM(F51:F103)</f>
        <v>0</v>
      </c>
    </row>
    <row r="105" spans="1:6" x14ac:dyDescent="0.2">
      <c r="A105" s="4"/>
      <c r="B105" s="5"/>
      <c r="C105" s="5"/>
      <c r="D105" s="10"/>
      <c r="E105" s="26"/>
      <c r="F105" s="10"/>
    </row>
    <row r="106" spans="1:6" x14ac:dyDescent="0.2">
      <c r="A106" s="9"/>
      <c r="B106" s="9"/>
      <c r="C106" s="9"/>
      <c r="D106" s="9"/>
      <c r="E106" s="83"/>
      <c r="F106" s="9"/>
    </row>
    <row r="107" spans="1:6" x14ac:dyDescent="0.2">
      <c r="A107" s="4" t="s">
        <v>97</v>
      </c>
      <c r="B107" s="7" t="s">
        <v>141</v>
      </c>
      <c r="C107" s="5"/>
      <c r="D107" s="10"/>
      <c r="E107" s="26"/>
      <c r="F107" s="10"/>
    </row>
    <row r="108" spans="1:6" x14ac:dyDescent="0.2">
      <c r="A108" s="4"/>
      <c r="B108" s="7"/>
      <c r="C108" s="5"/>
      <c r="D108" s="10"/>
      <c r="E108" s="26"/>
      <c r="F108" s="10"/>
    </row>
    <row r="109" spans="1:6" x14ac:dyDescent="0.2">
      <c r="A109" s="1"/>
      <c r="B109" s="5" t="s">
        <v>18</v>
      </c>
      <c r="C109" s="5"/>
      <c r="D109" s="10"/>
      <c r="E109" s="26"/>
      <c r="F109" s="10"/>
    </row>
    <row r="110" spans="1:6" x14ac:dyDescent="0.2">
      <c r="A110" s="1" t="s">
        <v>36</v>
      </c>
      <c r="B110" s="5" t="s">
        <v>145</v>
      </c>
      <c r="C110" s="5" t="s">
        <v>146</v>
      </c>
      <c r="D110" s="10">
        <v>10</v>
      </c>
      <c r="E110" s="26"/>
      <c r="F110" s="10">
        <f>D110*E110</f>
        <v>0</v>
      </c>
    </row>
    <row r="111" spans="1:6" x14ac:dyDescent="0.2">
      <c r="A111" s="1"/>
      <c r="B111" s="5"/>
      <c r="C111" s="5"/>
      <c r="D111" s="10"/>
      <c r="E111" s="26"/>
      <c r="F111" s="10"/>
    </row>
    <row r="112" spans="1:6" x14ac:dyDescent="0.2">
      <c r="A112" s="1"/>
      <c r="B112" s="5" t="s">
        <v>18</v>
      </c>
      <c r="C112" s="5"/>
      <c r="D112" s="10"/>
      <c r="E112" s="26"/>
      <c r="F112" s="10"/>
    </row>
    <row r="113" spans="1:6" x14ac:dyDescent="0.2">
      <c r="A113" s="1" t="s">
        <v>37</v>
      </c>
      <c r="B113" s="5" t="s">
        <v>419</v>
      </c>
      <c r="C113" s="5" t="s">
        <v>146</v>
      </c>
      <c r="D113" s="10">
        <v>2</v>
      </c>
      <c r="E113" s="26"/>
      <c r="F113" s="10">
        <f>D113*E113</f>
        <v>0</v>
      </c>
    </row>
    <row r="114" spans="1:6" x14ac:dyDescent="0.2">
      <c r="A114" s="1"/>
      <c r="B114" s="5"/>
      <c r="C114" s="5"/>
      <c r="D114" s="10"/>
      <c r="E114" s="26"/>
      <c r="F114" s="10"/>
    </row>
    <row r="115" spans="1:6" x14ac:dyDescent="0.2">
      <c r="A115" s="1"/>
      <c r="B115" s="5" t="s">
        <v>18</v>
      </c>
      <c r="C115" s="5"/>
      <c r="D115" s="10"/>
      <c r="E115" s="26"/>
      <c r="F115" s="10"/>
    </row>
    <row r="116" spans="1:6" x14ac:dyDescent="0.2">
      <c r="A116" s="1" t="s">
        <v>38</v>
      </c>
      <c r="B116" s="5" t="s">
        <v>420</v>
      </c>
      <c r="C116" s="5" t="s">
        <v>353</v>
      </c>
      <c r="D116" s="10">
        <v>1</v>
      </c>
      <c r="E116" s="26"/>
      <c r="F116" s="10">
        <f>D116*E116</f>
        <v>0</v>
      </c>
    </row>
    <row r="117" spans="1:6" ht="13.5" thickBot="1" x14ac:dyDescent="0.25">
      <c r="A117" s="1"/>
      <c r="B117" s="5"/>
      <c r="C117" s="5"/>
      <c r="D117" s="10"/>
      <c r="E117" s="26"/>
      <c r="F117" s="10"/>
    </row>
    <row r="118" spans="1:6" ht="13.5" thickBot="1" x14ac:dyDescent="0.25">
      <c r="A118" s="4"/>
      <c r="B118" s="12" t="s">
        <v>142</v>
      </c>
      <c r="C118" s="13"/>
      <c r="D118" s="14"/>
      <c r="E118" s="27"/>
      <c r="F118" s="15">
        <f>SUM(F110:F116)</f>
        <v>0</v>
      </c>
    </row>
    <row r="119" spans="1:6" x14ac:dyDescent="0.2">
      <c r="A119" s="1"/>
      <c r="B119" s="5"/>
      <c r="C119" s="5"/>
      <c r="D119" s="10"/>
      <c r="E119" s="26"/>
      <c r="F119" s="10"/>
    </row>
    <row r="120" spans="1:6" x14ac:dyDescent="0.2">
      <c r="A120" s="1"/>
      <c r="B120" s="7" t="s">
        <v>421</v>
      </c>
      <c r="C120" s="5"/>
      <c r="D120" s="10"/>
      <c r="E120" s="26"/>
      <c r="F120" s="10"/>
    </row>
    <row r="121" spans="1:6" x14ac:dyDescent="0.2">
      <c r="A121" s="1"/>
      <c r="B121" s="5"/>
      <c r="C121" s="5"/>
      <c r="D121" s="10"/>
      <c r="E121" s="26"/>
      <c r="F121" s="10"/>
    </row>
    <row r="122" spans="1:6" x14ac:dyDescent="0.2">
      <c r="A122" s="8" t="str">
        <f>A4</f>
        <v>1.0</v>
      </c>
      <c r="B122" s="17" t="str">
        <f>B4</f>
        <v>PREDDELA</v>
      </c>
      <c r="C122" s="5"/>
      <c r="D122" s="10"/>
      <c r="E122" s="26"/>
      <c r="F122" s="10">
        <f>F26</f>
        <v>0</v>
      </c>
    </row>
    <row r="123" spans="1:6" x14ac:dyDescent="0.2">
      <c r="A123" s="8"/>
      <c r="B123" s="17"/>
      <c r="C123" s="5"/>
      <c r="D123" s="10"/>
      <c r="E123" s="26"/>
      <c r="F123" s="10"/>
    </row>
    <row r="124" spans="1:6" x14ac:dyDescent="0.2">
      <c r="A124" s="8" t="str">
        <f>A28</f>
        <v>2.0</v>
      </c>
      <c r="B124" s="17" t="str">
        <f>B28</f>
        <v>ZEMELJSKA DELA IN TEMELJENJE</v>
      </c>
      <c r="C124" s="5"/>
      <c r="D124" s="10"/>
      <c r="E124" s="26"/>
      <c r="F124" s="10">
        <f>F40</f>
        <v>0</v>
      </c>
    </row>
    <row r="125" spans="1:6" x14ac:dyDescent="0.2">
      <c r="A125" s="8"/>
      <c r="B125" s="17"/>
      <c r="C125" s="5"/>
      <c r="D125" s="10"/>
      <c r="E125" s="26"/>
      <c r="F125" s="10"/>
    </row>
    <row r="126" spans="1:6" x14ac:dyDescent="0.2">
      <c r="A126" s="8" t="str">
        <f>A43</f>
        <v>3.0</v>
      </c>
      <c r="B126" s="17" t="str">
        <f>B43</f>
        <v>ODVODNJAVANJE</v>
      </c>
      <c r="C126" s="5"/>
      <c r="D126" s="10"/>
      <c r="E126" s="26"/>
      <c r="F126" s="10">
        <f>F48</f>
        <v>0</v>
      </c>
    </row>
    <row r="127" spans="1:6" x14ac:dyDescent="0.2">
      <c r="A127" s="8"/>
      <c r="B127" s="17"/>
      <c r="C127" s="5"/>
      <c r="D127" s="10"/>
      <c r="E127" s="26"/>
      <c r="F127" s="10"/>
    </row>
    <row r="128" spans="1:6" x14ac:dyDescent="0.2">
      <c r="A128" s="8" t="str">
        <f>A50</f>
        <v>4.0</v>
      </c>
      <c r="B128" s="17" t="str">
        <f>B50</f>
        <v>GRADBENA IN OBRTNIŠKA DELA</v>
      </c>
      <c r="C128" s="5"/>
      <c r="D128" s="10"/>
      <c r="E128" s="26"/>
      <c r="F128" s="10">
        <f>F104</f>
        <v>0</v>
      </c>
    </row>
    <row r="129" spans="1:6" x14ac:dyDescent="0.2">
      <c r="A129" s="8"/>
      <c r="B129" s="17"/>
      <c r="C129" s="5"/>
      <c r="D129" s="10"/>
      <c r="E129" s="26"/>
      <c r="F129" s="10"/>
    </row>
    <row r="130" spans="1:6" x14ac:dyDescent="0.2">
      <c r="A130" s="8" t="str">
        <f>A107</f>
        <v>5.00</v>
      </c>
      <c r="B130" s="17" t="str">
        <f>B107</f>
        <v>TUJE STORITVE</v>
      </c>
      <c r="C130" s="5"/>
      <c r="D130" s="10"/>
      <c r="E130" s="26"/>
      <c r="F130" s="10">
        <f>F118</f>
        <v>0</v>
      </c>
    </row>
    <row r="131" spans="1:6" ht="13.5" thickBot="1" x14ac:dyDescent="0.25">
      <c r="A131" s="4"/>
      <c r="B131" s="7"/>
      <c r="C131" s="5"/>
      <c r="D131" s="10"/>
      <c r="E131" s="26"/>
      <c r="F131" s="10"/>
    </row>
    <row r="132" spans="1:6" ht="13.5" thickBot="1" x14ac:dyDescent="0.25">
      <c r="A132" s="82" t="s">
        <v>329</v>
      </c>
      <c r="B132" s="12" t="s">
        <v>1</v>
      </c>
      <c r="C132" s="13"/>
      <c r="D132" s="14"/>
      <c r="E132" s="27"/>
      <c r="F132" s="15">
        <f>SUM(F122:F131)</f>
        <v>0</v>
      </c>
    </row>
    <row r="133" spans="1:6" ht="13.5" thickBot="1" x14ac:dyDescent="0.25">
      <c r="A133" s="4"/>
      <c r="B133" s="5" t="s">
        <v>25</v>
      </c>
      <c r="C133" s="5"/>
      <c r="D133" s="10"/>
      <c r="E133" s="26"/>
      <c r="F133" s="10">
        <f>F132*0.22</f>
        <v>0</v>
      </c>
    </row>
    <row r="134" spans="1:6" ht="13.5" thickBot="1" x14ac:dyDescent="0.25">
      <c r="A134" s="1"/>
      <c r="B134" s="12" t="s">
        <v>2</v>
      </c>
      <c r="C134" s="13"/>
      <c r="D134" s="14"/>
      <c r="E134" s="27"/>
      <c r="F134" s="15">
        <f>SUM(F132:F133)</f>
        <v>0</v>
      </c>
    </row>
    <row r="135" spans="1:6" x14ac:dyDescent="0.2">
      <c r="A135" s="1"/>
      <c r="B135" s="5"/>
      <c r="C135" s="5"/>
      <c r="D135" s="10"/>
      <c r="E135" s="26"/>
      <c r="F135" s="10"/>
    </row>
  </sheetData>
  <sheetProtection algorithmName="SHA-512" hashValue="eFZYwtf1q4FDteqinxwJUnA6ndz+XBb+VcwA0aVAasPMdq04zFoDKS0RPXzO6wXcp/fc1TWflIB8f+5FlWrmhg==" saltValue="ZRt1QybNaA9TkGbcc4B+yA==" spinCount="100000" sheet="1" objects="1" scenarios="1"/>
  <protectedRanges>
    <protectedRange sqref="E7:E9 E12:E21 E23:E24" name="Obseg1_1_1_6"/>
    <protectedRange sqref="E30:E38 E43:E46" name="Obseg1_1_6_6"/>
    <protectedRange sqref="E52:E65 E67:E103" name="Obseg1_1_9_6"/>
  </protectedRange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topLeftCell="A70" workbookViewId="0">
      <selection activeCell="K87" sqref="K87"/>
    </sheetView>
  </sheetViews>
  <sheetFormatPr defaultRowHeight="12.75" x14ac:dyDescent="0.2"/>
  <cols>
    <col min="1" max="1" width="6.28515625" style="86" customWidth="1"/>
    <col min="2" max="2" width="31.7109375" style="86" customWidth="1"/>
    <col min="3" max="3" width="9.28515625" style="86"/>
    <col min="4" max="4" width="13.28515625" style="86" customWidth="1"/>
    <col min="5" max="5" width="13.28515625" style="84" customWidth="1"/>
    <col min="6" max="6" width="13.7109375" style="86" customWidth="1"/>
  </cols>
  <sheetData>
    <row r="1" spans="1:6" ht="38.25" x14ac:dyDescent="0.2">
      <c r="A1" s="107" t="s">
        <v>422</v>
      </c>
      <c r="B1" s="108" t="s">
        <v>423</v>
      </c>
      <c r="C1" s="109"/>
      <c r="D1" s="110"/>
      <c r="E1" s="26"/>
      <c r="F1" s="110"/>
    </row>
    <row r="2" spans="1:6" x14ac:dyDescent="0.2">
      <c r="A2" s="111"/>
      <c r="B2" s="112" t="s">
        <v>424</v>
      </c>
      <c r="C2" s="109"/>
      <c r="D2" s="110"/>
      <c r="E2" s="26"/>
      <c r="F2" s="110"/>
    </row>
    <row r="3" spans="1:6" x14ac:dyDescent="0.2">
      <c r="A3" s="111"/>
      <c r="B3" s="109"/>
      <c r="C3" s="109"/>
      <c r="D3" s="110"/>
      <c r="E3" s="26"/>
      <c r="F3" s="110"/>
    </row>
    <row r="4" spans="1:6" x14ac:dyDescent="0.2">
      <c r="A4" s="100" t="s">
        <v>332</v>
      </c>
      <c r="B4" s="112" t="s">
        <v>3</v>
      </c>
      <c r="C4" s="109"/>
      <c r="D4" s="110"/>
      <c r="E4" s="26"/>
      <c r="F4" s="110"/>
    </row>
    <row r="5" spans="1:6" x14ac:dyDescent="0.2">
      <c r="A5" s="100"/>
      <c r="B5" s="112"/>
      <c r="C5" s="109"/>
      <c r="D5" s="110"/>
      <c r="E5" s="26"/>
      <c r="F5" s="110"/>
    </row>
    <row r="6" spans="1:6" x14ac:dyDescent="0.2">
      <c r="A6" s="75" t="s">
        <v>333</v>
      </c>
      <c r="B6" s="74"/>
      <c r="C6" s="75"/>
      <c r="D6" s="113"/>
      <c r="E6" s="78"/>
      <c r="F6" s="80"/>
    </row>
    <row r="7" spans="1:6" x14ac:dyDescent="0.2">
      <c r="A7" s="111" t="s">
        <v>334</v>
      </c>
      <c r="B7" s="74" t="s">
        <v>335</v>
      </c>
      <c r="C7" s="75" t="s">
        <v>17</v>
      </c>
      <c r="D7" s="80">
        <v>1</v>
      </c>
      <c r="E7" s="76"/>
      <c r="F7" s="80">
        <f>D7*E7</f>
        <v>0</v>
      </c>
    </row>
    <row r="8" spans="1:6" x14ac:dyDescent="0.2">
      <c r="A8" s="75"/>
      <c r="B8" s="74"/>
      <c r="C8" s="75"/>
      <c r="D8" s="80"/>
      <c r="E8" s="78"/>
      <c r="F8" s="80"/>
    </row>
    <row r="9" spans="1:6" x14ac:dyDescent="0.2">
      <c r="A9" s="75" t="s">
        <v>336</v>
      </c>
      <c r="B9" s="74"/>
      <c r="C9" s="75"/>
      <c r="D9" s="80"/>
      <c r="E9" s="78"/>
      <c r="F9" s="80"/>
    </row>
    <row r="10" spans="1:6" x14ac:dyDescent="0.2">
      <c r="A10" s="75" t="s">
        <v>334</v>
      </c>
      <c r="B10" s="109" t="s">
        <v>337</v>
      </c>
      <c r="C10" s="109" t="s">
        <v>17</v>
      </c>
      <c r="D10" s="110">
        <v>1</v>
      </c>
      <c r="E10" s="26"/>
      <c r="F10" s="80">
        <f t="shared" ref="F10:F12" si="0">D10*E10</f>
        <v>0</v>
      </c>
    </row>
    <row r="11" spans="1:6" ht="25.5" x14ac:dyDescent="0.2">
      <c r="A11" s="75" t="s">
        <v>338</v>
      </c>
      <c r="B11" s="114" t="s">
        <v>339</v>
      </c>
      <c r="C11" s="109" t="s">
        <v>356</v>
      </c>
      <c r="D11" s="110">
        <v>1</v>
      </c>
      <c r="E11" s="26"/>
      <c r="F11" s="80">
        <f t="shared" si="0"/>
        <v>0</v>
      </c>
    </row>
    <row r="12" spans="1:6" ht="25.5" x14ac:dyDescent="0.2">
      <c r="A12" s="75" t="s">
        <v>340</v>
      </c>
      <c r="B12" s="74" t="s">
        <v>341</v>
      </c>
      <c r="C12" s="75" t="s">
        <v>24</v>
      </c>
      <c r="D12" s="80">
        <v>8</v>
      </c>
      <c r="E12" s="76"/>
      <c r="F12" s="80">
        <f t="shared" si="0"/>
        <v>0</v>
      </c>
    </row>
    <row r="13" spans="1:6" ht="25.5" x14ac:dyDescent="0.2">
      <c r="A13" s="75" t="s">
        <v>342</v>
      </c>
      <c r="B13" s="74" t="s">
        <v>425</v>
      </c>
      <c r="C13" s="75" t="s">
        <v>356</v>
      </c>
      <c r="D13" s="80">
        <v>1</v>
      </c>
      <c r="E13" s="76"/>
      <c r="F13" s="80">
        <f>D13*E13</f>
        <v>0</v>
      </c>
    </row>
    <row r="14" spans="1:6" ht="25.5" x14ac:dyDescent="0.2">
      <c r="A14" s="75" t="s">
        <v>344</v>
      </c>
      <c r="B14" s="74" t="s">
        <v>426</v>
      </c>
      <c r="C14" s="75" t="s">
        <v>39</v>
      </c>
      <c r="D14" s="80">
        <f>4*0.3*0.7</f>
        <v>0.84</v>
      </c>
      <c r="E14" s="76"/>
      <c r="F14" s="80">
        <f>D14*E14</f>
        <v>0</v>
      </c>
    </row>
    <row r="15" spans="1:6" ht="25.5" x14ac:dyDescent="0.2">
      <c r="A15" s="75" t="s">
        <v>346</v>
      </c>
      <c r="B15" s="74" t="s">
        <v>427</v>
      </c>
      <c r="C15" s="75" t="s">
        <v>39</v>
      </c>
      <c r="D15" s="80">
        <f>0.6*0.6*0.2</f>
        <v>7.1999999999999995E-2</v>
      </c>
      <c r="E15" s="76"/>
      <c r="F15" s="80">
        <f>D15*E15</f>
        <v>0</v>
      </c>
    </row>
    <row r="16" spans="1:6" ht="25.5" x14ac:dyDescent="0.2">
      <c r="A16" s="75" t="s">
        <v>344</v>
      </c>
      <c r="B16" s="74" t="s">
        <v>428</v>
      </c>
      <c r="C16" s="75" t="s">
        <v>356</v>
      </c>
      <c r="D16" s="80">
        <v>1</v>
      </c>
      <c r="E16" s="76"/>
      <c r="F16" s="80">
        <f t="shared" ref="F16" si="1">D16*E16</f>
        <v>0</v>
      </c>
    </row>
    <row r="17" spans="1:6" x14ac:dyDescent="0.2">
      <c r="A17" s="75"/>
      <c r="B17" s="74"/>
      <c r="C17" s="75"/>
      <c r="D17" s="80"/>
      <c r="E17" s="78"/>
      <c r="F17" s="80"/>
    </row>
    <row r="18" spans="1:6" x14ac:dyDescent="0.2">
      <c r="A18" s="75" t="s">
        <v>350</v>
      </c>
      <c r="B18" s="74"/>
      <c r="C18" s="75"/>
      <c r="D18" s="80"/>
      <c r="E18" s="78"/>
      <c r="F18" s="80"/>
    </row>
    <row r="19" spans="1:6" ht="38.25" x14ac:dyDescent="0.2">
      <c r="A19" s="75" t="s">
        <v>334</v>
      </c>
      <c r="B19" s="74" t="s">
        <v>351</v>
      </c>
      <c r="C19" s="75" t="s">
        <v>279</v>
      </c>
      <c r="D19" s="80">
        <v>1</v>
      </c>
      <c r="E19" s="76"/>
      <c r="F19" s="80">
        <f>D19*E19</f>
        <v>0</v>
      </c>
    </row>
    <row r="20" spans="1:6" ht="25.5" x14ac:dyDescent="0.2">
      <c r="A20" s="75" t="s">
        <v>338</v>
      </c>
      <c r="B20" s="74" t="s">
        <v>429</v>
      </c>
      <c r="C20" s="75" t="s">
        <v>353</v>
      </c>
      <c r="D20" s="80">
        <v>1</v>
      </c>
      <c r="E20" s="76"/>
      <c r="F20" s="80">
        <f>D20*E20</f>
        <v>0</v>
      </c>
    </row>
    <row r="21" spans="1:6" ht="25.5" x14ac:dyDescent="0.2">
      <c r="A21" s="75" t="s">
        <v>340</v>
      </c>
      <c r="B21" s="114" t="s">
        <v>430</v>
      </c>
      <c r="C21" s="75" t="s">
        <v>356</v>
      </c>
      <c r="D21" s="110">
        <v>1</v>
      </c>
      <c r="E21" s="26"/>
      <c r="F21" s="80">
        <f t="shared" ref="F21" si="2">D21*E21</f>
        <v>0</v>
      </c>
    </row>
    <row r="22" spans="1:6" ht="25.5" x14ac:dyDescent="0.2">
      <c r="A22" s="75" t="s">
        <v>342</v>
      </c>
      <c r="B22" s="74" t="s">
        <v>431</v>
      </c>
      <c r="C22" s="75" t="s">
        <v>356</v>
      </c>
      <c r="D22" s="80">
        <v>1</v>
      </c>
      <c r="E22" s="76"/>
      <c r="F22" s="80">
        <f>D22*E22</f>
        <v>0</v>
      </c>
    </row>
    <row r="23" spans="1:6" ht="25.5" x14ac:dyDescent="0.2">
      <c r="A23" s="75" t="s">
        <v>344</v>
      </c>
      <c r="B23" s="74" t="s">
        <v>357</v>
      </c>
      <c r="C23" s="75" t="s">
        <v>353</v>
      </c>
      <c r="D23" s="80">
        <v>1</v>
      </c>
      <c r="E23" s="76"/>
      <c r="F23" s="80">
        <f>D23*E23</f>
        <v>0</v>
      </c>
    </row>
    <row r="24" spans="1:6" ht="13.5" thickBot="1" x14ac:dyDescent="0.25">
      <c r="A24" s="111"/>
      <c r="B24" s="109"/>
      <c r="C24" s="109"/>
      <c r="D24" s="110"/>
      <c r="E24" s="26"/>
      <c r="F24" s="110"/>
    </row>
    <row r="25" spans="1:6" ht="13.5" thickBot="1" x14ac:dyDescent="0.25">
      <c r="A25" s="100"/>
      <c r="B25" s="115" t="s">
        <v>4</v>
      </c>
      <c r="C25" s="95"/>
      <c r="D25" s="116"/>
      <c r="E25" s="27"/>
      <c r="F25" s="117">
        <f>SUM(F7:F24)</f>
        <v>0</v>
      </c>
    </row>
    <row r="26" spans="1:6" x14ac:dyDescent="0.2">
      <c r="A26" s="111"/>
      <c r="B26" s="109"/>
      <c r="C26" s="109"/>
      <c r="D26" s="110"/>
      <c r="E26" s="26"/>
      <c r="F26" s="110"/>
    </row>
    <row r="27" spans="1:6" x14ac:dyDescent="0.2">
      <c r="A27" s="100" t="s">
        <v>358</v>
      </c>
      <c r="B27" s="112" t="s">
        <v>5</v>
      </c>
      <c r="C27" s="109"/>
      <c r="D27" s="110"/>
      <c r="E27" s="26"/>
      <c r="F27" s="110"/>
    </row>
    <row r="28" spans="1:6" x14ac:dyDescent="0.2">
      <c r="A28" s="100"/>
      <c r="B28" s="112"/>
      <c r="C28" s="109"/>
      <c r="D28" s="110"/>
      <c r="E28" s="26"/>
      <c r="F28" s="110"/>
    </row>
    <row r="29" spans="1:6" x14ac:dyDescent="0.2">
      <c r="A29" s="75" t="s">
        <v>359</v>
      </c>
      <c r="B29" s="74"/>
      <c r="C29" s="75"/>
      <c r="D29" s="80"/>
      <c r="E29" s="78"/>
      <c r="F29" s="80"/>
    </row>
    <row r="30" spans="1:6" x14ac:dyDescent="0.2">
      <c r="A30" s="75"/>
      <c r="B30" s="74" t="s">
        <v>360</v>
      </c>
      <c r="C30" s="75" t="s">
        <v>39</v>
      </c>
      <c r="D30" s="80">
        <v>0.7</v>
      </c>
      <c r="E30" s="76"/>
      <c r="F30" s="80">
        <f>D30*E30</f>
        <v>0</v>
      </c>
    </row>
    <row r="31" spans="1:6" x14ac:dyDescent="0.2">
      <c r="A31" s="75" t="s">
        <v>361</v>
      </c>
      <c r="B31" s="74"/>
      <c r="C31" s="75"/>
      <c r="D31" s="80"/>
      <c r="E31" s="76"/>
      <c r="F31" s="80"/>
    </row>
    <row r="32" spans="1:6" x14ac:dyDescent="0.2">
      <c r="A32" s="75"/>
      <c r="B32" s="74" t="s">
        <v>362</v>
      </c>
      <c r="C32" s="75" t="s">
        <v>24</v>
      </c>
      <c r="D32" s="80">
        <v>0.64</v>
      </c>
      <c r="E32" s="76"/>
      <c r="F32" s="80">
        <f>D32*E32</f>
        <v>0</v>
      </c>
    </row>
    <row r="33" spans="1:6" x14ac:dyDescent="0.2">
      <c r="A33" s="75" t="s">
        <v>363</v>
      </c>
      <c r="B33" s="74"/>
      <c r="C33" s="75"/>
      <c r="D33" s="80"/>
      <c r="E33" s="76"/>
      <c r="F33" s="80"/>
    </row>
    <row r="34" spans="1:6" x14ac:dyDescent="0.2">
      <c r="A34" s="75" t="s">
        <v>334</v>
      </c>
      <c r="B34" s="74" t="s">
        <v>432</v>
      </c>
      <c r="C34" s="75" t="s">
        <v>39</v>
      </c>
      <c r="D34" s="80">
        <v>0.4</v>
      </c>
      <c r="E34" s="76"/>
      <c r="F34" s="80">
        <f>D34*E34</f>
        <v>0</v>
      </c>
    </row>
    <row r="35" spans="1:6" x14ac:dyDescent="0.2">
      <c r="A35" s="75"/>
      <c r="B35" s="74"/>
      <c r="C35" s="75"/>
      <c r="D35" s="80"/>
      <c r="E35" s="78"/>
      <c r="F35" s="80"/>
    </row>
    <row r="36" spans="1:6" x14ac:dyDescent="0.2">
      <c r="A36" s="75" t="s">
        <v>365</v>
      </c>
      <c r="B36" s="74"/>
      <c r="C36" s="75"/>
      <c r="D36" s="80"/>
      <c r="E36" s="78"/>
      <c r="F36" s="80"/>
    </row>
    <row r="37" spans="1:6" x14ac:dyDescent="0.2">
      <c r="A37" s="75" t="s">
        <v>334</v>
      </c>
      <c r="B37" s="74" t="s">
        <v>366</v>
      </c>
      <c r="C37" s="75" t="s">
        <v>39</v>
      </c>
      <c r="D37" s="80">
        <f>D30</f>
        <v>0.7</v>
      </c>
      <c r="E37" s="76"/>
      <c r="F37" s="80">
        <f>D37*E37</f>
        <v>0</v>
      </c>
    </row>
    <row r="38" spans="1:6" ht="13.5" thickBot="1" x14ac:dyDescent="0.25">
      <c r="A38" s="111"/>
      <c r="B38" s="109"/>
      <c r="C38" s="109"/>
      <c r="D38" s="110"/>
      <c r="E38" s="26"/>
      <c r="F38" s="110"/>
    </row>
    <row r="39" spans="1:6" ht="13.5" thickBot="1" x14ac:dyDescent="0.25">
      <c r="A39" s="100"/>
      <c r="B39" s="115" t="s">
        <v>6</v>
      </c>
      <c r="C39" s="95"/>
      <c r="D39" s="116"/>
      <c r="E39" s="27"/>
      <c r="F39" s="117">
        <f>SUM(F28:F38)</f>
        <v>0</v>
      </c>
    </row>
    <row r="40" spans="1:6" x14ac:dyDescent="0.2">
      <c r="A40" s="100"/>
      <c r="B40" s="109"/>
      <c r="C40" s="109"/>
      <c r="D40" s="110"/>
      <c r="E40" s="26"/>
      <c r="F40" s="110"/>
    </row>
    <row r="41" spans="1:6" x14ac:dyDescent="0.2">
      <c r="A41" s="100"/>
      <c r="B41" s="109"/>
      <c r="C41" s="109"/>
      <c r="D41" s="110"/>
      <c r="E41" s="26"/>
      <c r="F41" s="110"/>
    </row>
    <row r="42" spans="1:6" x14ac:dyDescent="0.2">
      <c r="A42" s="100" t="s">
        <v>367</v>
      </c>
      <c r="B42" s="112" t="s">
        <v>9</v>
      </c>
      <c r="C42" s="75"/>
      <c r="D42" s="80"/>
      <c r="E42" s="78"/>
      <c r="F42" s="80"/>
    </row>
    <row r="43" spans="1:6" x14ac:dyDescent="0.2">
      <c r="A43" s="75"/>
      <c r="B43" s="74"/>
      <c r="C43" s="75"/>
      <c r="D43" s="80"/>
      <c r="E43" s="78"/>
      <c r="F43" s="80"/>
    </row>
    <row r="44" spans="1:6" x14ac:dyDescent="0.2">
      <c r="A44" s="75" t="s">
        <v>368</v>
      </c>
      <c r="B44" s="74"/>
      <c r="C44" s="75"/>
      <c r="D44" s="80"/>
      <c r="E44" s="78"/>
      <c r="F44" s="80"/>
    </row>
    <row r="45" spans="1:6" ht="38.25" x14ac:dyDescent="0.2">
      <c r="A45" s="75" t="s">
        <v>334</v>
      </c>
      <c r="B45" s="74" t="s">
        <v>369</v>
      </c>
      <c r="C45" s="75" t="s">
        <v>17</v>
      </c>
      <c r="D45" s="80">
        <v>1</v>
      </c>
      <c r="E45" s="76"/>
      <c r="F45" s="80">
        <f>D45*E45</f>
        <v>0</v>
      </c>
    </row>
    <row r="46" spans="1:6" ht="13.5" thickBot="1" x14ac:dyDescent="0.25">
      <c r="A46" s="100"/>
      <c r="B46" s="109"/>
      <c r="C46" s="109"/>
      <c r="D46" s="110"/>
      <c r="E46" s="26"/>
      <c r="F46" s="110"/>
    </row>
    <row r="47" spans="1:6" ht="13.5" thickBot="1" x14ac:dyDescent="0.25">
      <c r="A47" s="100"/>
      <c r="B47" s="115" t="s">
        <v>9</v>
      </c>
      <c r="C47" s="95"/>
      <c r="D47" s="116"/>
      <c r="E47" s="27"/>
      <c r="F47" s="117">
        <f>SUM(F43:F46)</f>
        <v>0</v>
      </c>
    </row>
    <row r="48" spans="1:6" x14ac:dyDescent="0.2">
      <c r="A48" s="100"/>
      <c r="B48" s="109"/>
      <c r="C48" s="109"/>
      <c r="D48" s="110"/>
      <c r="E48" s="26"/>
      <c r="F48" s="110"/>
    </row>
    <row r="49" spans="1:6" x14ac:dyDescent="0.2">
      <c r="A49" s="100" t="s">
        <v>370</v>
      </c>
      <c r="B49" s="112" t="s">
        <v>371</v>
      </c>
      <c r="C49" s="109"/>
      <c r="D49" s="110"/>
      <c r="E49" s="26"/>
      <c r="F49" s="110"/>
    </row>
    <row r="50" spans="1:6" x14ac:dyDescent="0.2">
      <c r="A50" s="100"/>
      <c r="B50" s="112"/>
      <c r="C50" s="109"/>
      <c r="D50" s="110"/>
      <c r="E50" s="26"/>
      <c r="F50" s="110"/>
    </row>
    <row r="51" spans="1:6" x14ac:dyDescent="0.2">
      <c r="A51" s="75" t="s">
        <v>372</v>
      </c>
      <c r="B51" s="74"/>
      <c r="C51" s="75"/>
      <c r="D51" s="80"/>
      <c r="E51" s="78"/>
      <c r="F51" s="80"/>
    </row>
    <row r="52" spans="1:6" ht="25.5" x14ac:dyDescent="0.2">
      <c r="A52" s="75" t="s">
        <v>334</v>
      </c>
      <c r="B52" s="74" t="s">
        <v>433</v>
      </c>
      <c r="C52" s="75" t="s">
        <v>24</v>
      </c>
      <c r="D52" s="80">
        <v>1.2</v>
      </c>
      <c r="E52" s="76"/>
      <c r="F52" s="80">
        <f>D52*E52</f>
        <v>0</v>
      </c>
    </row>
    <row r="53" spans="1:6" ht="38.25" x14ac:dyDescent="0.2">
      <c r="A53" s="75" t="s">
        <v>338</v>
      </c>
      <c r="B53" s="74" t="s">
        <v>434</v>
      </c>
      <c r="C53" s="75" t="s">
        <v>24</v>
      </c>
      <c r="D53" s="80">
        <v>1</v>
      </c>
      <c r="E53" s="76"/>
      <c r="F53" s="80">
        <f>D53*E53</f>
        <v>0</v>
      </c>
    </row>
    <row r="54" spans="1:6" ht="51" x14ac:dyDescent="0.2">
      <c r="A54" s="75" t="s">
        <v>340</v>
      </c>
      <c r="B54" s="74" t="s">
        <v>435</v>
      </c>
      <c r="C54" s="75" t="s">
        <v>39</v>
      </c>
      <c r="D54" s="80">
        <v>0.3</v>
      </c>
      <c r="E54" s="76"/>
      <c r="F54" s="80">
        <f>D54*E54</f>
        <v>0</v>
      </c>
    </row>
    <row r="55" spans="1:6" x14ac:dyDescent="0.2">
      <c r="A55" s="75" t="s">
        <v>342</v>
      </c>
      <c r="B55" s="74" t="s">
        <v>376</v>
      </c>
      <c r="C55" s="75" t="s">
        <v>356</v>
      </c>
      <c r="D55" s="80">
        <v>1</v>
      </c>
      <c r="E55" s="76"/>
      <c r="F55" s="80">
        <f>D55*E55</f>
        <v>0</v>
      </c>
    </row>
    <row r="56" spans="1:6" ht="38.25" x14ac:dyDescent="0.2">
      <c r="A56" s="75" t="s">
        <v>344</v>
      </c>
      <c r="B56" s="74" t="s">
        <v>377</v>
      </c>
      <c r="C56" s="75" t="s">
        <v>24</v>
      </c>
      <c r="D56" s="80">
        <v>10</v>
      </c>
      <c r="E56" s="76"/>
      <c r="F56" s="80">
        <f>D56*E56</f>
        <v>0</v>
      </c>
    </row>
    <row r="57" spans="1:6" x14ac:dyDescent="0.2">
      <c r="A57" s="75"/>
      <c r="B57" s="74"/>
      <c r="C57" s="75"/>
      <c r="D57" s="80"/>
      <c r="E57" s="78"/>
      <c r="F57" s="80"/>
    </row>
    <row r="58" spans="1:6" x14ac:dyDescent="0.2">
      <c r="A58" s="75" t="s">
        <v>378</v>
      </c>
      <c r="B58" s="74"/>
      <c r="C58" s="75"/>
      <c r="D58" s="80"/>
      <c r="E58" s="78"/>
      <c r="F58" s="80"/>
    </row>
    <row r="59" spans="1:6" ht="38.25" x14ac:dyDescent="0.2">
      <c r="A59" s="75" t="s">
        <v>334</v>
      </c>
      <c r="B59" s="74" t="s">
        <v>379</v>
      </c>
      <c r="C59" s="75" t="s">
        <v>380</v>
      </c>
      <c r="D59" s="80">
        <v>30</v>
      </c>
      <c r="E59" s="76"/>
      <c r="F59" s="80">
        <f>D59*E59</f>
        <v>0</v>
      </c>
    </row>
    <row r="60" spans="1:6" ht="38.25" x14ac:dyDescent="0.2">
      <c r="A60" s="75" t="s">
        <v>340</v>
      </c>
      <c r="B60" s="74" t="s">
        <v>381</v>
      </c>
      <c r="C60" s="75" t="s">
        <v>380</v>
      </c>
      <c r="D60" s="80">
        <v>15</v>
      </c>
      <c r="E60" s="76"/>
      <c r="F60" s="80">
        <f>D60*E60</f>
        <v>0</v>
      </c>
    </row>
    <row r="61" spans="1:6" ht="51" x14ac:dyDescent="0.2">
      <c r="A61" s="75" t="s">
        <v>342</v>
      </c>
      <c r="B61" s="74" t="s">
        <v>436</v>
      </c>
      <c r="C61" s="75" t="s">
        <v>380</v>
      </c>
      <c r="D61" s="80">
        <v>15</v>
      </c>
      <c r="E61" s="76"/>
      <c r="F61" s="80">
        <f>D61*E61</f>
        <v>0</v>
      </c>
    </row>
    <row r="62" spans="1:6" ht="25.5" x14ac:dyDescent="0.2">
      <c r="A62" s="75" t="s">
        <v>344</v>
      </c>
      <c r="B62" s="118" t="s">
        <v>437</v>
      </c>
      <c r="C62" s="75" t="s">
        <v>17</v>
      </c>
      <c r="D62" s="80">
        <v>4</v>
      </c>
      <c r="E62" s="76"/>
      <c r="F62" s="80">
        <f>D62*E62</f>
        <v>0</v>
      </c>
    </row>
    <row r="63" spans="1:6" ht="25.5" x14ac:dyDescent="0.2">
      <c r="A63" s="75" t="s">
        <v>346</v>
      </c>
      <c r="B63" s="118" t="s">
        <v>386</v>
      </c>
      <c r="C63" s="75" t="s">
        <v>17</v>
      </c>
      <c r="D63" s="80">
        <v>4</v>
      </c>
      <c r="E63" s="76"/>
      <c r="F63" s="80">
        <f>D63*E63</f>
        <v>0</v>
      </c>
    </row>
    <row r="64" spans="1:6" x14ac:dyDescent="0.2">
      <c r="A64" s="75"/>
      <c r="B64" s="118"/>
      <c r="C64" s="75"/>
      <c r="D64" s="113"/>
      <c r="E64" s="78"/>
      <c r="F64" s="80"/>
    </row>
    <row r="65" spans="1:6" x14ac:dyDescent="0.2">
      <c r="A65" s="75" t="s">
        <v>387</v>
      </c>
      <c r="B65" s="74"/>
      <c r="C65" s="75"/>
      <c r="D65" s="80"/>
      <c r="E65" s="78"/>
      <c r="F65" s="80"/>
    </row>
    <row r="66" spans="1:6" ht="38.25" x14ac:dyDescent="0.2">
      <c r="A66" s="75" t="s">
        <v>334</v>
      </c>
      <c r="B66" s="74" t="s">
        <v>388</v>
      </c>
      <c r="C66" s="75" t="s">
        <v>39</v>
      </c>
      <c r="D66" s="80">
        <v>0.05</v>
      </c>
      <c r="E66" s="76"/>
      <c r="F66" s="80">
        <f>D66*E66</f>
        <v>0</v>
      </c>
    </row>
    <row r="67" spans="1:6" ht="38.25" x14ac:dyDescent="0.2">
      <c r="A67" s="75" t="s">
        <v>334</v>
      </c>
      <c r="B67" s="74" t="s">
        <v>389</v>
      </c>
      <c r="C67" s="75" t="s">
        <v>39</v>
      </c>
      <c r="D67" s="80">
        <v>0.2</v>
      </c>
      <c r="E67" s="76"/>
      <c r="F67" s="80">
        <f>D67*E67</f>
        <v>0</v>
      </c>
    </row>
    <row r="68" spans="1:6" ht="51" x14ac:dyDescent="0.2">
      <c r="A68" s="75" t="s">
        <v>334</v>
      </c>
      <c r="B68" s="74" t="s">
        <v>390</v>
      </c>
      <c r="C68" s="75" t="s">
        <v>39</v>
      </c>
      <c r="D68" s="80">
        <v>0.08</v>
      </c>
      <c r="E68" s="76"/>
      <c r="F68" s="80">
        <f>D68*E68</f>
        <v>0</v>
      </c>
    </row>
    <row r="69" spans="1:6" x14ac:dyDescent="0.2">
      <c r="A69" s="75"/>
      <c r="B69" s="74"/>
      <c r="C69" s="75"/>
      <c r="D69" s="80"/>
      <c r="E69" s="76"/>
      <c r="F69" s="80"/>
    </row>
    <row r="70" spans="1:6" x14ac:dyDescent="0.2">
      <c r="A70" s="75" t="s">
        <v>392</v>
      </c>
      <c r="B70" s="74"/>
      <c r="C70" s="75"/>
      <c r="D70" s="80"/>
      <c r="E70" s="76"/>
      <c r="F70" s="80"/>
    </row>
    <row r="71" spans="1:6" ht="38.25" x14ac:dyDescent="0.2">
      <c r="A71" s="75" t="s">
        <v>334</v>
      </c>
      <c r="B71" s="74" t="s">
        <v>438</v>
      </c>
      <c r="C71" s="75" t="s">
        <v>24</v>
      </c>
      <c r="D71" s="80">
        <v>2</v>
      </c>
      <c r="E71" s="76"/>
      <c r="F71" s="80">
        <f>D71*E71</f>
        <v>0</v>
      </c>
    </row>
    <row r="72" spans="1:6" ht="25.5" x14ac:dyDescent="0.2">
      <c r="A72" s="75" t="s">
        <v>338</v>
      </c>
      <c r="B72" s="74" t="s">
        <v>439</v>
      </c>
      <c r="C72" s="75" t="s">
        <v>24</v>
      </c>
      <c r="D72" s="80">
        <v>2</v>
      </c>
      <c r="E72" s="76"/>
      <c r="F72" s="80">
        <f>D72*E72</f>
        <v>0</v>
      </c>
    </row>
    <row r="73" spans="1:6" ht="25.5" x14ac:dyDescent="0.2">
      <c r="A73" s="75" t="s">
        <v>340</v>
      </c>
      <c r="B73" s="74" t="s">
        <v>395</v>
      </c>
      <c r="C73" s="75" t="s">
        <v>24</v>
      </c>
      <c r="D73" s="80">
        <v>0.7</v>
      </c>
      <c r="E73" s="76"/>
      <c r="F73" s="80">
        <f>D73*E73</f>
        <v>0</v>
      </c>
    </row>
    <row r="74" spans="1:6" x14ac:dyDescent="0.2">
      <c r="A74" s="75"/>
      <c r="B74" s="74"/>
      <c r="C74" s="75"/>
      <c r="D74" s="80"/>
      <c r="E74" s="76"/>
      <c r="F74" s="80"/>
    </row>
    <row r="75" spans="1:6" x14ac:dyDescent="0.2">
      <c r="A75" s="75" t="s">
        <v>396</v>
      </c>
      <c r="B75" s="74"/>
      <c r="C75" s="75"/>
      <c r="D75" s="80"/>
      <c r="E75" s="78"/>
      <c r="F75" s="80"/>
    </row>
    <row r="76" spans="1:6" ht="38.25" x14ac:dyDescent="0.2">
      <c r="A76" s="75" t="s">
        <v>334</v>
      </c>
      <c r="B76" s="74" t="s">
        <v>440</v>
      </c>
      <c r="C76" s="75" t="s">
        <v>275</v>
      </c>
      <c r="D76" s="80">
        <v>18</v>
      </c>
      <c r="E76" s="76"/>
      <c r="F76" s="80">
        <f>D76*E76</f>
        <v>0</v>
      </c>
    </row>
    <row r="77" spans="1:6" ht="25.5" x14ac:dyDescent="0.2">
      <c r="A77" s="75" t="s">
        <v>338</v>
      </c>
      <c r="B77" s="74" t="s">
        <v>441</v>
      </c>
      <c r="C77" s="75" t="s">
        <v>17</v>
      </c>
      <c r="D77" s="80">
        <v>1</v>
      </c>
      <c r="E77" s="76"/>
      <c r="F77" s="80">
        <f>D77*E77</f>
        <v>0</v>
      </c>
    </row>
    <row r="78" spans="1:6" x14ac:dyDescent="0.2">
      <c r="A78" s="75"/>
      <c r="B78" s="74"/>
      <c r="C78" s="75"/>
      <c r="D78" s="80"/>
      <c r="E78" s="76"/>
      <c r="F78" s="80"/>
    </row>
    <row r="79" spans="1:6" x14ac:dyDescent="0.2">
      <c r="A79" s="75" t="s">
        <v>399</v>
      </c>
      <c r="B79" s="74"/>
      <c r="C79" s="75"/>
      <c r="D79" s="80"/>
      <c r="E79" s="76"/>
      <c r="F79" s="80"/>
    </row>
    <row r="80" spans="1:6" ht="25.5" x14ac:dyDescent="0.2">
      <c r="A80" s="75" t="s">
        <v>334</v>
      </c>
      <c r="B80" s="74" t="s">
        <v>442</v>
      </c>
      <c r="C80" s="75" t="s">
        <v>24</v>
      </c>
      <c r="D80" s="80">
        <f>D56</f>
        <v>10</v>
      </c>
      <c r="E80" s="76"/>
      <c r="F80" s="80">
        <f t="shared" ref="F80:F81" si="3">D80*E80</f>
        <v>0</v>
      </c>
    </row>
    <row r="81" spans="1:6" ht="25.5" x14ac:dyDescent="0.2">
      <c r="A81" s="75" t="s">
        <v>338</v>
      </c>
      <c r="B81" s="74" t="s">
        <v>401</v>
      </c>
      <c r="C81" s="75" t="s">
        <v>24</v>
      </c>
      <c r="D81" s="80">
        <f>D80</f>
        <v>10</v>
      </c>
      <c r="E81" s="76"/>
      <c r="F81" s="80">
        <f t="shared" si="3"/>
        <v>0</v>
      </c>
    </row>
    <row r="82" spans="1:6" ht="25.5" x14ac:dyDescent="0.2">
      <c r="A82" s="75"/>
      <c r="B82" s="74" t="s">
        <v>402</v>
      </c>
      <c r="C82" s="75"/>
      <c r="D82" s="80"/>
      <c r="E82" s="76"/>
      <c r="F82" s="80"/>
    </row>
    <row r="83" spans="1:6" ht="25.5" x14ac:dyDescent="0.2">
      <c r="A83" s="75" t="s">
        <v>340</v>
      </c>
      <c r="B83" s="74" t="s">
        <v>403</v>
      </c>
      <c r="C83" s="75" t="s">
        <v>24</v>
      </c>
      <c r="D83" s="80">
        <v>6</v>
      </c>
      <c r="E83" s="76"/>
      <c r="F83" s="80">
        <f t="shared" ref="F83" si="4">D83*E83</f>
        <v>0</v>
      </c>
    </row>
    <row r="84" spans="1:6" x14ac:dyDescent="0.2">
      <c r="A84" s="75"/>
      <c r="B84" s="74"/>
      <c r="C84" s="75"/>
      <c r="D84" s="80"/>
      <c r="E84" s="76"/>
      <c r="F84" s="80"/>
    </row>
    <row r="85" spans="1:6" x14ac:dyDescent="0.2">
      <c r="A85" s="75" t="s">
        <v>415</v>
      </c>
      <c r="B85" s="74"/>
      <c r="C85" s="75"/>
      <c r="D85" s="80"/>
      <c r="E85" s="76"/>
      <c r="F85" s="80"/>
    </row>
    <row r="86" spans="1:6" ht="25.5" x14ac:dyDescent="0.2">
      <c r="A86" s="75" t="s">
        <v>334</v>
      </c>
      <c r="B86" s="74" t="s">
        <v>416</v>
      </c>
      <c r="C86" s="75" t="s">
        <v>17</v>
      </c>
      <c r="D86" s="80">
        <v>1</v>
      </c>
      <c r="E86" s="76"/>
      <c r="F86" s="80">
        <f t="shared" ref="F86:F87" si="5">D86*E86</f>
        <v>0</v>
      </c>
    </row>
    <row r="87" spans="1:6" ht="25.5" x14ac:dyDescent="0.2">
      <c r="A87" s="75" t="s">
        <v>334</v>
      </c>
      <c r="B87" s="74" t="s">
        <v>417</v>
      </c>
      <c r="C87" s="75" t="s">
        <v>17</v>
      </c>
      <c r="D87" s="80">
        <v>1</v>
      </c>
      <c r="E87" s="76"/>
      <c r="F87" s="80">
        <f t="shared" si="5"/>
        <v>0</v>
      </c>
    </row>
    <row r="88" spans="1:6" ht="13.5" thickBot="1" x14ac:dyDescent="0.25">
      <c r="A88" s="75"/>
      <c r="B88" s="74"/>
      <c r="C88" s="75"/>
      <c r="D88" s="80"/>
      <c r="E88" s="76"/>
      <c r="F88" s="80"/>
    </row>
    <row r="89" spans="1:6" ht="13.5" thickBot="1" x14ac:dyDescent="0.25">
      <c r="A89" s="100"/>
      <c r="B89" s="115" t="s">
        <v>418</v>
      </c>
      <c r="C89" s="95"/>
      <c r="D89" s="116"/>
      <c r="E89" s="27"/>
      <c r="F89" s="117">
        <f>SUM(F50:F88)</f>
        <v>0</v>
      </c>
    </row>
    <row r="90" spans="1:6" x14ac:dyDescent="0.2">
      <c r="A90" s="100"/>
      <c r="B90" s="109"/>
      <c r="C90" s="109"/>
      <c r="D90" s="110"/>
      <c r="E90" s="26"/>
      <c r="F90" s="110"/>
    </row>
    <row r="91" spans="1:6" x14ac:dyDescent="0.2">
      <c r="A91" s="100" t="s">
        <v>97</v>
      </c>
      <c r="B91" s="112" t="s">
        <v>141</v>
      </c>
      <c r="C91" s="109"/>
      <c r="D91" s="110"/>
      <c r="E91" s="26"/>
      <c r="F91" s="110"/>
    </row>
    <row r="92" spans="1:6" x14ac:dyDescent="0.2">
      <c r="A92" s="100"/>
      <c r="B92" s="112"/>
      <c r="C92" s="109"/>
      <c r="D92" s="110"/>
      <c r="E92" s="26"/>
      <c r="F92" s="110"/>
    </row>
    <row r="93" spans="1:6" x14ac:dyDescent="0.2">
      <c r="A93" s="111"/>
      <c r="B93" s="109" t="s">
        <v>18</v>
      </c>
      <c r="C93" s="109"/>
      <c r="D93" s="110"/>
      <c r="E93" s="26"/>
      <c r="F93" s="110"/>
    </row>
    <row r="94" spans="1:6" x14ac:dyDescent="0.2">
      <c r="A94" s="111" t="s">
        <v>36</v>
      </c>
      <c r="B94" s="109" t="s">
        <v>145</v>
      </c>
      <c r="C94" s="109" t="s">
        <v>146</v>
      </c>
      <c r="D94" s="110">
        <v>5</v>
      </c>
      <c r="E94" s="26"/>
      <c r="F94" s="110">
        <f>D94*E94</f>
        <v>0</v>
      </c>
    </row>
    <row r="95" spans="1:6" x14ac:dyDescent="0.2">
      <c r="A95" s="111"/>
      <c r="B95" s="109"/>
      <c r="C95" s="109"/>
      <c r="D95" s="110"/>
      <c r="E95" s="26"/>
      <c r="F95" s="110"/>
    </row>
    <row r="96" spans="1:6" x14ac:dyDescent="0.2">
      <c r="A96" s="111"/>
      <c r="B96" s="109" t="s">
        <v>18</v>
      </c>
      <c r="C96" s="109"/>
      <c r="D96" s="110"/>
      <c r="E96" s="26"/>
      <c r="F96" s="110"/>
    </row>
    <row r="97" spans="1:6" x14ac:dyDescent="0.2">
      <c r="A97" s="111" t="s">
        <v>37</v>
      </c>
      <c r="B97" s="109" t="s">
        <v>419</v>
      </c>
      <c r="C97" s="109" t="s">
        <v>146</v>
      </c>
      <c r="D97" s="110">
        <v>1</v>
      </c>
      <c r="E97" s="26"/>
      <c r="F97" s="110">
        <f>D97*E97</f>
        <v>0</v>
      </c>
    </row>
    <row r="98" spans="1:6" x14ac:dyDescent="0.2">
      <c r="A98" s="111"/>
      <c r="B98" s="109"/>
      <c r="C98" s="109"/>
      <c r="D98" s="110"/>
      <c r="E98" s="26"/>
      <c r="F98" s="110"/>
    </row>
    <row r="99" spans="1:6" x14ac:dyDescent="0.2">
      <c r="A99" s="111"/>
      <c r="B99" s="109" t="s">
        <v>18</v>
      </c>
      <c r="C99" s="109"/>
      <c r="D99" s="110"/>
      <c r="E99" s="26"/>
      <c r="F99" s="110"/>
    </row>
    <row r="100" spans="1:6" x14ac:dyDescent="0.2">
      <c r="A100" s="111" t="s">
        <v>162</v>
      </c>
      <c r="B100" s="109" t="s">
        <v>420</v>
      </c>
      <c r="C100" s="109" t="s">
        <v>353</v>
      </c>
      <c r="D100" s="110">
        <v>1</v>
      </c>
      <c r="E100" s="26"/>
      <c r="F100" s="110">
        <f>D100*E100</f>
        <v>0</v>
      </c>
    </row>
    <row r="101" spans="1:6" ht="13.5" thickBot="1" x14ac:dyDescent="0.25">
      <c r="A101" s="111"/>
      <c r="B101" s="109"/>
      <c r="C101" s="109"/>
      <c r="D101" s="110"/>
      <c r="E101" s="26"/>
      <c r="F101" s="110"/>
    </row>
    <row r="102" spans="1:6" ht="13.5" thickBot="1" x14ac:dyDescent="0.25">
      <c r="A102" s="100"/>
      <c r="B102" s="115" t="s">
        <v>142</v>
      </c>
      <c r="C102" s="95"/>
      <c r="D102" s="116"/>
      <c r="E102" s="27"/>
      <c r="F102" s="117">
        <f>SUM(F94:F101)</f>
        <v>0</v>
      </c>
    </row>
    <row r="103" spans="1:6" x14ac:dyDescent="0.2">
      <c r="A103" s="111"/>
      <c r="B103" s="109"/>
      <c r="C103" s="109"/>
      <c r="D103" s="110"/>
      <c r="E103" s="26"/>
      <c r="F103" s="110"/>
    </row>
    <row r="104" spans="1:6" x14ac:dyDescent="0.2">
      <c r="A104" s="111"/>
      <c r="B104" s="112" t="s">
        <v>421</v>
      </c>
      <c r="C104" s="109"/>
      <c r="D104" s="110"/>
      <c r="E104" s="26"/>
      <c r="F104" s="110"/>
    </row>
    <row r="105" spans="1:6" x14ac:dyDescent="0.2">
      <c r="A105" s="111"/>
      <c r="B105" s="109"/>
      <c r="C105" s="109"/>
      <c r="D105" s="110"/>
      <c r="E105" s="26"/>
      <c r="F105" s="110"/>
    </row>
    <row r="106" spans="1:6" x14ac:dyDescent="0.2">
      <c r="A106" s="119" t="str">
        <f>A4</f>
        <v>1.0</v>
      </c>
      <c r="B106" s="120" t="str">
        <f>B4</f>
        <v>PREDDELA</v>
      </c>
      <c r="C106" s="109"/>
      <c r="D106" s="110"/>
      <c r="E106" s="26"/>
      <c r="F106" s="110">
        <f>F25</f>
        <v>0</v>
      </c>
    </row>
    <row r="107" spans="1:6" x14ac:dyDescent="0.2">
      <c r="A107" s="119" t="str">
        <f>A27</f>
        <v>2.0</v>
      </c>
      <c r="B107" s="120" t="str">
        <f>B27</f>
        <v>ZEMELJSKA DELA IN TEMELJENJE</v>
      </c>
      <c r="C107" s="109"/>
      <c r="D107" s="110"/>
      <c r="E107" s="26"/>
      <c r="F107" s="110">
        <f>F39</f>
        <v>0</v>
      </c>
    </row>
    <row r="108" spans="1:6" x14ac:dyDescent="0.2">
      <c r="A108" s="119" t="str">
        <f>A42</f>
        <v>3.0</v>
      </c>
      <c r="B108" s="120" t="str">
        <f>B42</f>
        <v>ODVODNJAVANJE</v>
      </c>
      <c r="C108" s="109"/>
      <c r="D108" s="110"/>
      <c r="E108" s="26"/>
      <c r="F108" s="110">
        <f>F47</f>
        <v>0</v>
      </c>
    </row>
    <row r="109" spans="1:6" x14ac:dyDescent="0.2">
      <c r="A109" s="119" t="str">
        <f>A49</f>
        <v>4.0</v>
      </c>
      <c r="B109" s="120" t="str">
        <f>B49</f>
        <v>GRADBENA IN OBRTNIŠKA DELA</v>
      </c>
      <c r="C109" s="109"/>
      <c r="D109" s="110"/>
      <c r="E109" s="26"/>
      <c r="F109" s="110">
        <f>F89</f>
        <v>0</v>
      </c>
    </row>
    <row r="110" spans="1:6" x14ac:dyDescent="0.2">
      <c r="A110" s="119" t="str">
        <f>A91</f>
        <v>5.00</v>
      </c>
      <c r="B110" s="120" t="str">
        <f>B91</f>
        <v>TUJE STORITVE</v>
      </c>
      <c r="C110" s="109"/>
      <c r="D110" s="110"/>
      <c r="E110" s="26"/>
      <c r="F110" s="110">
        <f>F102</f>
        <v>0</v>
      </c>
    </row>
    <row r="111" spans="1:6" ht="13.5" thickBot="1" x14ac:dyDescent="0.25">
      <c r="A111" s="100"/>
      <c r="B111" s="112"/>
      <c r="C111" s="109"/>
      <c r="D111" s="110"/>
      <c r="E111" s="26"/>
      <c r="F111" s="110"/>
    </row>
    <row r="112" spans="1:6" ht="13.5" thickBot="1" x14ac:dyDescent="0.25">
      <c r="A112" s="121" t="s">
        <v>422</v>
      </c>
      <c r="B112" s="115" t="s">
        <v>1</v>
      </c>
      <c r="C112" s="95"/>
      <c r="D112" s="116"/>
      <c r="E112" s="27"/>
      <c r="F112" s="117">
        <f>SUM(F106:F111)</f>
        <v>0</v>
      </c>
    </row>
    <row r="113" spans="1:6" ht="13.5" thickBot="1" x14ac:dyDescent="0.25">
      <c r="A113" s="100"/>
      <c r="B113" s="109" t="s">
        <v>25</v>
      </c>
      <c r="C113" s="109"/>
      <c r="D113" s="110"/>
      <c r="E113" s="26"/>
      <c r="F113" s="110">
        <f>F112*0.22</f>
        <v>0</v>
      </c>
    </row>
    <row r="114" spans="1:6" ht="13.5" thickBot="1" x14ac:dyDescent="0.25">
      <c r="A114" s="111"/>
      <c r="B114" s="115" t="s">
        <v>2</v>
      </c>
      <c r="C114" s="95"/>
      <c r="D114" s="116"/>
      <c r="E114" s="27"/>
      <c r="F114" s="117">
        <f>SUM(F112:F113)</f>
        <v>0</v>
      </c>
    </row>
  </sheetData>
  <sheetProtection password="CC1A" sheet="1" objects="1" scenarios="1"/>
  <protectedRanges>
    <protectedRange sqref="E7:E9 E12:E20 E22:E23" name="Obseg1_1_1_1"/>
    <protectedRange sqref="E29:E37 E42:E45" name="Obseg1_1_6_1"/>
    <protectedRange sqref="E65:E82 E88 E51:E62" name="Obseg1_1_9_4"/>
    <protectedRange sqref="E83:E84" name="Obseg1_1_9_1_1"/>
    <protectedRange sqref="E63" name="Obseg1_1_9_2_1"/>
    <protectedRange sqref="E85:E87" name="Obseg1_1_9_3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abSelected="1" topLeftCell="A37" workbookViewId="0">
      <selection activeCell="M23" sqref="M23"/>
    </sheetView>
  </sheetViews>
  <sheetFormatPr defaultRowHeight="12.75" x14ac:dyDescent="0.2"/>
  <cols>
    <col min="1" max="1" width="4.85546875" customWidth="1"/>
    <col min="2" max="2" width="6.85546875" customWidth="1"/>
    <col min="3" max="3" width="41.140625" customWidth="1"/>
    <col min="4" max="4" width="2.85546875" customWidth="1"/>
    <col min="5" max="5" width="7.28515625" customWidth="1"/>
    <col min="7" max="7" width="10.28515625" customWidth="1"/>
    <col min="8" max="8" width="12.28515625" customWidth="1"/>
  </cols>
  <sheetData>
    <row r="1" spans="1:8" ht="15.75" x14ac:dyDescent="0.25">
      <c r="A1" s="31"/>
      <c r="B1" s="32" t="s">
        <v>246</v>
      </c>
      <c r="C1" s="102" t="s">
        <v>247</v>
      </c>
      <c r="D1" s="102"/>
      <c r="E1" s="102"/>
      <c r="F1" s="102"/>
      <c r="G1" s="102"/>
      <c r="H1" s="102"/>
    </row>
    <row r="2" spans="1:8" ht="15" x14ac:dyDescent="0.25">
      <c r="A2" s="31"/>
      <c r="B2" s="33" t="s">
        <v>248</v>
      </c>
      <c r="C2" s="103" t="s">
        <v>249</v>
      </c>
      <c r="D2" s="103"/>
      <c r="E2" s="103"/>
      <c r="F2" s="103"/>
      <c r="G2" s="103"/>
      <c r="H2" s="103"/>
    </row>
    <row r="3" spans="1:8" ht="15" x14ac:dyDescent="0.25">
      <c r="A3" s="31"/>
      <c r="B3" s="33" t="s">
        <v>250</v>
      </c>
      <c r="C3" s="104" t="s">
        <v>251</v>
      </c>
      <c r="D3" s="104"/>
      <c r="E3" s="104"/>
      <c r="F3" s="104"/>
      <c r="G3" s="104"/>
      <c r="H3" s="104"/>
    </row>
    <row r="4" spans="1:8" ht="15" x14ac:dyDescent="0.25">
      <c r="A4" s="31"/>
      <c r="B4" s="33" t="s">
        <v>252</v>
      </c>
      <c r="C4" s="104" t="s">
        <v>253</v>
      </c>
      <c r="D4" s="104"/>
      <c r="E4" s="104"/>
      <c r="F4" s="104"/>
      <c r="G4" s="104"/>
      <c r="H4" s="104"/>
    </row>
    <row r="5" spans="1:8" ht="15" x14ac:dyDescent="0.25">
      <c r="A5" s="31"/>
      <c r="B5" s="31"/>
      <c r="C5" s="104" t="s">
        <v>254</v>
      </c>
      <c r="D5" s="104"/>
      <c r="E5" s="104"/>
      <c r="F5" s="104"/>
      <c r="G5" s="104"/>
      <c r="H5" s="104"/>
    </row>
    <row r="6" spans="1:8" ht="15" x14ac:dyDescent="0.25">
      <c r="A6" s="31"/>
      <c r="B6" s="33" t="s">
        <v>255</v>
      </c>
      <c r="C6" s="34" t="s">
        <v>256</v>
      </c>
      <c r="D6" s="35"/>
      <c r="E6" s="31"/>
      <c r="F6" s="31"/>
      <c r="G6" s="31"/>
      <c r="H6" s="31"/>
    </row>
    <row r="7" spans="1:8" ht="15" x14ac:dyDescent="0.25">
      <c r="A7" s="31"/>
      <c r="B7" s="31"/>
      <c r="C7" s="35"/>
      <c r="D7" s="35"/>
      <c r="E7" s="31"/>
      <c r="F7" s="31"/>
      <c r="G7" s="31"/>
      <c r="H7" s="31"/>
    </row>
    <row r="8" spans="1:8" ht="18" x14ac:dyDescent="0.25">
      <c r="A8" s="31"/>
      <c r="B8" s="101" t="s">
        <v>257</v>
      </c>
      <c r="C8" s="101"/>
      <c r="D8" s="101"/>
      <c r="E8" s="101"/>
      <c r="F8" s="101"/>
      <c r="G8" s="101"/>
      <c r="H8" s="101"/>
    </row>
    <row r="9" spans="1:8" ht="15" x14ac:dyDescent="0.25">
      <c r="A9" s="31"/>
      <c r="B9" s="31"/>
      <c r="C9" s="35"/>
      <c r="D9" s="35"/>
      <c r="E9" s="31"/>
      <c r="F9" s="31"/>
      <c r="G9" s="31"/>
      <c r="H9" s="31"/>
    </row>
    <row r="10" spans="1:8" ht="15" x14ac:dyDescent="0.25">
      <c r="A10" s="31"/>
      <c r="B10" s="36"/>
      <c r="C10" s="105" t="s">
        <v>258</v>
      </c>
      <c r="D10" s="105"/>
      <c r="E10" s="105"/>
      <c r="F10" s="105"/>
      <c r="G10" s="105"/>
      <c r="H10" s="37" t="s">
        <v>259</v>
      </c>
    </row>
    <row r="11" spans="1:8" ht="15" x14ac:dyDescent="0.25">
      <c r="A11" s="38"/>
      <c r="B11" s="38" t="s">
        <v>260</v>
      </c>
      <c r="C11" s="39" t="s">
        <v>261</v>
      </c>
      <c r="D11" s="38"/>
      <c r="E11" s="38"/>
      <c r="F11" s="38"/>
      <c r="G11" s="38"/>
      <c r="H11" s="40">
        <f>H25</f>
        <v>0</v>
      </c>
    </row>
    <row r="12" spans="1:8" ht="15" x14ac:dyDescent="0.25">
      <c r="A12" s="38"/>
      <c r="B12" s="38" t="s">
        <v>262</v>
      </c>
      <c r="C12" s="39" t="s">
        <v>263</v>
      </c>
      <c r="D12" s="38"/>
      <c r="E12" s="38"/>
      <c r="F12" s="38"/>
      <c r="G12" s="38"/>
      <c r="H12" s="40">
        <f>H66</f>
        <v>0</v>
      </c>
    </row>
    <row r="13" spans="1:8" ht="15" x14ac:dyDescent="0.25">
      <c r="A13" s="38"/>
      <c r="B13" s="38" t="s">
        <v>264</v>
      </c>
      <c r="C13" s="39" t="s">
        <v>265</v>
      </c>
      <c r="D13" s="38"/>
      <c r="E13" s="38"/>
      <c r="F13" s="38"/>
      <c r="G13" s="38"/>
      <c r="H13" s="40">
        <f>H79</f>
        <v>0</v>
      </c>
    </row>
    <row r="14" spans="1:8" ht="15" x14ac:dyDescent="0.25">
      <c r="A14" s="31"/>
      <c r="B14" s="41"/>
      <c r="C14" s="106" t="s">
        <v>266</v>
      </c>
      <c r="D14" s="106"/>
      <c r="E14" s="106"/>
      <c r="F14" s="106"/>
      <c r="G14" s="106"/>
      <c r="H14" s="42">
        <f>SUM(H11:H13)</f>
        <v>0</v>
      </c>
    </row>
    <row r="15" spans="1:8" ht="15" x14ac:dyDescent="0.25">
      <c r="A15" s="31"/>
      <c r="B15" s="41"/>
      <c r="C15" s="43"/>
      <c r="D15" s="44"/>
      <c r="E15" s="31"/>
      <c r="F15" s="31"/>
      <c r="G15" s="31"/>
      <c r="H15" s="45"/>
    </row>
    <row r="16" spans="1:8" ht="30" x14ac:dyDescent="0.25">
      <c r="A16" s="31"/>
      <c r="B16" s="41"/>
      <c r="C16" s="46" t="s">
        <v>267</v>
      </c>
      <c r="D16" s="44"/>
      <c r="E16" s="31"/>
      <c r="F16" s="31"/>
      <c r="G16" s="31"/>
      <c r="H16" s="45"/>
    </row>
    <row r="17" spans="1:8" ht="15" x14ac:dyDescent="0.25">
      <c r="A17" s="31"/>
      <c r="B17" s="41"/>
      <c r="C17" s="46"/>
      <c r="D17" s="44"/>
      <c r="E17" s="31"/>
      <c r="F17" s="31"/>
      <c r="G17" s="31"/>
      <c r="H17" s="45"/>
    </row>
    <row r="18" spans="1:8" ht="15" x14ac:dyDescent="0.25">
      <c r="A18" s="38"/>
      <c r="B18" s="38" t="s">
        <v>260</v>
      </c>
      <c r="C18" s="38" t="s">
        <v>268</v>
      </c>
      <c r="D18" s="38"/>
      <c r="E18" s="38"/>
      <c r="F18" s="38"/>
      <c r="G18" s="38"/>
      <c r="H18" s="38"/>
    </row>
    <row r="19" spans="1:8" ht="15" x14ac:dyDescent="0.25">
      <c r="A19" s="38"/>
      <c r="B19" s="38"/>
      <c r="C19" s="38"/>
      <c r="D19" s="38"/>
      <c r="E19" s="38"/>
      <c r="F19" s="38"/>
      <c r="G19" s="38"/>
      <c r="H19" s="38"/>
    </row>
    <row r="20" spans="1:8" ht="15" x14ac:dyDescent="0.25">
      <c r="A20" s="31"/>
      <c r="B20" s="47" t="s">
        <v>269</v>
      </c>
      <c r="C20" s="48" t="s">
        <v>270</v>
      </c>
      <c r="D20" s="48"/>
      <c r="E20" s="49" t="s">
        <v>271</v>
      </c>
      <c r="F20" s="50" t="s">
        <v>272</v>
      </c>
      <c r="G20" s="51" t="s">
        <v>273</v>
      </c>
      <c r="H20" s="37" t="s">
        <v>259</v>
      </c>
    </row>
    <row r="21" spans="1:8" ht="165" x14ac:dyDescent="0.25">
      <c r="A21" s="31"/>
      <c r="B21" s="52">
        <v>1</v>
      </c>
      <c r="C21" s="53" t="s">
        <v>274</v>
      </c>
      <c r="D21" s="54"/>
      <c r="E21" s="31">
        <v>440</v>
      </c>
      <c r="F21" s="31" t="s">
        <v>275</v>
      </c>
      <c r="G21" s="66"/>
      <c r="H21" s="45">
        <f t="shared" ref="H21:H24" si="0">E21*G21</f>
        <v>0</v>
      </c>
    </row>
    <row r="22" spans="1:8" ht="60" x14ac:dyDescent="0.25">
      <c r="A22" s="31"/>
      <c r="B22" s="52">
        <v>2</v>
      </c>
      <c r="C22" s="43" t="s">
        <v>276</v>
      </c>
      <c r="D22" s="44"/>
      <c r="E22" s="31">
        <v>190</v>
      </c>
      <c r="F22" s="31" t="s">
        <v>275</v>
      </c>
      <c r="G22" s="66"/>
      <c r="H22" s="45">
        <f t="shared" si="0"/>
        <v>0</v>
      </c>
    </row>
    <row r="23" spans="1:8" ht="105" x14ac:dyDescent="0.25">
      <c r="A23" s="31"/>
      <c r="B23" s="52">
        <v>3</v>
      </c>
      <c r="C23" s="53" t="s">
        <v>277</v>
      </c>
      <c r="D23" s="54"/>
      <c r="E23" s="31">
        <v>12</v>
      </c>
      <c r="F23" s="31" t="s">
        <v>17</v>
      </c>
      <c r="G23" s="66"/>
      <c r="H23" s="45">
        <f t="shared" si="0"/>
        <v>0</v>
      </c>
    </row>
    <row r="24" spans="1:8" ht="105" x14ac:dyDescent="0.25">
      <c r="A24" s="31"/>
      <c r="B24" s="52">
        <v>4</v>
      </c>
      <c r="C24" s="53" t="s">
        <v>278</v>
      </c>
      <c r="D24" s="54"/>
      <c r="E24" s="31">
        <v>2</v>
      </c>
      <c r="F24" s="31" t="s">
        <v>17</v>
      </c>
      <c r="G24" s="66"/>
      <c r="H24" s="45">
        <f t="shared" si="0"/>
        <v>0</v>
      </c>
    </row>
    <row r="25" spans="1:8" ht="15" x14ac:dyDescent="0.25">
      <c r="A25" s="31"/>
      <c r="B25" s="41"/>
      <c r="C25" s="106" t="s">
        <v>280</v>
      </c>
      <c r="D25" s="106"/>
      <c r="E25" s="106"/>
      <c r="F25" s="106"/>
      <c r="G25" s="106"/>
      <c r="H25" s="42">
        <f>SUM(H21:H24)</f>
        <v>0</v>
      </c>
    </row>
    <row r="26" spans="1:8" ht="15" x14ac:dyDescent="0.25">
      <c r="A26" s="31"/>
      <c r="B26" s="55"/>
      <c r="C26" s="35"/>
      <c r="D26" s="35"/>
      <c r="E26" s="31"/>
      <c r="F26" s="31"/>
      <c r="G26" s="31"/>
      <c r="H26" s="31"/>
    </row>
    <row r="27" spans="1:8" ht="15" x14ac:dyDescent="0.25">
      <c r="A27" s="38"/>
      <c r="B27" s="38" t="s">
        <v>262</v>
      </c>
      <c r="C27" s="38" t="s">
        <v>281</v>
      </c>
      <c r="D27" s="38"/>
      <c r="E27" s="38"/>
      <c r="F27" s="38"/>
      <c r="G27" s="38"/>
      <c r="H27" s="38"/>
    </row>
    <row r="28" spans="1:8" ht="15" x14ac:dyDescent="0.25">
      <c r="A28" s="38"/>
      <c r="B28" s="38"/>
      <c r="C28" s="38"/>
      <c r="D28" s="38"/>
      <c r="E28" s="38"/>
      <c r="F28" s="38"/>
      <c r="G28" s="38"/>
      <c r="H28" s="38"/>
    </row>
    <row r="29" spans="1:8" ht="15" x14ac:dyDescent="0.25">
      <c r="A29" s="31"/>
      <c r="B29" s="47" t="s">
        <v>269</v>
      </c>
      <c r="C29" s="48" t="s">
        <v>270</v>
      </c>
      <c r="D29" s="48"/>
      <c r="E29" s="49" t="s">
        <v>271</v>
      </c>
      <c r="F29" s="50" t="s">
        <v>272</v>
      </c>
      <c r="G29" s="51" t="s">
        <v>273</v>
      </c>
      <c r="H29" s="37" t="s">
        <v>259</v>
      </c>
    </row>
    <row r="30" spans="1:8" ht="45" x14ac:dyDescent="0.25">
      <c r="A30" s="31"/>
      <c r="B30" s="52">
        <v>1</v>
      </c>
      <c r="C30" s="53" t="s">
        <v>282</v>
      </c>
      <c r="D30" s="56"/>
      <c r="E30" s="57"/>
      <c r="F30" s="58"/>
      <c r="G30" s="67"/>
      <c r="H30" s="59"/>
    </row>
    <row r="31" spans="1:8" ht="30" x14ac:dyDescent="0.25">
      <c r="A31" s="31"/>
      <c r="B31" s="60"/>
      <c r="C31" s="43" t="s">
        <v>283</v>
      </c>
      <c r="D31" s="56"/>
      <c r="E31" s="57"/>
      <c r="F31" s="58"/>
      <c r="G31" s="67"/>
      <c r="H31" s="59"/>
    </row>
    <row r="32" spans="1:8" ht="30" x14ac:dyDescent="0.25">
      <c r="A32" s="31"/>
      <c r="B32" s="60"/>
      <c r="C32" s="43" t="s">
        <v>284</v>
      </c>
      <c r="D32" s="56"/>
      <c r="E32" s="57"/>
      <c r="F32" s="58"/>
      <c r="G32" s="67"/>
      <c r="H32" s="59"/>
    </row>
    <row r="33" spans="1:8" ht="60" x14ac:dyDescent="0.25">
      <c r="A33" s="31"/>
      <c r="B33" s="60"/>
      <c r="C33" s="43" t="s">
        <v>285</v>
      </c>
      <c r="D33" s="56"/>
      <c r="E33" s="57"/>
      <c r="F33" s="58"/>
      <c r="G33" s="67"/>
      <c r="H33" s="59"/>
    </row>
    <row r="34" spans="1:8" ht="30" x14ac:dyDescent="0.25">
      <c r="A34" s="31"/>
      <c r="B34" s="60"/>
      <c r="C34" s="43" t="s">
        <v>286</v>
      </c>
      <c r="D34" s="56"/>
      <c r="E34" s="57"/>
      <c r="F34" s="58"/>
      <c r="G34" s="67"/>
      <c r="H34" s="59"/>
    </row>
    <row r="35" spans="1:8" ht="15" x14ac:dyDescent="0.25">
      <c r="A35" s="31"/>
      <c r="B35" s="60"/>
      <c r="C35" s="43" t="s">
        <v>287</v>
      </c>
      <c r="D35" s="56"/>
      <c r="E35" s="57"/>
      <c r="F35" s="58"/>
      <c r="G35" s="67"/>
      <c r="H35" s="59"/>
    </row>
    <row r="36" spans="1:8" ht="45" x14ac:dyDescent="0.25">
      <c r="A36" s="31"/>
      <c r="B36" s="60"/>
      <c r="C36" s="43" t="s">
        <v>288</v>
      </c>
      <c r="D36" s="56"/>
      <c r="E36" s="57"/>
      <c r="F36" s="58"/>
      <c r="G36" s="67"/>
      <c r="H36" s="59"/>
    </row>
    <row r="37" spans="1:8" ht="30" x14ac:dyDescent="0.25">
      <c r="A37" s="31"/>
      <c r="B37" s="60"/>
      <c r="C37" s="43" t="s">
        <v>289</v>
      </c>
      <c r="D37" s="56"/>
      <c r="E37" s="57"/>
      <c r="F37" s="58"/>
      <c r="G37" s="67"/>
      <c r="H37" s="59"/>
    </row>
    <row r="38" spans="1:8" ht="15" x14ac:dyDescent="0.25">
      <c r="A38" s="31"/>
      <c r="B38" s="60"/>
      <c r="C38" s="43" t="s">
        <v>290</v>
      </c>
      <c r="D38" s="56"/>
      <c r="E38" s="57"/>
      <c r="F38" s="58"/>
      <c r="G38" s="67"/>
      <c r="H38" s="59"/>
    </row>
    <row r="39" spans="1:8" ht="15" x14ac:dyDescent="0.25">
      <c r="A39" s="31"/>
      <c r="B39" s="60"/>
      <c r="C39" s="43" t="s">
        <v>291</v>
      </c>
      <c r="D39" s="56"/>
      <c r="E39" s="57"/>
      <c r="F39" s="58"/>
      <c r="G39" s="67"/>
      <c r="H39" s="59"/>
    </row>
    <row r="40" spans="1:8" ht="30" x14ac:dyDescent="0.25">
      <c r="A40" s="31"/>
      <c r="B40" s="60"/>
      <c r="C40" s="43" t="s">
        <v>292</v>
      </c>
      <c r="D40" s="56"/>
      <c r="E40" s="57"/>
      <c r="F40" s="58"/>
      <c r="G40" s="67"/>
      <c r="H40" s="59"/>
    </row>
    <row r="41" spans="1:8" ht="30" x14ac:dyDescent="0.25">
      <c r="A41" s="31"/>
      <c r="B41" s="60"/>
      <c r="C41" s="43" t="s">
        <v>293</v>
      </c>
      <c r="D41" s="56"/>
      <c r="E41" s="57"/>
      <c r="F41" s="58"/>
      <c r="G41" s="67"/>
      <c r="H41" s="59"/>
    </row>
    <row r="42" spans="1:8" ht="45" x14ac:dyDescent="0.25">
      <c r="A42" s="31"/>
      <c r="B42" s="60"/>
      <c r="C42" s="43" t="s">
        <v>294</v>
      </c>
      <c r="D42" s="56"/>
      <c r="E42" s="57"/>
      <c r="F42" s="58"/>
      <c r="G42" s="67"/>
      <c r="H42" s="59"/>
    </row>
    <row r="43" spans="1:8" ht="30" x14ac:dyDescent="0.25">
      <c r="A43" s="31"/>
      <c r="B43" s="60"/>
      <c r="C43" s="43" t="s">
        <v>295</v>
      </c>
      <c r="D43" s="56"/>
      <c r="E43" s="57"/>
      <c r="F43" s="58"/>
      <c r="G43" s="67"/>
      <c r="H43" s="59"/>
    </row>
    <row r="44" spans="1:8" ht="30" x14ac:dyDescent="0.25">
      <c r="A44" s="31"/>
      <c r="B44" s="60"/>
      <c r="C44" s="43" t="s">
        <v>296</v>
      </c>
      <c r="D44" s="56"/>
      <c r="E44" s="57"/>
      <c r="F44" s="58"/>
      <c r="G44" s="67"/>
      <c r="H44" s="59"/>
    </row>
    <row r="45" spans="1:8" ht="30" x14ac:dyDescent="0.25">
      <c r="A45" s="31"/>
      <c r="B45" s="60"/>
      <c r="C45" s="43" t="s">
        <v>297</v>
      </c>
      <c r="D45" s="56"/>
      <c r="E45" s="57"/>
      <c r="F45" s="58"/>
      <c r="G45" s="67"/>
      <c r="H45" s="59"/>
    </row>
    <row r="46" spans="1:8" ht="30" x14ac:dyDescent="0.25">
      <c r="A46" s="31"/>
      <c r="B46" s="60"/>
      <c r="C46" s="43" t="s">
        <v>298</v>
      </c>
      <c r="D46" s="56"/>
      <c r="E46" s="57"/>
      <c r="F46" s="58"/>
      <c r="G46" s="67"/>
      <c r="H46" s="59"/>
    </row>
    <row r="47" spans="1:8" ht="30" x14ac:dyDescent="0.25">
      <c r="A47" s="31"/>
      <c r="B47" s="60"/>
      <c r="C47" s="43" t="s">
        <v>299</v>
      </c>
      <c r="D47" s="56"/>
      <c r="E47" s="57"/>
      <c r="F47" s="58"/>
      <c r="G47" s="67"/>
      <c r="H47" s="59"/>
    </row>
    <row r="48" spans="1:8" ht="15" x14ac:dyDescent="0.25">
      <c r="A48" s="31"/>
      <c r="B48" s="60"/>
      <c r="C48" s="43" t="s">
        <v>300</v>
      </c>
      <c r="D48" s="56"/>
      <c r="E48" s="57"/>
      <c r="F48" s="58"/>
      <c r="G48" s="67"/>
      <c r="H48" s="59"/>
    </row>
    <row r="49" spans="1:8" ht="30" x14ac:dyDescent="0.25">
      <c r="A49" s="31"/>
      <c r="B49" s="60"/>
      <c r="C49" s="43" t="s">
        <v>301</v>
      </c>
      <c r="D49" s="56"/>
      <c r="E49" s="57"/>
      <c r="F49" s="58"/>
      <c r="G49" s="67"/>
      <c r="H49" s="59"/>
    </row>
    <row r="50" spans="1:8" ht="30" x14ac:dyDescent="0.25">
      <c r="A50" s="31"/>
      <c r="B50" s="60"/>
      <c r="C50" s="43" t="s">
        <v>302</v>
      </c>
      <c r="D50" s="56"/>
      <c r="E50" s="31">
        <v>2</v>
      </c>
      <c r="F50" s="31" t="s">
        <v>303</v>
      </c>
      <c r="G50" s="66"/>
      <c r="H50" s="45">
        <f t="shared" ref="H50:H51" si="1">E50*G50</f>
        <v>0</v>
      </c>
    </row>
    <row r="51" spans="1:8" ht="120" x14ac:dyDescent="0.25">
      <c r="A51" s="31"/>
      <c r="B51" s="52">
        <v>2</v>
      </c>
      <c r="C51" s="53" t="s">
        <v>304</v>
      </c>
      <c r="D51" s="54"/>
      <c r="E51" s="31">
        <v>12</v>
      </c>
      <c r="F51" s="31" t="s">
        <v>303</v>
      </c>
      <c r="G51" s="66"/>
      <c r="H51" s="45">
        <f t="shared" si="1"/>
        <v>0</v>
      </c>
    </row>
    <row r="52" spans="1:8" ht="304.5" x14ac:dyDescent="0.25">
      <c r="A52" s="31"/>
      <c r="B52" s="52">
        <v>3</v>
      </c>
      <c r="C52" s="61" t="s">
        <v>305</v>
      </c>
      <c r="D52" s="54"/>
      <c r="E52" s="31">
        <v>8</v>
      </c>
      <c r="F52" s="31" t="s">
        <v>17</v>
      </c>
      <c r="G52" s="66"/>
      <c r="H52" s="45">
        <f>E52*G52</f>
        <v>0</v>
      </c>
    </row>
    <row r="53" spans="1:8" ht="304.5" x14ac:dyDescent="0.25">
      <c r="A53" s="31"/>
      <c r="B53" s="52">
        <v>4</v>
      </c>
      <c r="C53" s="61" t="s">
        <v>306</v>
      </c>
      <c r="D53" s="54"/>
      <c r="E53" s="31">
        <v>3</v>
      </c>
      <c r="F53" s="31" t="s">
        <v>17</v>
      </c>
      <c r="G53" s="66"/>
      <c r="H53" s="45">
        <f>E53*G53</f>
        <v>0</v>
      </c>
    </row>
    <row r="54" spans="1:8" ht="304.5" x14ac:dyDescent="0.25">
      <c r="A54" s="31"/>
      <c r="B54" s="52">
        <v>5</v>
      </c>
      <c r="C54" s="61" t="s">
        <v>307</v>
      </c>
      <c r="D54" s="54"/>
      <c r="E54" s="31">
        <v>1</v>
      </c>
      <c r="F54" s="31" t="s">
        <v>17</v>
      </c>
      <c r="G54" s="66"/>
      <c r="H54" s="45">
        <f>E54*G54</f>
        <v>0</v>
      </c>
    </row>
    <row r="55" spans="1:8" ht="288" x14ac:dyDescent="0.25">
      <c r="A55" s="31"/>
      <c r="B55" s="52">
        <v>6</v>
      </c>
      <c r="C55" s="62" t="s">
        <v>308</v>
      </c>
      <c r="D55" s="54"/>
      <c r="E55" s="31">
        <v>2</v>
      </c>
      <c r="F55" s="31" t="s">
        <v>17</v>
      </c>
      <c r="G55" s="66"/>
      <c r="H55" s="45">
        <f>E55*G55</f>
        <v>0</v>
      </c>
    </row>
    <row r="56" spans="1:8" ht="348" x14ac:dyDescent="0.25">
      <c r="A56" s="31"/>
      <c r="B56" s="52">
        <v>7</v>
      </c>
      <c r="C56" s="62" t="s">
        <v>309</v>
      </c>
      <c r="D56" s="54"/>
      <c r="E56" s="31">
        <v>2</v>
      </c>
      <c r="F56" s="31" t="s">
        <v>17</v>
      </c>
      <c r="G56" s="66"/>
      <c r="H56" s="45">
        <f>E56*G56</f>
        <v>0</v>
      </c>
    </row>
    <row r="57" spans="1:8" ht="285" x14ac:dyDescent="0.25">
      <c r="A57" s="31"/>
      <c r="B57" s="52">
        <v>8</v>
      </c>
      <c r="C57" s="43" t="s">
        <v>310</v>
      </c>
      <c r="D57" s="54"/>
      <c r="E57" s="31">
        <v>1</v>
      </c>
      <c r="F57" s="31" t="s">
        <v>279</v>
      </c>
      <c r="G57" s="66"/>
      <c r="H57" s="45">
        <f t="shared" ref="H57:H65" si="2">E57*G57</f>
        <v>0</v>
      </c>
    </row>
    <row r="58" spans="1:8" ht="30" x14ac:dyDescent="0.25">
      <c r="A58" s="31"/>
      <c r="B58" s="52">
        <v>9</v>
      </c>
      <c r="C58" s="43" t="s">
        <v>311</v>
      </c>
      <c r="D58" s="54"/>
      <c r="E58" s="31">
        <v>552</v>
      </c>
      <c r="F58" s="31" t="s">
        <v>275</v>
      </c>
      <c r="G58" s="66"/>
      <c r="H58" s="45">
        <f t="shared" si="2"/>
        <v>0</v>
      </c>
    </row>
    <row r="59" spans="1:8" ht="30" x14ac:dyDescent="0.25">
      <c r="A59" s="31"/>
      <c r="B59" s="52">
        <v>10</v>
      </c>
      <c r="C59" s="43" t="s">
        <v>312</v>
      </c>
      <c r="D59" s="54"/>
      <c r="E59" s="31">
        <v>270</v>
      </c>
      <c r="F59" s="31" t="s">
        <v>275</v>
      </c>
      <c r="G59" s="66"/>
      <c r="H59" s="45">
        <f t="shared" si="2"/>
        <v>0</v>
      </c>
    </row>
    <row r="60" spans="1:8" ht="45" x14ac:dyDescent="0.25">
      <c r="A60" s="31"/>
      <c r="B60" s="52">
        <v>11</v>
      </c>
      <c r="C60" s="43" t="s">
        <v>313</v>
      </c>
      <c r="D60" s="54"/>
      <c r="E60" s="31">
        <v>15</v>
      </c>
      <c r="F60" s="31" t="s">
        <v>17</v>
      </c>
      <c r="G60" s="66"/>
      <c r="H60" s="45">
        <f t="shared" si="2"/>
        <v>0</v>
      </c>
    </row>
    <row r="61" spans="1:8" ht="30" x14ac:dyDescent="0.25">
      <c r="A61" s="31"/>
      <c r="B61" s="52">
        <v>12</v>
      </c>
      <c r="C61" s="43" t="s">
        <v>314</v>
      </c>
      <c r="D61" s="54"/>
      <c r="E61" s="31">
        <v>12</v>
      </c>
      <c r="F61" s="31" t="s">
        <v>17</v>
      </c>
      <c r="G61" s="66"/>
      <c r="H61" s="45">
        <f t="shared" si="2"/>
        <v>0</v>
      </c>
    </row>
    <row r="62" spans="1:8" ht="60" x14ac:dyDescent="0.25">
      <c r="A62" s="31"/>
      <c r="B62" s="52">
        <v>13</v>
      </c>
      <c r="C62" s="43" t="s">
        <v>315</v>
      </c>
      <c r="D62" s="54"/>
      <c r="E62" s="31">
        <v>12</v>
      </c>
      <c r="F62" s="31" t="s">
        <v>17</v>
      </c>
      <c r="G62" s="66"/>
      <c r="H62" s="45">
        <f t="shared" si="2"/>
        <v>0</v>
      </c>
    </row>
    <row r="63" spans="1:8" ht="30" x14ac:dyDescent="0.25">
      <c r="A63" s="31"/>
      <c r="B63" s="52">
        <v>14</v>
      </c>
      <c r="C63" s="43" t="s">
        <v>316</v>
      </c>
      <c r="D63" s="54"/>
      <c r="E63" s="31">
        <v>12</v>
      </c>
      <c r="F63" s="31" t="s">
        <v>17</v>
      </c>
      <c r="G63" s="66"/>
      <c r="H63" s="45">
        <f t="shared" si="2"/>
        <v>0</v>
      </c>
    </row>
    <row r="64" spans="1:8" ht="15" x14ac:dyDescent="0.25">
      <c r="A64" s="31"/>
      <c r="B64" s="52">
        <v>15</v>
      </c>
      <c r="C64" s="43" t="s">
        <v>317</v>
      </c>
      <c r="D64" s="54"/>
      <c r="E64" s="31">
        <v>12</v>
      </c>
      <c r="F64" s="31" t="s">
        <v>17</v>
      </c>
      <c r="G64" s="66"/>
      <c r="H64" s="45">
        <f t="shared" si="2"/>
        <v>0</v>
      </c>
    </row>
    <row r="65" spans="1:8" ht="75" x14ac:dyDescent="0.25">
      <c r="A65" s="31"/>
      <c r="B65" s="52">
        <v>16</v>
      </c>
      <c r="C65" s="43" t="s">
        <v>318</v>
      </c>
      <c r="D65" s="54"/>
      <c r="E65" s="31">
        <v>3</v>
      </c>
      <c r="F65" s="31" t="s">
        <v>279</v>
      </c>
      <c r="G65" s="66"/>
      <c r="H65" s="45">
        <f t="shared" si="2"/>
        <v>0</v>
      </c>
    </row>
    <row r="66" spans="1:8" ht="15" x14ac:dyDescent="0.25">
      <c r="A66" s="31"/>
      <c r="B66" s="41"/>
      <c r="C66" s="106" t="s">
        <v>319</v>
      </c>
      <c r="D66" s="106"/>
      <c r="E66" s="106"/>
      <c r="F66" s="106"/>
      <c r="G66" s="106"/>
      <c r="H66" s="42">
        <f>SUM(H50:H65)</f>
        <v>0</v>
      </c>
    </row>
    <row r="67" spans="1:8" ht="15" x14ac:dyDescent="0.25">
      <c r="A67" s="31"/>
      <c r="B67" s="55"/>
      <c r="C67" s="35"/>
      <c r="D67" s="35"/>
      <c r="E67" s="31"/>
      <c r="F67" s="31"/>
      <c r="G67" s="31"/>
      <c r="H67" s="31"/>
    </row>
    <row r="68" spans="1:8" ht="15" x14ac:dyDescent="0.25">
      <c r="A68" s="38"/>
      <c r="B68" s="38" t="s">
        <v>264</v>
      </c>
      <c r="C68" s="39" t="s">
        <v>265</v>
      </c>
      <c r="D68" s="38"/>
      <c r="E68" s="38"/>
      <c r="F68" s="38"/>
      <c r="G68" s="38"/>
      <c r="H68" s="38"/>
    </row>
    <row r="69" spans="1:8" ht="15" x14ac:dyDescent="0.25">
      <c r="A69" s="38"/>
      <c r="B69" s="38"/>
      <c r="C69" s="38"/>
      <c r="D69" s="38"/>
      <c r="E69" s="38"/>
      <c r="F69" s="38"/>
      <c r="G69" s="38"/>
      <c r="H69" s="38"/>
    </row>
    <row r="70" spans="1:8" ht="15" x14ac:dyDescent="0.25">
      <c r="A70" s="31"/>
      <c r="B70" s="47" t="s">
        <v>269</v>
      </c>
      <c r="C70" s="48" t="s">
        <v>270</v>
      </c>
      <c r="D70" s="48"/>
      <c r="E70" s="49" t="s">
        <v>271</v>
      </c>
      <c r="F70" s="50" t="s">
        <v>272</v>
      </c>
      <c r="G70" s="51" t="s">
        <v>273</v>
      </c>
      <c r="H70" s="37" t="s">
        <v>259</v>
      </c>
    </row>
    <row r="71" spans="1:8" ht="45" x14ac:dyDescent="0.25">
      <c r="A71" s="31"/>
      <c r="B71" s="52">
        <v>1</v>
      </c>
      <c r="C71" s="63" t="s">
        <v>320</v>
      </c>
      <c r="D71" s="64"/>
      <c r="E71" s="31">
        <v>1</v>
      </c>
      <c r="F71" s="31" t="s">
        <v>279</v>
      </c>
      <c r="G71" s="66"/>
      <c r="H71" s="45">
        <f>E71*G71</f>
        <v>0</v>
      </c>
    </row>
    <row r="72" spans="1:8" ht="30" x14ac:dyDescent="0.25">
      <c r="A72" s="31"/>
      <c r="B72" s="52">
        <v>2</v>
      </c>
      <c r="C72" s="63" t="s">
        <v>321</v>
      </c>
      <c r="D72" s="64"/>
      <c r="E72" s="31">
        <v>1</v>
      </c>
      <c r="F72" s="31" t="s">
        <v>279</v>
      </c>
      <c r="G72" s="66"/>
      <c r="H72" s="45">
        <f>E72*G72</f>
        <v>0</v>
      </c>
    </row>
    <row r="73" spans="1:8" ht="105" x14ac:dyDescent="0.25">
      <c r="A73" s="31"/>
      <c r="B73" s="52">
        <v>3</v>
      </c>
      <c r="C73" s="63" t="s">
        <v>322</v>
      </c>
      <c r="D73" s="35"/>
      <c r="E73" s="31">
        <v>16</v>
      </c>
      <c r="F73" s="31" t="s">
        <v>146</v>
      </c>
      <c r="G73" s="66"/>
      <c r="H73" s="45">
        <f t="shared" ref="H73" si="3">E73*G73</f>
        <v>0</v>
      </c>
    </row>
    <row r="74" spans="1:8" ht="15" x14ac:dyDescent="0.25">
      <c r="A74" s="31"/>
      <c r="B74" s="52">
        <v>4</v>
      </c>
      <c r="C74" s="63" t="s">
        <v>323</v>
      </c>
      <c r="D74" s="35"/>
      <c r="E74" s="31">
        <v>1</v>
      </c>
      <c r="F74" s="31" t="s">
        <v>279</v>
      </c>
      <c r="G74" s="66"/>
      <c r="H74" s="45">
        <f>E74*G74</f>
        <v>0</v>
      </c>
    </row>
    <row r="75" spans="1:8" ht="15" x14ac:dyDescent="0.25">
      <c r="A75" s="31"/>
      <c r="B75" s="52">
        <v>5</v>
      </c>
      <c r="C75" s="63" t="s">
        <v>324</v>
      </c>
      <c r="D75" s="35"/>
      <c r="E75" s="31">
        <v>12</v>
      </c>
      <c r="F75" s="31" t="s">
        <v>146</v>
      </c>
      <c r="G75" s="66"/>
      <c r="H75" s="45">
        <f>E75*G75</f>
        <v>0</v>
      </c>
    </row>
    <row r="76" spans="1:8" ht="15" x14ac:dyDescent="0.25">
      <c r="A76" s="31"/>
      <c r="B76" s="52">
        <v>6</v>
      </c>
      <c r="C76" s="63" t="s">
        <v>325</v>
      </c>
      <c r="D76" s="35"/>
      <c r="E76" s="31">
        <v>1</v>
      </c>
      <c r="F76" s="31" t="s">
        <v>279</v>
      </c>
      <c r="G76" s="66"/>
      <c r="H76" s="45">
        <f>E76*G76</f>
        <v>0</v>
      </c>
    </row>
    <row r="77" spans="1:8" ht="30" x14ac:dyDescent="0.25">
      <c r="A77" s="31"/>
      <c r="B77" s="52">
        <v>7</v>
      </c>
      <c r="C77" s="63" t="s">
        <v>326</v>
      </c>
      <c r="D77" s="35"/>
      <c r="E77" s="31">
        <v>1</v>
      </c>
      <c r="F77" s="31" t="s">
        <v>279</v>
      </c>
      <c r="G77" s="66"/>
      <c r="H77" s="45">
        <f>E77*G77</f>
        <v>0</v>
      </c>
    </row>
    <row r="78" spans="1:8" ht="30" x14ac:dyDescent="0.25">
      <c r="A78" s="31"/>
      <c r="B78" s="52">
        <v>8</v>
      </c>
      <c r="C78" s="63" t="s">
        <v>327</v>
      </c>
      <c r="D78" s="35"/>
      <c r="E78" s="31">
        <v>1</v>
      </c>
      <c r="F78" s="31" t="s">
        <v>279</v>
      </c>
      <c r="G78" s="66"/>
      <c r="H78" s="45">
        <f>E78*G78</f>
        <v>0</v>
      </c>
    </row>
    <row r="79" spans="1:8" ht="15" x14ac:dyDescent="0.25">
      <c r="A79" s="31"/>
      <c r="B79" s="31"/>
      <c r="C79" s="106" t="s">
        <v>328</v>
      </c>
      <c r="D79" s="106"/>
      <c r="E79" s="106"/>
      <c r="F79" s="106"/>
      <c r="G79" s="106"/>
      <c r="H79" s="42">
        <f>SUM(H71:H78)</f>
        <v>0</v>
      </c>
    </row>
    <row r="80" spans="1:8" ht="15" x14ac:dyDescent="0.25">
      <c r="A80" s="31"/>
      <c r="B80" s="31"/>
      <c r="C80" s="35"/>
      <c r="D80" s="35"/>
      <c r="E80" s="31"/>
      <c r="F80" s="31"/>
      <c r="G80" s="31"/>
      <c r="H80" s="31"/>
    </row>
    <row r="81" spans="1:8" ht="15" x14ac:dyDescent="0.25">
      <c r="A81" s="31"/>
      <c r="B81" s="31"/>
      <c r="C81" s="35"/>
      <c r="D81" s="35"/>
      <c r="E81" s="31"/>
      <c r="F81" s="31"/>
      <c r="G81" s="31"/>
      <c r="H81" s="31"/>
    </row>
    <row r="82" spans="1:8" ht="15" x14ac:dyDescent="0.25">
      <c r="A82" s="31"/>
      <c r="B82" s="31"/>
      <c r="C82" s="35"/>
      <c r="D82" s="35"/>
      <c r="E82" s="31"/>
      <c r="F82" s="31"/>
      <c r="G82" s="31"/>
      <c r="H82" s="31"/>
    </row>
    <row r="83" spans="1:8" ht="15" x14ac:dyDescent="0.25">
      <c r="A83" s="31"/>
      <c r="B83" s="31"/>
      <c r="C83" s="65"/>
      <c r="D83" s="35"/>
      <c r="E83" s="31"/>
      <c r="F83" s="31"/>
      <c r="G83" s="31"/>
      <c r="H83" s="31"/>
    </row>
    <row r="84" spans="1:8" ht="15" x14ac:dyDescent="0.25">
      <c r="A84" s="31"/>
      <c r="B84" s="31"/>
      <c r="C84" s="35"/>
      <c r="D84" s="35"/>
      <c r="E84" s="31"/>
      <c r="F84" s="31"/>
      <c r="G84" s="31"/>
      <c r="H84" s="31"/>
    </row>
    <row r="85" spans="1:8" ht="15" x14ac:dyDescent="0.25">
      <c r="A85" s="31"/>
      <c r="B85" s="31"/>
      <c r="C85" s="35"/>
      <c r="D85" s="35"/>
      <c r="E85" s="31"/>
      <c r="F85" s="31"/>
      <c r="G85" s="31"/>
      <c r="H85" s="31"/>
    </row>
    <row r="86" spans="1:8" ht="15" x14ac:dyDescent="0.25">
      <c r="A86" s="31"/>
      <c r="B86" s="31"/>
      <c r="C86" s="35"/>
      <c r="D86" s="35"/>
      <c r="E86" s="31"/>
      <c r="F86" s="31"/>
      <c r="G86" s="31"/>
      <c r="H86" s="31"/>
    </row>
    <row r="87" spans="1:8" ht="15" x14ac:dyDescent="0.25">
      <c r="A87" s="31"/>
      <c r="B87" s="31"/>
      <c r="C87" s="35"/>
      <c r="D87" s="35"/>
      <c r="E87" s="31"/>
      <c r="F87" s="31"/>
      <c r="G87" s="31"/>
      <c r="H87" s="31"/>
    </row>
    <row r="88" spans="1:8" ht="15" x14ac:dyDescent="0.25">
      <c r="A88" s="31"/>
      <c r="B88" s="31"/>
      <c r="C88" s="35"/>
      <c r="D88" s="35"/>
      <c r="E88" s="31"/>
      <c r="F88" s="31"/>
      <c r="G88" s="31"/>
      <c r="H88" s="31"/>
    </row>
    <row r="89" spans="1:8" ht="15" x14ac:dyDescent="0.25">
      <c r="A89" s="31"/>
      <c r="B89" s="31"/>
      <c r="C89" s="35"/>
      <c r="D89" s="35"/>
      <c r="E89" s="31"/>
      <c r="F89" s="31"/>
      <c r="G89" s="31"/>
      <c r="H89" s="31"/>
    </row>
    <row r="90" spans="1:8" ht="15" x14ac:dyDescent="0.25">
      <c r="A90" s="31"/>
      <c r="B90" s="31"/>
      <c r="C90" s="35"/>
      <c r="D90" s="35"/>
      <c r="E90" s="31"/>
      <c r="F90" s="31"/>
      <c r="G90" s="31"/>
      <c r="H90" s="31"/>
    </row>
    <row r="91" spans="1:8" ht="15" x14ac:dyDescent="0.25">
      <c r="A91" s="31"/>
      <c r="B91" s="31"/>
      <c r="C91" s="35"/>
      <c r="D91" s="35"/>
      <c r="E91" s="31"/>
      <c r="F91" s="31"/>
      <c r="G91" s="31"/>
      <c r="H91" s="31"/>
    </row>
    <row r="92" spans="1:8" ht="15" x14ac:dyDescent="0.25">
      <c r="A92" s="31"/>
      <c r="B92" s="31"/>
      <c r="C92" s="35"/>
      <c r="D92" s="35"/>
      <c r="E92" s="31"/>
      <c r="F92" s="31"/>
      <c r="G92" s="31"/>
      <c r="H92" s="31"/>
    </row>
    <row r="93" spans="1:8" ht="15" x14ac:dyDescent="0.25">
      <c r="A93" s="31"/>
      <c r="B93" s="31"/>
      <c r="C93" s="35"/>
      <c r="D93" s="35"/>
      <c r="E93" s="31"/>
      <c r="F93" s="31"/>
      <c r="G93" s="31"/>
      <c r="H93" s="31"/>
    </row>
    <row r="94" spans="1:8" ht="15" x14ac:dyDescent="0.25">
      <c r="A94" s="31"/>
      <c r="B94" s="31"/>
      <c r="C94" s="35"/>
      <c r="D94" s="35"/>
      <c r="E94" s="31"/>
      <c r="F94" s="31"/>
      <c r="G94" s="31"/>
      <c r="H94" s="31"/>
    </row>
    <row r="95" spans="1:8" ht="15" x14ac:dyDescent="0.25">
      <c r="A95" s="31"/>
      <c r="B95" s="31"/>
      <c r="C95" s="35"/>
      <c r="D95" s="35"/>
      <c r="E95" s="31"/>
      <c r="F95" s="31"/>
      <c r="G95" s="31"/>
      <c r="H95" s="31"/>
    </row>
    <row r="96" spans="1:8" ht="15" x14ac:dyDescent="0.25">
      <c r="A96" s="31"/>
      <c r="B96" s="31"/>
      <c r="C96" s="35"/>
      <c r="D96" s="35"/>
      <c r="E96" s="31"/>
      <c r="F96" s="31"/>
      <c r="G96" s="31"/>
      <c r="H96" s="31"/>
    </row>
    <row r="97" spans="1:8" ht="15" x14ac:dyDescent="0.25">
      <c r="A97" s="31"/>
      <c r="B97" s="31"/>
      <c r="C97" s="35"/>
      <c r="D97" s="35"/>
      <c r="E97" s="31"/>
      <c r="F97" s="31"/>
      <c r="G97" s="31"/>
      <c r="H97" s="31"/>
    </row>
    <row r="98" spans="1:8" ht="15" x14ac:dyDescent="0.25">
      <c r="A98" s="31"/>
      <c r="B98" s="31"/>
      <c r="C98" s="35"/>
      <c r="D98" s="35"/>
      <c r="E98" s="31"/>
      <c r="F98" s="31"/>
      <c r="G98" s="31"/>
      <c r="H98" s="31"/>
    </row>
    <row r="99" spans="1:8" ht="15" x14ac:dyDescent="0.25">
      <c r="A99" s="31"/>
      <c r="B99" s="31"/>
      <c r="C99" s="35"/>
      <c r="D99" s="35"/>
      <c r="E99" s="31"/>
      <c r="F99" s="31"/>
      <c r="G99" s="31"/>
      <c r="H99" s="31"/>
    </row>
    <row r="100" spans="1:8" ht="15" x14ac:dyDescent="0.25">
      <c r="A100" s="31"/>
      <c r="B100" s="31"/>
      <c r="C100" s="35"/>
      <c r="D100" s="35"/>
      <c r="E100" s="31"/>
      <c r="F100" s="31"/>
      <c r="G100" s="31"/>
      <c r="H100" s="31"/>
    </row>
    <row r="101" spans="1:8" ht="15" x14ac:dyDescent="0.25">
      <c r="A101" s="31"/>
      <c r="B101" s="31"/>
      <c r="C101" s="35"/>
      <c r="D101" s="35"/>
      <c r="E101" s="31"/>
      <c r="F101" s="31"/>
      <c r="G101" s="31"/>
      <c r="H101" s="31"/>
    </row>
    <row r="102" spans="1:8" ht="15" x14ac:dyDescent="0.25">
      <c r="A102" s="31"/>
      <c r="B102" s="31"/>
      <c r="C102" s="35"/>
      <c r="D102" s="35"/>
      <c r="E102" s="31"/>
      <c r="F102" s="31"/>
      <c r="G102" s="31"/>
      <c r="H102" s="31"/>
    </row>
    <row r="103" spans="1:8" ht="15" x14ac:dyDescent="0.25">
      <c r="A103" s="31"/>
      <c r="B103" s="31"/>
      <c r="C103" s="35"/>
      <c r="D103" s="35"/>
      <c r="E103" s="31"/>
      <c r="F103" s="31"/>
      <c r="G103" s="31"/>
      <c r="H103" s="31"/>
    </row>
    <row r="104" spans="1:8" ht="15" x14ac:dyDescent="0.25">
      <c r="A104" s="31"/>
      <c r="B104" s="31"/>
      <c r="C104" s="35"/>
      <c r="D104" s="35"/>
      <c r="E104" s="31"/>
      <c r="F104" s="31"/>
      <c r="G104" s="31"/>
      <c r="H104" s="31"/>
    </row>
    <row r="105" spans="1:8" ht="15" x14ac:dyDescent="0.25">
      <c r="A105" s="31"/>
      <c r="B105" s="31"/>
      <c r="C105" s="35"/>
      <c r="D105" s="35"/>
      <c r="E105" s="31"/>
      <c r="F105" s="31"/>
      <c r="G105" s="31"/>
      <c r="H105" s="31"/>
    </row>
    <row r="106" spans="1:8" ht="15" x14ac:dyDescent="0.25">
      <c r="A106" s="31"/>
      <c r="B106" s="31"/>
      <c r="C106" s="35"/>
      <c r="D106" s="35"/>
      <c r="E106" s="31"/>
      <c r="F106" s="31"/>
      <c r="G106" s="31"/>
      <c r="H106" s="31"/>
    </row>
    <row r="107" spans="1:8" ht="15" x14ac:dyDescent="0.25">
      <c r="A107" s="31"/>
      <c r="B107" s="31"/>
      <c r="C107" s="35"/>
      <c r="D107" s="35"/>
      <c r="E107" s="31"/>
      <c r="F107" s="31"/>
      <c r="G107" s="31"/>
      <c r="H107" s="31"/>
    </row>
    <row r="108" spans="1:8" ht="15" x14ac:dyDescent="0.25">
      <c r="A108" s="31"/>
      <c r="B108" s="31"/>
      <c r="C108" s="35"/>
      <c r="D108" s="35"/>
      <c r="E108" s="31"/>
      <c r="F108" s="31"/>
      <c r="G108" s="31"/>
      <c r="H108" s="31"/>
    </row>
    <row r="109" spans="1:8" ht="15" x14ac:dyDescent="0.25">
      <c r="A109" s="31"/>
      <c r="B109" s="31"/>
      <c r="C109" s="35"/>
      <c r="D109" s="35"/>
      <c r="E109" s="31"/>
      <c r="F109" s="31"/>
      <c r="G109" s="31"/>
      <c r="H109" s="31"/>
    </row>
    <row r="110" spans="1:8" ht="15" x14ac:dyDescent="0.25">
      <c r="A110" s="31"/>
      <c r="B110" s="31"/>
      <c r="C110" s="35"/>
      <c r="D110" s="35"/>
      <c r="E110" s="31"/>
      <c r="F110" s="31"/>
      <c r="G110" s="31"/>
      <c r="H110" s="31"/>
    </row>
    <row r="111" spans="1:8" ht="15" x14ac:dyDescent="0.25">
      <c r="A111" s="31"/>
      <c r="B111" s="31"/>
      <c r="C111" s="35"/>
      <c r="D111" s="35"/>
      <c r="E111" s="31"/>
      <c r="F111" s="31"/>
      <c r="G111" s="31"/>
      <c r="H111" s="31"/>
    </row>
    <row r="112" spans="1:8" ht="15" x14ac:dyDescent="0.25">
      <c r="A112" s="31"/>
      <c r="B112" s="31"/>
      <c r="C112" s="35"/>
      <c r="D112" s="35"/>
      <c r="E112" s="31"/>
      <c r="F112" s="31"/>
      <c r="G112" s="31"/>
      <c r="H112" s="31"/>
    </row>
    <row r="113" spans="1:8" ht="15" x14ac:dyDescent="0.25">
      <c r="A113" s="31"/>
      <c r="B113" s="31"/>
      <c r="C113" s="35"/>
      <c r="D113" s="35"/>
      <c r="E113" s="31"/>
      <c r="F113" s="31"/>
      <c r="G113" s="31"/>
      <c r="H113" s="31"/>
    </row>
  </sheetData>
  <sheetProtection password="CC1A" sheet="1" objects="1" scenarios="1"/>
  <mergeCells count="11">
    <mergeCell ref="C10:G10"/>
    <mergeCell ref="C14:G14"/>
    <mergeCell ref="C25:G25"/>
    <mergeCell ref="C66:G66"/>
    <mergeCell ref="C79:G79"/>
    <mergeCell ref="B8:H8"/>
    <mergeCell ref="C1:H1"/>
    <mergeCell ref="C2:H2"/>
    <mergeCell ref="C3:H3"/>
    <mergeCell ref="C4:H4"/>
    <mergeCell ref="C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1</vt:i4>
      </vt:variant>
    </vt:vector>
  </HeadingPairs>
  <TitlesOfParts>
    <vt:vector size="6" baseType="lpstr">
      <vt:lpstr>Rekapitulacija</vt:lpstr>
      <vt:lpstr>Gradbeni del</vt:lpstr>
      <vt:lpstr>Rušitev fasadne stene</vt:lpstr>
      <vt:lpstr>Rušitev nadstreška</vt:lpstr>
      <vt:lpstr>Popis del javna razsvetljava</vt:lpstr>
      <vt:lpstr>'Gradbeni del'!Področje_tiskanja</vt:lpstr>
    </vt:vector>
  </TitlesOfParts>
  <Company>IPTI d.o.o.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 Štukovnik</dc:creator>
  <cp:lastModifiedBy>Matjaž Murgelj</cp:lastModifiedBy>
  <cp:lastPrinted>2018-04-04T21:23:44Z</cp:lastPrinted>
  <dcterms:created xsi:type="dcterms:W3CDTF">1999-11-15T12:20:29Z</dcterms:created>
  <dcterms:modified xsi:type="dcterms:W3CDTF">2018-07-25T07:44:00Z</dcterms:modified>
</cp:coreProperties>
</file>