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9040" windowHeight="16440"/>
  </bookViews>
  <sheets>
    <sheet name="Predračun" sheetId="1" r:id="rId1"/>
    <sheet name="REKAPITULACIJA" sheetId="8" r:id="rId2"/>
  </sheets>
  <definedNames>
    <definedName name="_xlnm.Print_Area" localSheetId="0">Predračun!$A$1:$F$107</definedName>
    <definedName name="_xlnm.Print_Titles" localSheetId="0">Predračun!$3:$3</definedName>
    <definedName name="_xlnm.Print_Titles">#N/A</definedName>
  </definedNames>
  <calcPr calcId="145621"/>
</workbook>
</file>

<file path=xl/calcChain.xml><?xml version="1.0" encoding="utf-8"?>
<calcChain xmlns="http://schemas.openxmlformats.org/spreadsheetml/2006/main">
  <c r="F45" i="1" l="1"/>
  <c r="F84" i="1"/>
  <c r="F88" i="1"/>
  <c r="F87" i="1"/>
  <c r="F86" i="1"/>
  <c r="F85" i="1"/>
  <c r="F78" i="1"/>
  <c r="F56" i="1"/>
  <c r="F24" i="1"/>
  <c r="F23" i="1" s="1"/>
  <c r="F55" i="1"/>
  <c r="F75" i="1"/>
  <c r="G64" i="1" s="1"/>
  <c r="G75" i="1"/>
  <c r="F76" i="1"/>
  <c r="G65" i="1" s="1"/>
  <c r="G76" i="1"/>
  <c r="F34" i="1"/>
  <c r="F12" i="1"/>
  <c r="F50" i="1"/>
  <c r="F39" i="1"/>
  <c r="F38" i="1"/>
  <c r="F37" i="1"/>
  <c r="F36" i="1"/>
  <c r="F35" i="1"/>
  <c r="F83" i="1"/>
  <c r="G74" i="1" s="1"/>
  <c r="F82" i="1"/>
  <c r="G71" i="1" s="1"/>
  <c r="F81" i="1"/>
  <c r="G70" i="1" s="1"/>
  <c r="F80" i="1"/>
  <c r="G68" i="1" s="1"/>
  <c r="F79" i="1"/>
  <c r="G67" i="1" s="1"/>
  <c r="F77" i="1"/>
  <c r="G66" i="1" s="1"/>
  <c r="F74" i="1"/>
  <c r="F73" i="1"/>
  <c r="F69" i="1"/>
  <c r="F64" i="1"/>
  <c r="F62" i="1"/>
  <c r="F60" i="1"/>
  <c r="F59" i="1"/>
  <c r="F6" i="1"/>
  <c r="F5" i="1" s="1"/>
  <c r="F8" i="1"/>
  <c r="F7" i="1" s="1"/>
  <c r="F10" i="1"/>
  <c r="F11" i="1"/>
  <c r="F16" i="1"/>
  <c r="F15" i="1" s="1"/>
  <c r="F19" i="1"/>
  <c r="F18" i="1" s="1"/>
  <c r="F21" i="1"/>
  <c r="F22" i="1"/>
  <c r="F27" i="1"/>
  <c r="F26" i="1" s="1"/>
  <c r="F29" i="1"/>
  <c r="F28" i="1" s="1"/>
  <c r="F31" i="1"/>
  <c r="F30" i="1" s="1"/>
  <c r="F42" i="1"/>
  <c r="F41" i="1" s="1"/>
  <c r="F44" i="1"/>
  <c r="F47" i="1"/>
  <c r="F46" i="1" s="1"/>
  <c r="F49" i="1"/>
  <c r="F51" i="1"/>
  <c r="F53" i="1"/>
  <c r="F52" i="1" s="1"/>
  <c r="F92" i="1"/>
  <c r="F93" i="1"/>
  <c r="F91" i="1" l="1"/>
  <c r="F90" i="1" s="1"/>
  <c r="D15" i="8" s="1"/>
  <c r="F43" i="1"/>
  <c r="F54" i="1"/>
  <c r="F61" i="1"/>
  <c r="F58" i="1"/>
  <c r="F25" i="1"/>
  <c r="D12" i="8" s="1"/>
  <c r="F9" i="1"/>
  <c r="G69" i="1"/>
  <c r="F48" i="1"/>
  <c r="F20" i="1"/>
  <c r="G73" i="1"/>
  <c r="F33" i="1"/>
  <c r="F68" i="1"/>
  <c r="G72" i="1"/>
  <c r="F4" i="1"/>
  <c r="D10" i="8" s="1"/>
  <c r="F40" i="1" l="1"/>
  <c r="D13" i="8" s="1"/>
  <c r="F14" i="1"/>
  <c r="D11" i="8" s="1"/>
  <c r="F57" i="1"/>
  <c r="D14" i="8" s="1"/>
  <c r="F95" i="1" l="1"/>
  <c r="F97" i="1" l="1"/>
  <c r="F98" i="1" s="1"/>
  <c r="F99" i="1" s="1"/>
  <c r="D16" i="8"/>
  <c r="D18" i="8" s="1"/>
  <c r="D20" i="8" l="1"/>
  <c r="D22" i="8" s="1"/>
</calcChain>
</file>

<file path=xl/sharedStrings.xml><?xml version="1.0" encoding="utf-8"?>
<sst xmlns="http://schemas.openxmlformats.org/spreadsheetml/2006/main" count="215" uniqueCount="128">
  <si>
    <t>Postavka</t>
  </si>
  <si>
    <t>Opis postavke</t>
  </si>
  <si>
    <t xml:space="preserve">Enota </t>
  </si>
  <si>
    <t>Cena za enoto</t>
  </si>
  <si>
    <t>1 PREDDELA</t>
  </si>
  <si>
    <t>KM</t>
  </si>
  <si>
    <t>KOS</t>
  </si>
  <si>
    <t>M2</t>
  </si>
  <si>
    <t>M1</t>
  </si>
  <si>
    <t>2 ZEMELJSKA DELA</t>
  </si>
  <si>
    <t>2.1 Izkopi</t>
  </si>
  <si>
    <t>M3</t>
  </si>
  <si>
    <t>3 VOZIŠČNE KONSTRUKCIJE</t>
  </si>
  <si>
    <t>URA</t>
  </si>
  <si>
    <t>Projektantski nadzor. Vrednost postavke je že fiksno določena v PIS-u in jo ponudnik ne more/ne sme spreminjati. Obračun projektantskega nadzora se bo izvedel po dokazljivih dejanskih stroških na podlagi računa izvajalca projektantskega nadzora.</t>
  </si>
  <si>
    <t>Skupaj</t>
  </si>
  <si>
    <t>01</t>
  </si>
  <si>
    <t>02</t>
  </si>
  <si>
    <t>03</t>
  </si>
  <si>
    <t>DDV 22%</t>
  </si>
  <si>
    <t>3.2 Obrabne in zaporne plasti</t>
  </si>
  <si>
    <t>3.1 Nosilne plasti</t>
  </si>
  <si>
    <t xml:space="preserve">Rezanje asfalta v debelini debeline do 10 cm. </t>
  </si>
  <si>
    <t>2.2 Planum temeljnih tal</t>
  </si>
  <si>
    <t>Ureditev planuma temeljnih tal zemljine - 3. kategorije</t>
  </si>
  <si>
    <t xml:space="preserve">Rušenje vozišč iz asfalta debeline do 10cm. </t>
  </si>
  <si>
    <t>Izdelava nevezane nosilne plasti iz enakomerno zrnatega drobljenca TD32 iz kamnine v debelini 20cm.</t>
  </si>
  <si>
    <t>4 ODVODNJAVANJE</t>
  </si>
  <si>
    <t>4.1 Preddela</t>
  </si>
  <si>
    <t>4.2 Površinsko odvodnjavanje</t>
  </si>
  <si>
    <t>4.3 Globinsko odvodnjavanje</t>
  </si>
  <si>
    <t>04</t>
  </si>
  <si>
    <t>Zakoličba, trasna in višinska navezava DRENAŽE in odvodnih elementov.</t>
  </si>
  <si>
    <t>KPL</t>
  </si>
  <si>
    <t>3.3 Bankine</t>
  </si>
  <si>
    <t>Izdelava vzdolžne in prečne drenaže, globoke do 1,0m na planumu izkopa, z gibljivimi PVC perferiranimi cevmi premera DN150 na posteljico iz glinenega naboja in z drenažnim zasipom. Izpusti vključeni.</t>
  </si>
  <si>
    <t>Izvedba iztoka na prosto s tlakovanjem pred izpustom z lomljenci D=10cm, položenimi v cementno malto v dolžini L=1-2m odvisno od terena kamor se voda spušča.</t>
  </si>
  <si>
    <t>Obnova in zavarovanje zakoličbe osi trase ostale javne ceste.</t>
  </si>
  <si>
    <t>1.1 Cestne zapore</t>
  </si>
  <si>
    <t>Dobava in postavitev cestne zapore v času gradnje, komplet z vsemi pomožnini deli.</t>
  </si>
  <si>
    <t>1.2 Geodetska dela</t>
  </si>
  <si>
    <t>1.3 Čiščenje terena</t>
  </si>
  <si>
    <t>Vključno z odvozom na trajno deponijo.</t>
  </si>
  <si>
    <t>Izdelava posteljice iz zmrzlinsko odpornega drobljenca TD63 v debelini d=30 cm.</t>
  </si>
  <si>
    <t>2.3 Nosilne plasti</t>
  </si>
  <si>
    <t>4.4 Požiralniki in jaški</t>
  </si>
  <si>
    <t>4.5 Izpusti</t>
  </si>
  <si>
    <t>5 OPREMA  CEST</t>
  </si>
  <si>
    <t>5.1 Vertikalna signalizacija</t>
  </si>
  <si>
    <t>Dobava in pritrditev novega prometnega znaka ali ogledala, podloga iz aluminijaste pločevine, znak z odsevno folijo 2. vrste.</t>
  </si>
  <si>
    <t>5.2 Horizontalna signalizacija</t>
  </si>
  <si>
    <t>Izdelava tankoslojne neprekinjene označbe z enokomponentno belo barvo, strojno, debelina plasti suhe snovi 250 µm, širina črte 15 cm - 2x oplesk (drugi po treh mesecih)</t>
  </si>
  <si>
    <t>Ločilna črta V-1 pri STOP črti in odvzemu prednosti (5m/črto).</t>
  </si>
  <si>
    <t>Izdelava tankoslojne neprekinjene označbe z enokomponentno belo barvo, strojno, debelina plasti suhe snovi 250 µm, širina črte 50 cm.</t>
  </si>
  <si>
    <t>Stop črta (4m/črto).</t>
  </si>
  <si>
    <t>6 TUJE STORITVE</t>
  </si>
  <si>
    <t>6.1 Tehnična dokumentacija</t>
  </si>
  <si>
    <t>5.3 Javna razsvetljava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</si>
  <si>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FeZn 25x4mm, dobava in položitev opozorilnega nemetaliziranega traku, nakladanje in odvoz odvečnega materiala ter stroški začasne in končne deponije, čiščenje trase</t>
  </si>
  <si>
    <t>Dobava in postavitev tipskega montažnega betonskega temelja, okvirnih dimenzij 0,6x0,6x1,1m, z delavniško dokumentacijo za AB temelj, statičnim izračunom (za drog višine 6 m, 1. vetrovna cona, pod 800m n.v.) komplet z izkopom, zasipom, utrjevanjem in planiranjem.</t>
  </si>
  <si>
    <t>Dobava in montaža drogov cestne razsvetljave v skladu s standardom EN40 in certifikat za pasivno varnost EN12767 (lomljivi kandelaber) , h=6m z nastavkom ɸ60 mm za direktni natik cestnih svetilk, komplet s sidrno ploščo in priključnico s sponkami in varovalnim elementom - instalacijskim odklopnikom In=6A (instalacijski odklopnik B6A 1p).</t>
  </si>
  <si>
    <t>Dobava in montaža poliesterskega električnega stikalnega bloka s podstavkom, R-JR, dimenzije 1080x110x320mm z podstavkom (kot: npr.:Kosič d.o.o.), opremljenega z ustrezno varovalno, zaščitno in merilno opremo po enopolni shemi 
-1 kos PEN zbiralnica,
-1 kos grebenasto stikalo 63A, 3p
-2 kos grebenasto stikalo 0-1-2, 10A
-1 kos Kontaktor KLN 63-11 230V
-1 kos Kontaktor KLN 2-22 230V
-2 kos kontaktor 6 A
-5 kos inštalacijski odklopnik C10A 1p
-2 kos inštalacijski odklopnik C10A 3p
-1 kos nočno stikalo (luxomat) 
-1 kos programska ura
- 1 × ožičenje omare
- 5 m kabel Licy 2×0,5 mm2 za foto senzor
- 1 kos števec skaldno s SODO standardizacijo                                          - 2 kos ločilnik NV00 do 160A                                                                                           - 1 kos prenapetostna zaščćita PROTEC ''B''                                 - drobni in vezni material</t>
  </si>
  <si>
    <t>Dobava in uvlačenje kabla NAYY- 4x16mm2 v cevi ɸ110 mm</t>
  </si>
  <si>
    <t>Izdelava priključka ozemljitve na drog ali kovinsko ograjo z  ZnFe 25x4 mm (l=1,5 m), kmplet s spojnim materialom</t>
  </si>
  <si>
    <t>Izdelava kabelskih končnikov in priključitev kablov v drogu</t>
  </si>
  <si>
    <t>Instalacija (ožičenje)  kandelabrov  in sicer od priključne omarice v kandelabru do same svetilke s kablom FG70R 3x1,5 mm2, kompletno z priključnim setom.</t>
  </si>
  <si>
    <t>Dobava križnih sponk 60x60 in izdelava križnih stikov z antikorozijsko zaščito</t>
  </si>
  <si>
    <t>Označevanje drogov in odjemnih mest</t>
  </si>
  <si>
    <t>s1 -Dobava in montaža ulične svetilke Enotna oblikovna zasnova za vse velikosti in forme.
Svetilka javne razsvetljave sodobnega videza,
Modularne sestave in izmenljivimi komponentami brez 
Poškodb svetilke. Napajalna enota v stebru za lažjo montažo
In dostop.
Optični sistem brez uporabe sekundarnega odboja in pokrivala.
Enotni svetilni modul neglede na velikost in moč svetilke, ki omogoča različne optike in fotometrije.
Dobavljivi posamezni svetilni modul zatesnjen z namenskim silikonskim tesnilom.
Ohišje izdelano iz Al z gladko površino za optimalno 
odvajanje toplote, prašno barvano v Eisenglimmer DB703. 
Montaža natična preko integrirane pritrditve natično na steber,
V barvi svetilke
Svetilka z priključno močjo 35 watt  mora imeti lumen
paket ne manjšim od  3500 Lm pri 4000 K 
IP 67
Ik08
D: 450 Š:200 H:136 v mm
Napetost: 220 - 240 V /: 50 - 60Hz
Zaščitni razred III
EEC: A+
EEC lamp included: A+
CE certifikat
Kot na primer GEOLUX PLAIN I M 35 AA optika
5 letna garancija</t>
  </si>
  <si>
    <t>05</t>
  </si>
  <si>
    <t>06</t>
  </si>
  <si>
    <t>07</t>
  </si>
  <si>
    <t>08</t>
  </si>
  <si>
    <t>09</t>
  </si>
  <si>
    <t>10</t>
  </si>
  <si>
    <t>11</t>
  </si>
  <si>
    <t>3.4 Hodnik</t>
  </si>
  <si>
    <t>Izdelava obrabne in zaporne plasti iz bituminiziranega betona debelini 40 mm -AC 8 surf B70/100, A5</t>
  </si>
  <si>
    <t>Dobava in vgradnja robnika s prerezom 15/25 cm</t>
  </si>
  <si>
    <t>Dobava in vgradnja robnika s prerezom 5/20 cm</t>
  </si>
  <si>
    <t>Dobava in montaža cestnega požiralnika z možnostjo ponikanja (tip B*) B.C. nazivnega premera DN800, globine do 1,8 m. Vključno z izvedbo stikovanja s s požiralniškimi cevmi. Všteta tudi izdelava betonskega ležišča, deb. 15 cm, C16/20, dobavo in vzidavo betonskega okvirja in LTŽ rešetke (400 kN). Upoštevati je potrebno tudi vsa pomožna dela in prenose do mesta vgraditve. - z vgrajeno</t>
  </si>
  <si>
    <t>Široki izkop zrnate zemljine - 3. kategorije - strojno z nakladanjem</t>
  </si>
  <si>
    <t>Izdelava nosilne plasti iz bituminiziranega drobljenca AC 22 base B 50/70 A4 v debelini 5cm</t>
  </si>
  <si>
    <t>Izdelava obrabne in zaporne plasti iz bituminiziranega betona AC 8 surf B 70/100 A4 v debelini 3cm.</t>
  </si>
  <si>
    <t>Obrabni sloj asfalta 3cm (BB AC8 surf B50/70, A4). Nosilni sloj asfalta 5cm (BD AC22 base B50/70 A4).</t>
  </si>
  <si>
    <t>Dodatek za izdelavo asfaltne mulde širine š=0.50m enake debeline in seastave asfalta kot vozišče.</t>
  </si>
  <si>
    <t>Dobava in vgraditev stebrička za prometni znak  FI 64 mm, L= 3500 mm, vključno z izdelavo temelja.</t>
  </si>
  <si>
    <t>Prilagoditev pokrova jaška komunalnega voda na novo višino terena vključno z izdelavo ležišča pokrova in zamenjavo obstoječega  LTŽ pokrova z novim, nosilnosti nim.400kN.</t>
  </si>
  <si>
    <t>Izdelava in utrditev bankin iz drobljenca uporabljenega za tampon (TD32), široke 0,5m.</t>
  </si>
  <si>
    <t>Rušenje obstoječih ograj  in ponovno postavljanje.</t>
  </si>
  <si>
    <t>postavka zajema: odstranitev obstoječe ograje in  postavitev nove ograje z nabavo in montažo panelne ograje na AB temelju; š=0,2 in višine do 0,6m; Tip, kot napr. panelna ograja Kočevar višine 1,5m. (vzpostavitev v prvotno stanje)</t>
  </si>
  <si>
    <t>4.6 Meteona kanalizacija</t>
  </si>
  <si>
    <t>Izdelava kanalizacije iz cevi iz polivinilklorida, vključno s podložno plastjo iz zmesi kamnitih zrn, premera 20 cm, v globini do 1,50 m (meteorna kanalizacija)</t>
  </si>
  <si>
    <t>m</t>
  </si>
  <si>
    <t>Izdelava jaška iz cementnega betona, krožnega prereza s premerom  40 cm, globokega do  1,50 m ( vtočni jaški) in vgraditev LTŽ rešetke z nosilnostjo 400 KN</t>
  </si>
  <si>
    <t>2.4 Izkop za kanale</t>
  </si>
  <si>
    <t>Izkop vezljive zemljine/zrnate kamnine – 3. kategorije za temelje, kanalske rove, prepuste, jaške in drenaže, širine  do 1,0 m in globine  do 1,0 m – strojno, planiranje dna ročno (meteorna kanalizacija)</t>
  </si>
  <si>
    <t>Dobava in montaža cestnega požiralnika pod robnikom z možnostjo ponikanja (tip B*) B.C. nazivnega premera DN800, globine do 1,8 m. Vključno z izvedbo stikovanja s s požiralniškimi cevmi. Všteta tudi izdelava betonskega ležišča, deb. 15 cm, C16/20, d). Upoštevati je potrebno tudi vsa pomožna dela in prenose do mesta vgraditve, z LTŽ pokrovom, nosilnosti 250kN.</t>
  </si>
  <si>
    <t>12</t>
  </si>
  <si>
    <t>13</t>
  </si>
  <si>
    <t>14</t>
  </si>
  <si>
    <t>15</t>
  </si>
  <si>
    <t>Dobava in uvlačenje kabla NAYY- 4x35mm2 v cevi ɸ110 mm</t>
  </si>
  <si>
    <t>Nadzor elektrodistribucije in stikalne manipulacije</t>
  </si>
  <si>
    <t>Izdelava PID dokumentacije</t>
  </si>
  <si>
    <t>Meritve pred darom el. toka, galvanskih izenačitev ter ponikalne upornosti ozemljila</t>
  </si>
  <si>
    <t>Sprememba el. energetskega soglasja iz 1x16A na 3x16A (11kW)</t>
  </si>
  <si>
    <t>Prestavitev obstoječega prižigališča iz TP v novo PMO</t>
  </si>
  <si>
    <t>16</t>
  </si>
  <si>
    <t>17</t>
  </si>
  <si>
    <t>18</t>
  </si>
  <si>
    <t>19</t>
  </si>
  <si>
    <t>20</t>
  </si>
  <si>
    <t>Izdelava nevezane nosilne plasti iz enakomerno zrnatega drobljenca TD32 iz kamnine v debelini 20 cm.</t>
  </si>
  <si>
    <t>SKUPAJ:</t>
  </si>
  <si>
    <t>SKUPAJ Z DDV:</t>
  </si>
  <si>
    <t>7 NEPREDVIDENA DELA 5%</t>
  </si>
  <si>
    <t>OBNOVA CESTE V GAJ LZ 493 841</t>
  </si>
  <si>
    <t>Meritev dinamičnega deformacijskega modula Evd z obremenilno krožno ploščo na planumu tamponskega nasutja, vključno s poročilom izvedenih meritev (2kos/20m).</t>
  </si>
  <si>
    <t>Količina</t>
  </si>
  <si>
    <t>NAROČNIK:</t>
  </si>
  <si>
    <t>Občina Polzela
Malteška cesta 28
3313 Polzela</t>
  </si>
  <si>
    <t>Investicija:</t>
  </si>
  <si>
    <t>REKAPITULACIJA</t>
  </si>
  <si>
    <t>SKUPAJ</t>
  </si>
  <si>
    <t>SKUPAJ Z DDV</t>
  </si>
  <si>
    <t>OBNOVA CESTE V GAJ LZ 493841</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</si>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</sst>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EUR]"/>
    <numFmt numFmtId="165" formatCode="#,##0.00\ &quot;€&quot;"/>
    <numFmt numFmtId="166" formatCode="#,##0.000"/>
  </numFmts>
  <fonts count="21" x14ac:knownFonts="1">
    <font>
      <sz val="10"/>
      <name val="Arial"/>
      <charset val="238"/>
    </font>
    <font>
      <sz val="8"/>
      <name val="Arial"/>
      <family val="2"/>
      <charset val="238"/>
    </font>
    <font>
      <b/>
      <sz val="14"/>
      <name val="Arial"/>
      <family val="2"/>
      <charset val="238"/>
    </font>
    <font>
      <sz val="12"/>
      <name val="Arial"/>
      <family val="2"/>
      <charset val="238"/>
    </font>
    <font>
      <sz val="10"/>
      <name val="Arial"/>
      <family val="2"/>
      <charset val="238"/>
    </font>
    <font>
      <b/>
      <sz val="8"/>
      <name val="Arial"/>
      <family val="2"/>
      <charset val="238"/>
    </font>
    <font>
      <b/>
      <sz val="10"/>
      <name val="Arial"/>
      <family val="2"/>
      <charset val="238"/>
    </font>
    <font>
      <sz val="10"/>
      <name val="Arial"/>
      <family val="2"/>
      <charset val="238"/>
    </font>
    <font>
      <sz val="10"/>
      <name val="Arial CE"/>
      <charset val="238"/>
    </font>
    <font>
      <sz val="12"/>
      <name val="Arial"/>
      <family val="2"/>
      <charset val="238"/>
    </font>
    <font>
      <sz val="10"/>
      <name val="Arial CE"/>
      <family val="2"/>
      <charset val="238"/>
    </font>
    <font>
      <sz val="10"/>
      <color indexed="8"/>
      <name val="Arial"/>
      <family val="2"/>
    </font>
    <font>
      <sz val="11"/>
      <color theme="1"/>
      <name val="Calibri"/>
      <family val="2"/>
      <charset val="238"/>
      <scheme val="minor"/>
    </font>
    <font>
      <sz val="10"/>
      <color rgb="FFFF0000"/>
      <name val="Arial"/>
      <family val="2"/>
      <charset val="238"/>
    </font>
    <font>
      <sz val="11"/>
      <color theme="1"/>
      <name val="Swis721 Cn BT"/>
      <family val="2"/>
    </font>
    <font>
      <sz val="11"/>
      <color theme="1"/>
      <name val="Swis721 BT"/>
      <family val="2"/>
    </font>
    <font>
      <b/>
      <sz val="11"/>
      <color theme="1"/>
      <name val="Swis721 BT"/>
      <family val="2"/>
    </font>
    <font>
      <b/>
      <sz val="14"/>
      <color theme="1"/>
      <name val="Swis721 BT"/>
      <family val="2"/>
    </font>
    <font>
      <b/>
      <sz val="12"/>
      <color theme="1"/>
      <name val="Swis721 BT"/>
      <family val="2"/>
    </font>
    <font>
      <b/>
      <i/>
      <sz val="12"/>
      <color theme="1"/>
      <name val="Swis721 BT"/>
      <family val="2"/>
    </font>
    <font>
      <b/>
      <sz val="11"/>
      <name val="Times New Roman"/>
      <family val="1"/>
      <charset val="238"/>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1" fillId="0" borderId="0"/>
    <xf numFmtId="0" fontId="7" fillId="0" borderId="0"/>
    <xf numFmtId="0" fontId="8" fillId="0" borderId="0"/>
    <xf numFmtId="0" fontId="9" fillId="0" borderId="0"/>
    <xf numFmtId="0" fontId="12" fillId="0" borderId="0"/>
    <xf numFmtId="0" fontId="4" fillId="0" borderId="0" applyFill="0" applyBorder="0"/>
  </cellStyleXfs>
  <cellXfs count="91">
    <xf numFmtId="0" fontId="0" fillId="0" borderId="0" xfId="0"/>
    <xf numFmtId="49"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165" fontId="4" fillId="0"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64" fontId="4" fillId="0" borderId="2" xfId="0" applyNumberFormat="1" applyFont="1" applyFill="1" applyBorder="1" applyAlignment="1">
      <alignment horizontal="left"/>
    </xf>
    <xf numFmtId="164" fontId="4" fillId="0" borderId="3" xfId="0" applyNumberFormat="1" applyFont="1" applyFill="1" applyBorder="1" applyAlignment="1">
      <alignment horizontal="left"/>
    </xf>
    <xf numFmtId="49" fontId="6"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right" vertical="center"/>
    </xf>
    <xf numFmtId="165" fontId="4" fillId="0" borderId="1" xfId="0" applyNumberFormat="1" applyFont="1" applyFill="1" applyBorder="1" applyAlignment="1" applyProtection="1">
      <alignment horizontal="right" vertical="center" indent="1"/>
      <protection locked="0"/>
    </xf>
    <xf numFmtId="165" fontId="6" fillId="0" borderId="1" xfId="0" applyNumberFormat="1" applyFont="1" applyFill="1" applyBorder="1" applyAlignment="1">
      <alignment horizontal="right" vertical="center" indent="1"/>
    </xf>
    <xf numFmtId="0" fontId="4" fillId="0" borderId="0" xfId="0" applyFont="1" applyFill="1"/>
    <xf numFmtId="4" fontId="4" fillId="0" borderId="1" xfId="0" applyNumberFormat="1" applyFont="1" applyFill="1" applyBorder="1" applyAlignment="1">
      <alignment horizontal="right" vertical="center" indent="1"/>
    </xf>
    <xf numFmtId="0" fontId="13" fillId="0" borderId="0" xfId="0" applyFont="1" applyFill="1" applyBorder="1"/>
    <xf numFmtId="4" fontId="4" fillId="0" borderId="1" xfId="0" applyNumberFormat="1" applyFont="1" applyFill="1" applyBorder="1" applyAlignment="1">
      <alignment vertical="center"/>
    </xf>
    <xf numFmtId="165" fontId="4" fillId="0" borderId="1" xfId="0" applyNumberFormat="1" applyFont="1" applyFill="1" applyBorder="1" applyAlignment="1">
      <alignment horizontal="right" vertical="center" indent="1"/>
    </xf>
    <xf numFmtId="166" fontId="4" fillId="0" borderId="1" xfId="0" applyNumberFormat="1" applyFont="1" applyFill="1" applyBorder="1" applyAlignment="1">
      <alignment horizontal="right" vertical="center"/>
    </xf>
    <xf numFmtId="49"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165" fontId="0" fillId="0" borderId="1" xfId="0" applyNumberFormat="1" applyFill="1" applyBorder="1" applyAlignment="1">
      <alignment horizontal="right" vertical="center" indent="1"/>
    </xf>
    <xf numFmtId="0" fontId="4" fillId="0" borderId="0" xfId="0" applyFont="1" applyFill="1" applyAlignment="1">
      <alignment vertical="center"/>
    </xf>
    <xf numFmtId="49" fontId="6" fillId="0" borderId="1" xfId="0" applyNumberFormat="1" applyFont="1" applyFill="1" applyBorder="1" applyAlignment="1" applyProtection="1">
      <alignment horizontal="left" vertical="center"/>
    </xf>
    <xf numFmtId="4" fontId="4" fillId="0" borderId="1" xfId="0" applyNumberFormat="1" applyFont="1" applyFill="1" applyBorder="1" applyAlignment="1" applyProtection="1">
      <alignment horizontal="right" vertical="center"/>
    </xf>
    <xf numFmtId="4" fontId="4" fillId="0" borderId="1" xfId="0" applyNumberFormat="1" applyFont="1" applyFill="1" applyBorder="1" applyAlignment="1">
      <alignment horizontal="center" vertical="center"/>
    </xf>
    <xf numFmtId="0" fontId="0" fillId="0" borderId="0" xfId="0" applyFill="1"/>
    <xf numFmtId="0" fontId="0" fillId="0" borderId="0" xfId="0" applyFill="1" applyAlignment="1">
      <alignment vertical="center"/>
    </xf>
    <xf numFmtId="0" fontId="4" fillId="0" borderId="0" xfId="0" applyFont="1" applyFill="1" applyAlignment="1">
      <alignment horizontal="left" vertical="center" wrapText="1"/>
    </xf>
    <xf numFmtId="49" fontId="13" fillId="0" borderId="1" xfId="0" applyNumberFormat="1" applyFont="1" applyFill="1" applyBorder="1" applyAlignment="1">
      <alignment horizontal="center" vertical="center"/>
    </xf>
    <xf numFmtId="0" fontId="13" fillId="0" borderId="0" xfId="0" applyFont="1" applyFill="1" applyAlignment="1">
      <alignment vertical="center"/>
    </xf>
    <xf numFmtId="0" fontId="10" fillId="0" borderId="1" xfId="6" applyFont="1" applyFill="1" applyBorder="1" applyAlignment="1">
      <alignment horizontal="left"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xf>
    <xf numFmtId="165" fontId="6" fillId="0" borderId="1" xfId="0" applyNumberFormat="1" applyFont="1" applyFill="1" applyBorder="1" applyAlignment="1" applyProtection="1">
      <alignment horizontal="right" vertical="center" indent="1"/>
      <protection locked="0"/>
    </xf>
    <xf numFmtId="49" fontId="4" fillId="0" borderId="1" xfId="0" applyNumberFormat="1" applyFont="1" applyFill="1" applyBorder="1" applyAlignment="1">
      <alignment horizontal="left" vertical="center"/>
    </xf>
    <xf numFmtId="4" fontId="14" fillId="0" borderId="0" xfId="0" applyNumberFormat="1" applyFont="1" applyFill="1" applyBorder="1"/>
    <xf numFmtId="0" fontId="4" fillId="0" borderId="1" xfId="0" applyFont="1" applyFill="1" applyBorder="1" applyAlignment="1">
      <alignment horizontal="justify" vertical="center" wrapText="1"/>
    </xf>
    <xf numFmtId="165" fontId="1" fillId="0" borderId="1" xfId="0" applyNumberFormat="1" applyFont="1" applyFill="1" applyBorder="1" applyAlignment="1">
      <alignment horizontal="left" vertical="center" wrapText="1" indent="1"/>
    </xf>
    <xf numFmtId="0" fontId="4" fillId="0" borderId="0" xfId="0" applyFont="1" applyFill="1" applyBorder="1" applyAlignment="1">
      <alignment vertical="top" wrapText="1"/>
    </xf>
    <xf numFmtId="0" fontId="6" fillId="0" borderId="0" xfId="0" applyFont="1" applyFill="1" applyBorder="1" applyAlignment="1">
      <alignment vertical="top" wrapText="1"/>
    </xf>
    <xf numFmtId="49" fontId="4" fillId="0" borderId="4" xfId="0" applyNumberFormat="1" applyFont="1" applyFill="1" applyBorder="1" applyAlignment="1">
      <alignment horizontal="center" vertical="center"/>
    </xf>
    <xf numFmtId="165" fontId="4" fillId="0" borderId="4" xfId="0" applyNumberFormat="1" applyFont="1" applyFill="1" applyBorder="1" applyAlignment="1">
      <alignment horizontal="right" vertical="center" indent="1"/>
    </xf>
    <xf numFmtId="4" fontId="4" fillId="0" borderId="4" xfId="0" applyNumberFormat="1" applyFont="1" applyFill="1" applyBorder="1" applyAlignment="1">
      <alignment horizontal="right" vertical="center"/>
    </xf>
    <xf numFmtId="165" fontId="4" fillId="0" borderId="4" xfId="0" applyNumberFormat="1" applyFont="1" applyFill="1" applyBorder="1" applyAlignment="1" applyProtection="1">
      <alignment horizontal="right" vertical="center" indent="1"/>
      <protection locked="0"/>
    </xf>
    <xf numFmtId="0" fontId="4" fillId="0" borderId="1" xfId="0" applyFont="1" applyFill="1" applyBorder="1" applyAlignment="1">
      <alignment vertical="top" wrapText="1"/>
    </xf>
    <xf numFmtId="0" fontId="6" fillId="0" borderId="0" xfId="0" applyFont="1" applyFill="1" applyAlignment="1">
      <alignment horizontal="left" wrapText="1"/>
    </xf>
    <xf numFmtId="49" fontId="0" fillId="0" borderId="0" xfId="0" applyNumberFormat="1" applyFill="1" applyAlignment="1">
      <alignment horizontal="center" vertical="center"/>
    </xf>
    <xf numFmtId="4" fontId="0" fillId="0" borderId="0" xfId="0" applyNumberFormat="1" applyFill="1" applyAlignment="1">
      <alignment horizontal="right" vertical="center"/>
    </xf>
    <xf numFmtId="165" fontId="0" fillId="0" borderId="0" xfId="0" applyNumberFormat="1" applyFill="1" applyAlignment="1" applyProtection="1">
      <alignment horizontal="right" vertical="center" indent="1"/>
      <protection locked="0"/>
    </xf>
    <xf numFmtId="165" fontId="0" fillId="0" borderId="0" xfId="0" applyNumberFormat="1" applyFill="1" applyAlignment="1">
      <alignment horizontal="right" vertical="center" indent="1"/>
    </xf>
    <xf numFmtId="49" fontId="6" fillId="0" borderId="0" xfId="0" applyNumberFormat="1" applyFont="1" applyFill="1" applyAlignment="1">
      <alignment horizontal="left"/>
    </xf>
    <xf numFmtId="0" fontId="6" fillId="0" borderId="0" xfId="0" applyFont="1" applyFill="1" applyAlignment="1">
      <alignment horizontal="left" vertical="center" wrapText="1"/>
    </xf>
    <xf numFmtId="49" fontId="6" fillId="0" borderId="0" xfId="0" applyNumberFormat="1" applyFont="1" applyFill="1" applyAlignment="1">
      <alignment horizontal="center" vertical="center"/>
    </xf>
    <xf numFmtId="4" fontId="6" fillId="0" borderId="0" xfId="0" applyNumberFormat="1" applyFont="1" applyFill="1" applyAlignment="1">
      <alignment horizontal="right" vertical="center"/>
    </xf>
    <xf numFmtId="165" fontId="6" fillId="0" borderId="0" xfId="0" applyNumberFormat="1" applyFont="1" applyFill="1" applyAlignment="1" applyProtection="1">
      <alignment horizontal="right" vertical="center" indent="1"/>
      <protection locked="0"/>
    </xf>
    <xf numFmtId="165" fontId="2" fillId="0" borderId="0" xfId="0" applyNumberFormat="1" applyFont="1" applyFill="1" applyAlignment="1">
      <alignment horizontal="right" vertical="center" indent="1"/>
    </xf>
    <xf numFmtId="0" fontId="6" fillId="0" borderId="0" xfId="0" applyFont="1" applyFill="1"/>
    <xf numFmtId="0" fontId="2" fillId="0" borderId="0" xfId="0" applyFont="1" applyFill="1"/>
    <xf numFmtId="0" fontId="3" fillId="0" borderId="0" xfId="0" applyFont="1" applyFill="1"/>
    <xf numFmtId="0" fontId="13" fillId="0" borderId="0" xfId="0" applyFont="1" applyFill="1"/>
    <xf numFmtId="49" fontId="4" fillId="0" borderId="5" xfId="0" applyNumberFormat="1" applyFont="1" applyFill="1" applyBorder="1" applyAlignment="1">
      <alignment horizontal="center" vertical="center"/>
    </xf>
    <xf numFmtId="165" fontId="4" fillId="0" borderId="5" xfId="0" applyNumberFormat="1" applyFont="1" applyFill="1" applyBorder="1" applyAlignment="1">
      <alignment horizontal="right" vertical="center" indent="1"/>
    </xf>
    <xf numFmtId="4" fontId="4" fillId="0" borderId="5" xfId="0" applyNumberFormat="1" applyFont="1" applyFill="1" applyBorder="1" applyAlignment="1">
      <alignment horizontal="right" vertical="center"/>
    </xf>
    <xf numFmtId="165" fontId="4" fillId="0" borderId="5" xfId="0" applyNumberFormat="1" applyFont="1" applyFill="1" applyBorder="1" applyAlignment="1" applyProtection="1">
      <alignment horizontal="right" vertical="center" indent="1"/>
      <protection locked="0"/>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4" fontId="4" fillId="0" borderId="0" xfId="0" applyNumberFormat="1" applyFont="1" applyFill="1" applyBorder="1" applyAlignment="1">
      <alignment horizontal="right" vertical="center"/>
    </xf>
    <xf numFmtId="165" fontId="4" fillId="0" borderId="0" xfId="0" applyNumberFormat="1" applyFont="1" applyFill="1" applyBorder="1" applyAlignment="1" applyProtection="1">
      <alignment horizontal="right" vertical="center" indent="1"/>
      <protection locked="0"/>
    </xf>
    <xf numFmtId="165" fontId="4" fillId="0" borderId="0" xfId="0" applyNumberFormat="1" applyFont="1" applyFill="1" applyBorder="1" applyAlignment="1">
      <alignment horizontal="right" vertical="center" indent="1"/>
    </xf>
    <xf numFmtId="49" fontId="0" fillId="0" borderId="0" xfId="0" applyNumberFormat="1" applyFill="1" applyAlignment="1">
      <alignment horizontal="left"/>
    </xf>
    <xf numFmtId="0" fontId="0" fillId="0" borderId="0" xfId="0" applyFill="1" applyAlignment="1">
      <alignment horizontal="left" vertical="center" wrapText="1"/>
    </xf>
    <xf numFmtId="0" fontId="15" fillId="0" borderId="0" xfId="0" applyFont="1" applyProtection="1"/>
    <xf numFmtId="0" fontId="15" fillId="0" borderId="0" xfId="0" applyFont="1" applyAlignment="1" applyProtection="1">
      <alignment vertical="top" wrapText="1"/>
    </xf>
    <xf numFmtId="0" fontId="16" fillId="0" borderId="0" xfId="0" applyFont="1" applyFill="1" applyProtection="1"/>
    <xf numFmtId="4" fontId="15" fillId="0" borderId="0" xfId="0" applyNumberFormat="1" applyFont="1" applyProtection="1"/>
    <xf numFmtId="0" fontId="15" fillId="0" borderId="0" xfId="0" applyFont="1" applyAlignment="1" applyProtection="1">
      <alignment vertical="top"/>
    </xf>
    <xf numFmtId="0" fontId="16" fillId="0" borderId="0" xfId="0" applyFont="1" applyProtection="1"/>
    <xf numFmtId="0" fontId="17" fillId="0" borderId="0" xfId="0" applyFont="1" applyAlignment="1" applyProtection="1">
      <alignment horizontal="left"/>
    </xf>
    <xf numFmtId="0" fontId="18" fillId="0" borderId="1" xfId="0" applyFont="1" applyBorder="1" applyProtection="1"/>
    <xf numFmtId="0" fontId="15" fillId="0" borderId="1" xfId="0" applyFont="1" applyBorder="1" applyProtection="1"/>
    <xf numFmtId="4" fontId="15" fillId="0" borderId="1" xfId="0" applyNumberFormat="1" applyFont="1" applyBorder="1" applyProtection="1"/>
    <xf numFmtId="0" fontId="16" fillId="2" borderId="1" xfId="0" applyFont="1" applyFill="1" applyBorder="1" applyProtection="1"/>
    <xf numFmtId="4" fontId="16" fillId="2" borderId="1" xfId="0" applyNumberFormat="1" applyFont="1" applyFill="1" applyBorder="1" applyProtection="1"/>
    <xf numFmtId="0" fontId="19" fillId="0" borderId="1" xfId="0" applyFont="1" applyBorder="1" applyProtection="1"/>
    <xf numFmtId="0" fontId="20" fillId="0" borderId="0" xfId="0" applyFont="1"/>
    <xf numFmtId="4" fontId="16" fillId="0" borderId="0" xfId="0" applyNumberFormat="1" applyFont="1" applyFill="1" applyProtection="1"/>
    <xf numFmtId="4" fontId="17" fillId="0" borderId="0" xfId="0" applyNumberFormat="1" applyFont="1" applyAlignment="1" applyProtection="1">
      <alignment horizontal="left"/>
    </xf>
    <xf numFmtId="4" fontId="0" fillId="0" borderId="0" xfId="0" applyNumberFormat="1"/>
    <xf numFmtId="49" fontId="6" fillId="0" borderId="1" xfId="0" applyNumberFormat="1" applyFont="1" applyFill="1" applyBorder="1" applyAlignment="1" applyProtection="1">
      <alignment horizontal="center" vertical="center"/>
      <protection locked="0"/>
    </xf>
  </cellXfs>
  <cellStyles count="7">
    <cellStyle name="Excel Built-in Normal 3" xfId="1"/>
    <cellStyle name="Navadno" xfId="0" builtinId="0"/>
    <cellStyle name="Navadno 2" xfId="2"/>
    <cellStyle name="Navadno 2 2" xfId="3"/>
    <cellStyle name="Navadno 3" xfId="4"/>
    <cellStyle name="Navadno 4" xfId="5"/>
    <cellStyle name="Normal_1.3.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abSelected="1" view="pageBreakPreview" zoomScaleNormal="100" zoomScaleSheetLayoutView="100" workbookViewId="0">
      <selection activeCell="D11" sqref="D11"/>
    </sheetView>
  </sheetViews>
  <sheetFormatPr defaultColWidth="8.7109375" defaultRowHeight="12.75" x14ac:dyDescent="0.2"/>
  <cols>
    <col min="1" max="1" width="8.7109375" style="71" customWidth="1"/>
    <col min="2" max="2" width="39.7109375" style="72" customWidth="1"/>
    <col min="3" max="3" width="6.7109375" style="48" customWidth="1"/>
    <col min="4" max="4" width="9.7109375" style="49" customWidth="1"/>
    <col min="5" max="5" width="11.7109375" style="50" customWidth="1"/>
    <col min="6" max="6" width="14.7109375" style="51" customWidth="1"/>
    <col min="7" max="8" width="0" style="27" hidden="1" customWidth="1"/>
    <col min="9" max="9" width="7" style="27" hidden="1" customWidth="1"/>
    <col min="10" max="10" width="4.140625" style="27" hidden="1" customWidth="1"/>
    <col min="11" max="16384" width="8.7109375" style="27"/>
  </cols>
  <sheetData>
    <row r="1" spans="1:10" ht="20.100000000000001" customHeight="1" x14ac:dyDescent="0.2">
      <c r="A1" s="9" t="s">
        <v>117</v>
      </c>
      <c r="B1" s="47"/>
    </row>
    <row r="2" spans="1:10" s="59" customFormat="1" ht="12" customHeight="1" x14ac:dyDescent="0.25">
      <c r="A2" s="52"/>
      <c r="B2" s="53"/>
      <c r="C2" s="54"/>
      <c r="D2" s="55"/>
      <c r="E2" s="56"/>
      <c r="F2" s="57"/>
      <c r="G2" s="58"/>
      <c r="H2" s="58"/>
    </row>
    <row r="3" spans="1:10" s="60" customFormat="1" ht="32.25" customHeight="1" thickBot="1" x14ac:dyDescent="0.25">
      <c r="A3" s="4" t="s">
        <v>0</v>
      </c>
      <c r="B3" s="5" t="s">
        <v>1</v>
      </c>
      <c r="C3" s="6" t="s">
        <v>2</v>
      </c>
      <c r="D3" s="6" t="s">
        <v>119</v>
      </c>
      <c r="E3" s="90"/>
      <c r="F3" s="6" t="s">
        <v>15</v>
      </c>
      <c r="G3" s="7" t="s">
        <v>3</v>
      </c>
      <c r="H3" s="8" t="s">
        <v>3</v>
      </c>
      <c r="I3" s="8" t="s">
        <v>3</v>
      </c>
      <c r="J3" s="8" t="s">
        <v>3</v>
      </c>
    </row>
    <row r="4" spans="1:10" ht="20.100000000000001" customHeight="1" x14ac:dyDescent="0.2">
      <c r="A4" s="9" t="s">
        <v>127</v>
      </c>
      <c r="B4" s="10"/>
      <c r="C4" s="1"/>
      <c r="D4" s="11"/>
      <c r="E4" s="12"/>
      <c r="F4" s="13">
        <f>SUM(F5,F7,F9)</f>
        <v>0</v>
      </c>
      <c r="G4" s="14">
        <v>4012</v>
      </c>
      <c r="H4" s="14"/>
      <c r="I4" s="14"/>
      <c r="J4" s="14"/>
    </row>
    <row r="5" spans="1:10" s="61" customFormat="1" ht="20.100000000000001" customHeight="1" x14ac:dyDescent="0.2">
      <c r="A5" s="9" t="s">
        <v>38</v>
      </c>
      <c r="B5" s="10"/>
      <c r="C5" s="1"/>
      <c r="D5" s="15"/>
      <c r="E5" s="12"/>
      <c r="F5" s="13">
        <f>SUM(F6)</f>
        <v>0</v>
      </c>
      <c r="G5" s="16"/>
      <c r="H5" s="16"/>
      <c r="I5" s="16"/>
      <c r="J5" s="16"/>
    </row>
    <row r="6" spans="1:10" s="61" customFormat="1" ht="30" customHeight="1" x14ac:dyDescent="0.2">
      <c r="A6" s="1" t="s">
        <v>16</v>
      </c>
      <c r="B6" s="10" t="s">
        <v>39</v>
      </c>
      <c r="C6" s="1" t="s">
        <v>33</v>
      </c>
      <c r="D6" s="17">
        <v>1</v>
      </c>
      <c r="E6" s="12"/>
      <c r="F6" s="18">
        <f>D6*E6</f>
        <v>0</v>
      </c>
      <c r="G6" s="16"/>
      <c r="H6" s="16"/>
      <c r="I6" s="16"/>
      <c r="J6" s="16"/>
    </row>
    <row r="7" spans="1:10" ht="20.100000000000001" customHeight="1" x14ac:dyDescent="0.2">
      <c r="A7" s="9" t="s">
        <v>40</v>
      </c>
      <c r="B7" s="10"/>
      <c r="C7" s="1"/>
      <c r="D7" s="11"/>
      <c r="E7" s="12"/>
      <c r="F7" s="13">
        <f>F8</f>
        <v>0</v>
      </c>
      <c r="G7" s="14">
        <v>4013</v>
      </c>
      <c r="H7" s="14"/>
      <c r="I7" s="14"/>
      <c r="J7" s="14"/>
    </row>
    <row r="8" spans="1:10" ht="30" customHeight="1" x14ac:dyDescent="0.2">
      <c r="A8" s="1" t="s">
        <v>16</v>
      </c>
      <c r="B8" s="10" t="s">
        <v>37</v>
      </c>
      <c r="C8" s="1" t="s">
        <v>5</v>
      </c>
      <c r="D8" s="19">
        <v>0.46</v>
      </c>
      <c r="E8" s="12"/>
      <c r="F8" s="18">
        <f>D8*E8</f>
        <v>0</v>
      </c>
      <c r="G8" s="14">
        <v>9793</v>
      </c>
      <c r="H8" s="14">
        <v>4013</v>
      </c>
      <c r="I8" s="14"/>
      <c r="J8" s="14">
        <v>4925</v>
      </c>
    </row>
    <row r="9" spans="1:10" ht="20.100000000000001" customHeight="1" x14ac:dyDescent="0.2">
      <c r="A9" s="9" t="s">
        <v>41</v>
      </c>
      <c r="B9" s="10"/>
      <c r="C9" s="1"/>
      <c r="D9" s="11"/>
      <c r="E9" s="12"/>
      <c r="F9" s="13">
        <f>SUM(F10:F12)</f>
        <v>0</v>
      </c>
      <c r="G9" s="14">
        <v>4014</v>
      </c>
      <c r="H9" s="14"/>
      <c r="I9" s="14"/>
      <c r="J9" s="14"/>
    </row>
    <row r="10" spans="1:10" ht="20.100000000000001" customHeight="1" x14ac:dyDescent="0.2">
      <c r="A10" s="20" t="s">
        <v>16</v>
      </c>
      <c r="B10" s="21" t="s">
        <v>22</v>
      </c>
      <c r="C10" s="20" t="s">
        <v>8</v>
      </c>
      <c r="D10" s="11">
        <v>25</v>
      </c>
      <c r="E10" s="12"/>
      <c r="F10" s="18">
        <f>D10*E10</f>
        <v>0</v>
      </c>
      <c r="G10" s="14"/>
      <c r="H10" s="14"/>
      <c r="I10" s="14"/>
      <c r="J10" s="14"/>
    </row>
    <row r="11" spans="1:10" s="28" customFormat="1" ht="45.2" customHeight="1" x14ac:dyDescent="0.2">
      <c r="A11" s="20" t="s">
        <v>17</v>
      </c>
      <c r="B11" s="21" t="s">
        <v>25</v>
      </c>
      <c r="C11" s="20" t="s">
        <v>7</v>
      </c>
      <c r="D11" s="11">
        <v>1400</v>
      </c>
      <c r="E11" s="12"/>
      <c r="F11" s="22">
        <f>D11*E11</f>
        <v>0</v>
      </c>
      <c r="G11" s="23"/>
      <c r="H11" s="23"/>
      <c r="I11" s="23"/>
      <c r="J11" s="23"/>
    </row>
    <row r="12" spans="1:10" s="28" customFormat="1" ht="45.2" customHeight="1" x14ac:dyDescent="0.2">
      <c r="A12" s="20" t="s">
        <v>18</v>
      </c>
      <c r="B12" s="21" t="s">
        <v>89</v>
      </c>
      <c r="C12" s="20" t="s">
        <v>8</v>
      </c>
      <c r="D12" s="11">
        <v>80</v>
      </c>
      <c r="E12" s="12"/>
      <c r="F12" s="18">
        <f>D12*E12</f>
        <v>0</v>
      </c>
      <c r="G12" s="23">
        <v>9800</v>
      </c>
      <c r="H12" s="23">
        <v>4014</v>
      </c>
      <c r="I12" s="23"/>
      <c r="J12" s="23">
        <v>14121</v>
      </c>
    </row>
    <row r="13" spans="1:10" s="28" customFormat="1" ht="64.5" customHeight="1" x14ac:dyDescent="0.2">
      <c r="A13" s="20"/>
      <c r="B13" s="10" t="s">
        <v>90</v>
      </c>
      <c r="C13" s="20"/>
      <c r="D13" s="11"/>
      <c r="E13" s="12"/>
      <c r="F13" s="18"/>
      <c r="G13" s="23"/>
      <c r="H13" s="23"/>
      <c r="I13" s="23"/>
      <c r="J13" s="23"/>
    </row>
    <row r="14" spans="1:10" ht="20.100000000000001" customHeight="1" x14ac:dyDescent="0.2">
      <c r="A14" s="9" t="s">
        <v>9</v>
      </c>
      <c r="B14" s="10"/>
      <c r="C14" s="1"/>
      <c r="D14" s="11"/>
      <c r="E14" s="12"/>
      <c r="F14" s="13">
        <f>+F15+F18+F20+F23</f>
        <v>0</v>
      </c>
      <c r="G14" s="14">
        <v>4015</v>
      </c>
      <c r="H14" s="14"/>
      <c r="I14" s="14"/>
      <c r="J14" s="14"/>
    </row>
    <row r="15" spans="1:10" ht="20.100000000000001" customHeight="1" x14ac:dyDescent="0.2">
      <c r="A15" s="24" t="s">
        <v>10</v>
      </c>
      <c r="B15" s="21"/>
      <c r="C15" s="20"/>
      <c r="D15" s="25"/>
      <c r="E15" s="12"/>
      <c r="F15" s="13">
        <f>SUM(F16)</f>
        <v>0</v>
      </c>
      <c r="G15" s="14">
        <v>4016</v>
      </c>
      <c r="H15" s="14"/>
      <c r="I15" s="14"/>
      <c r="J15" s="14"/>
    </row>
    <row r="16" spans="1:10" ht="25.5" x14ac:dyDescent="0.2">
      <c r="A16" s="1" t="s">
        <v>16</v>
      </c>
      <c r="B16" s="10" t="s">
        <v>81</v>
      </c>
      <c r="C16" s="1" t="s">
        <v>11</v>
      </c>
      <c r="D16" s="26">
        <v>950</v>
      </c>
      <c r="E16" s="12"/>
      <c r="F16" s="18">
        <f>D16*E16</f>
        <v>0</v>
      </c>
      <c r="G16" s="14">
        <v>9805</v>
      </c>
      <c r="H16" s="14">
        <v>4016</v>
      </c>
      <c r="I16" s="14"/>
      <c r="J16" s="14">
        <v>5644</v>
      </c>
    </row>
    <row r="17" spans="1:10" ht="20.100000000000001" customHeight="1" x14ac:dyDescent="0.2">
      <c r="A17" s="1"/>
      <c r="B17" s="10" t="s">
        <v>42</v>
      </c>
      <c r="C17" s="1"/>
      <c r="D17" s="11"/>
      <c r="E17" s="12"/>
      <c r="F17" s="22"/>
      <c r="G17" s="14"/>
      <c r="H17" s="14"/>
      <c r="I17" s="14"/>
      <c r="J17" s="14"/>
    </row>
    <row r="18" spans="1:10" ht="20.100000000000001" customHeight="1" x14ac:dyDescent="0.2">
      <c r="A18" s="9" t="s">
        <v>23</v>
      </c>
      <c r="B18" s="10"/>
      <c r="C18" s="1"/>
      <c r="D18" s="11"/>
      <c r="E18" s="12"/>
      <c r="F18" s="13">
        <f>SUM(F19)</f>
        <v>0</v>
      </c>
      <c r="G18" s="14">
        <v>4017</v>
      </c>
      <c r="H18" s="14"/>
    </row>
    <row r="19" spans="1:10" ht="30" customHeight="1" x14ac:dyDescent="0.2">
      <c r="A19" s="1" t="s">
        <v>16</v>
      </c>
      <c r="B19" s="10" t="s">
        <v>24</v>
      </c>
      <c r="C19" s="1" t="s">
        <v>7</v>
      </c>
      <c r="D19" s="11">
        <v>2420</v>
      </c>
      <c r="E19" s="12"/>
      <c r="F19" s="22">
        <f>D19*E19</f>
        <v>0</v>
      </c>
      <c r="G19" s="14">
        <v>9807</v>
      </c>
      <c r="H19" s="14">
        <v>4017</v>
      </c>
      <c r="J19" s="27">
        <v>5916</v>
      </c>
    </row>
    <row r="20" spans="1:10" ht="20.100000000000001" customHeight="1" x14ac:dyDescent="0.2">
      <c r="A20" s="9" t="s">
        <v>44</v>
      </c>
      <c r="B20" s="10"/>
      <c r="C20" s="1"/>
      <c r="D20" s="11"/>
      <c r="E20" s="12"/>
      <c r="F20" s="13">
        <f>SUM(F21:F22)</f>
        <v>0</v>
      </c>
      <c r="G20" s="14">
        <v>4018</v>
      </c>
      <c r="H20" s="14"/>
      <c r="I20" s="14"/>
      <c r="J20" s="14"/>
    </row>
    <row r="21" spans="1:10" ht="30" customHeight="1" x14ac:dyDescent="0.2">
      <c r="A21" s="1" t="s">
        <v>17</v>
      </c>
      <c r="B21" s="10" t="s">
        <v>43</v>
      </c>
      <c r="C21" s="1" t="s">
        <v>11</v>
      </c>
      <c r="D21" s="11">
        <v>730</v>
      </c>
      <c r="E21" s="12"/>
      <c r="F21" s="18">
        <f>D21*E21</f>
        <v>0</v>
      </c>
      <c r="G21" s="14"/>
      <c r="H21" s="14"/>
      <c r="I21" s="14"/>
      <c r="J21" s="14"/>
    </row>
    <row r="22" spans="1:10" ht="42" customHeight="1" x14ac:dyDescent="0.2">
      <c r="A22" s="1" t="s">
        <v>18</v>
      </c>
      <c r="B22" s="10" t="s">
        <v>26</v>
      </c>
      <c r="C22" s="1" t="s">
        <v>11</v>
      </c>
      <c r="D22" s="11">
        <v>422</v>
      </c>
      <c r="E22" s="12"/>
      <c r="F22" s="18">
        <f>D22*E22</f>
        <v>0</v>
      </c>
      <c r="G22" s="14"/>
      <c r="H22" s="14"/>
      <c r="I22" s="14"/>
      <c r="J22" s="14"/>
    </row>
    <row r="23" spans="1:10" ht="20.100000000000001" customHeight="1" x14ac:dyDescent="0.2">
      <c r="A23" s="9" t="s">
        <v>95</v>
      </c>
      <c r="B23" s="10"/>
      <c r="C23" s="1"/>
      <c r="D23" s="11"/>
      <c r="E23" s="12"/>
      <c r="F23" s="13">
        <f>SUM(F24)</f>
        <v>0</v>
      </c>
      <c r="G23" s="14">
        <v>4018</v>
      </c>
      <c r="H23" s="14"/>
      <c r="I23" s="14"/>
      <c r="J23" s="14"/>
    </row>
    <row r="24" spans="1:10" ht="71.25" customHeight="1" x14ac:dyDescent="0.2">
      <c r="A24" s="1" t="s">
        <v>16</v>
      </c>
      <c r="B24" s="10" t="s">
        <v>96</v>
      </c>
      <c r="C24" s="1" t="s">
        <v>11</v>
      </c>
      <c r="D24" s="11">
        <v>40</v>
      </c>
      <c r="E24" s="12"/>
      <c r="F24" s="18">
        <f>D24*E24</f>
        <v>0</v>
      </c>
      <c r="G24" s="14"/>
      <c r="H24" s="14"/>
      <c r="I24" s="14"/>
      <c r="J24" s="14"/>
    </row>
    <row r="25" spans="1:10" ht="20.100000000000001" customHeight="1" x14ac:dyDescent="0.2">
      <c r="A25" s="9" t="s">
        <v>12</v>
      </c>
      <c r="B25" s="10"/>
      <c r="C25" s="1"/>
      <c r="D25" s="11"/>
      <c r="E25" s="12"/>
      <c r="F25" s="13">
        <f>SUM(F26,F28,F30)</f>
        <v>0</v>
      </c>
      <c r="G25" s="14"/>
      <c r="H25" s="14"/>
      <c r="I25" s="14"/>
      <c r="J25" s="14"/>
    </row>
    <row r="26" spans="1:10" ht="20.100000000000001" customHeight="1" x14ac:dyDescent="0.2">
      <c r="A26" s="9" t="s">
        <v>21</v>
      </c>
      <c r="B26" s="10"/>
      <c r="C26" s="1"/>
      <c r="D26" s="11"/>
      <c r="E26" s="12"/>
      <c r="F26" s="13">
        <f>SUM(F27)</f>
        <v>0</v>
      </c>
      <c r="G26" s="14">
        <v>4021</v>
      </c>
      <c r="H26" s="14"/>
      <c r="I26" s="14"/>
      <c r="J26" s="14"/>
    </row>
    <row r="27" spans="1:10" s="28" customFormat="1" ht="39.950000000000003" customHeight="1" x14ac:dyDescent="0.2">
      <c r="A27" s="1" t="s">
        <v>16</v>
      </c>
      <c r="B27" s="10" t="s">
        <v>82</v>
      </c>
      <c r="C27" s="1" t="s">
        <v>7</v>
      </c>
      <c r="D27" s="11">
        <v>1710</v>
      </c>
      <c r="E27" s="12"/>
      <c r="F27" s="18">
        <f>D27*E27</f>
        <v>0</v>
      </c>
      <c r="G27" s="23">
        <v>9815</v>
      </c>
      <c r="H27" s="23">
        <v>4021</v>
      </c>
      <c r="I27" s="23"/>
      <c r="J27" s="23">
        <v>13616</v>
      </c>
    </row>
    <row r="28" spans="1:10" s="28" customFormat="1" ht="20.100000000000001" customHeight="1" x14ac:dyDescent="0.2">
      <c r="A28" s="9" t="s">
        <v>20</v>
      </c>
      <c r="B28" s="10"/>
      <c r="C28" s="1"/>
      <c r="D28" s="11"/>
      <c r="E28" s="12"/>
      <c r="F28" s="13">
        <f>SUM(F29:F29)</f>
        <v>0</v>
      </c>
      <c r="G28" s="23"/>
      <c r="H28" s="23"/>
      <c r="I28" s="23"/>
      <c r="J28" s="23"/>
    </row>
    <row r="29" spans="1:10" ht="39.950000000000003" customHeight="1" x14ac:dyDescent="0.2">
      <c r="A29" s="1" t="s">
        <v>16</v>
      </c>
      <c r="B29" s="10" t="s">
        <v>83</v>
      </c>
      <c r="C29" s="1" t="s">
        <v>7</v>
      </c>
      <c r="D29" s="11">
        <v>1710</v>
      </c>
      <c r="E29" s="12"/>
      <c r="F29" s="18">
        <f>D29*E29</f>
        <v>0</v>
      </c>
      <c r="G29" s="14">
        <v>9816</v>
      </c>
      <c r="H29" s="14">
        <v>4022</v>
      </c>
      <c r="I29" s="14"/>
      <c r="J29" s="14">
        <v>13755</v>
      </c>
    </row>
    <row r="30" spans="1:10" s="28" customFormat="1" ht="20.100000000000001" customHeight="1" x14ac:dyDescent="0.2">
      <c r="A30" s="9" t="s">
        <v>34</v>
      </c>
      <c r="B30" s="10"/>
      <c r="C30" s="1"/>
      <c r="D30" s="11"/>
      <c r="E30" s="12"/>
      <c r="F30" s="13">
        <f>SUM(F31:F31)</f>
        <v>0</v>
      </c>
      <c r="G30" s="23">
        <v>4024</v>
      </c>
      <c r="H30" s="23"/>
    </row>
    <row r="31" spans="1:10" s="28" customFormat="1" ht="45.2" customHeight="1" x14ac:dyDescent="0.2">
      <c r="A31" s="1" t="s">
        <v>16</v>
      </c>
      <c r="B31" s="10" t="s">
        <v>88</v>
      </c>
      <c r="C31" s="1" t="s">
        <v>7</v>
      </c>
      <c r="D31" s="11">
        <v>320</v>
      </c>
      <c r="E31" s="12"/>
      <c r="F31" s="18">
        <f>D31*E31</f>
        <v>0</v>
      </c>
      <c r="G31" s="23">
        <v>9826</v>
      </c>
      <c r="H31" s="23">
        <v>4024</v>
      </c>
      <c r="J31" s="28">
        <v>3180</v>
      </c>
    </row>
    <row r="32" spans="1:10" s="28" customFormat="1" ht="30" customHeight="1" x14ac:dyDescent="0.2">
      <c r="A32" s="1"/>
      <c r="B32" s="10"/>
      <c r="C32" s="1"/>
      <c r="D32" s="11"/>
      <c r="E32" s="12"/>
      <c r="F32" s="18"/>
      <c r="G32" s="23"/>
      <c r="H32" s="23"/>
    </row>
    <row r="33" spans="1:10" s="28" customFormat="1" ht="20.100000000000001" customHeight="1" x14ac:dyDescent="0.2">
      <c r="A33" s="9" t="s">
        <v>76</v>
      </c>
      <c r="B33" s="10"/>
      <c r="C33" s="1"/>
      <c r="D33" s="11"/>
      <c r="E33" s="12"/>
      <c r="F33" s="13">
        <f>SUM(F34:F39)</f>
        <v>0</v>
      </c>
      <c r="G33" s="23">
        <v>4025</v>
      </c>
      <c r="H33" s="23"/>
    </row>
    <row r="34" spans="1:10" s="28" customFormat="1" ht="42" customHeight="1" x14ac:dyDescent="0.2">
      <c r="A34" s="1" t="s">
        <v>16</v>
      </c>
      <c r="B34" s="10" t="s">
        <v>24</v>
      </c>
      <c r="C34" s="1" t="s">
        <v>7</v>
      </c>
      <c r="D34" s="11">
        <v>720</v>
      </c>
      <c r="E34" s="12"/>
      <c r="F34" s="22">
        <f t="shared" ref="F34:F39" si="0">D34*E34</f>
        <v>0</v>
      </c>
      <c r="G34" s="23">
        <v>4026</v>
      </c>
      <c r="H34" s="23"/>
    </row>
    <row r="35" spans="1:10" s="28" customFormat="1" ht="51" customHeight="1" x14ac:dyDescent="0.2">
      <c r="A35" s="1" t="s">
        <v>16</v>
      </c>
      <c r="B35" s="10" t="s">
        <v>43</v>
      </c>
      <c r="C35" s="1" t="s">
        <v>11</v>
      </c>
      <c r="D35" s="11">
        <v>300</v>
      </c>
      <c r="E35" s="12"/>
      <c r="F35" s="18">
        <f t="shared" si="0"/>
        <v>0</v>
      </c>
      <c r="G35" s="23">
        <v>9829</v>
      </c>
      <c r="H35" s="23">
        <v>4026</v>
      </c>
      <c r="J35" s="28">
        <v>7506</v>
      </c>
    </row>
    <row r="36" spans="1:10" s="28" customFormat="1" ht="42.75" customHeight="1" x14ac:dyDescent="0.2">
      <c r="A36" s="1" t="s">
        <v>31</v>
      </c>
      <c r="B36" s="10" t="s">
        <v>113</v>
      </c>
      <c r="C36" s="1" t="s">
        <v>11</v>
      </c>
      <c r="D36" s="11">
        <v>170</v>
      </c>
      <c r="E36" s="12"/>
      <c r="F36" s="18">
        <f t="shared" si="0"/>
        <v>0</v>
      </c>
      <c r="G36" s="23">
        <v>4026</v>
      </c>
      <c r="H36" s="23"/>
    </row>
    <row r="37" spans="1:10" s="28" customFormat="1" ht="55.7" customHeight="1" x14ac:dyDescent="0.2">
      <c r="A37" s="1" t="s">
        <v>69</v>
      </c>
      <c r="B37" s="10" t="s">
        <v>77</v>
      </c>
      <c r="C37" s="1" t="s">
        <v>7</v>
      </c>
      <c r="D37" s="11">
        <v>550</v>
      </c>
      <c r="E37" s="12"/>
      <c r="F37" s="18">
        <f t="shared" si="0"/>
        <v>0</v>
      </c>
      <c r="G37" s="23">
        <v>9829</v>
      </c>
      <c r="H37" s="23">
        <v>4026</v>
      </c>
      <c r="J37" s="28">
        <v>7506</v>
      </c>
    </row>
    <row r="38" spans="1:10" s="28" customFormat="1" ht="39.950000000000003" customHeight="1" x14ac:dyDescent="0.2">
      <c r="A38" s="1" t="s">
        <v>70</v>
      </c>
      <c r="B38" s="10" t="s">
        <v>78</v>
      </c>
      <c r="C38" s="1" t="s">
        <v>8</v>
      </c>
      <c r="D38" s="11">
        <v>472</v>
      </c>
      <c r="E38" s="12"/>
      <c r="F38" s="18">
        <f t="shared" si="0"/>
        <v>0</v>
      </c>
      <c r="G38" s="23">
        <v>9862</v>
      </c>
      <c r="H38" s="23">
        <v>4026</v>
      </c>
      <c r="J38" s="28">
        <v>2419</v>
      </c>
    </row>
    <row r="39" spans="1:10" s="28" customFormat="1" ht="20.100000000000001" customHeight="1" x14ac:dyDescent="0.2">
      <c r="A39" s="1" t="s">
        <v>71</v>
      </c>
      <c r="B39" s="10" t="s">
        <v>79</v>
      </c>
      <c r="C39" s="1" t="s">
        <v>8</v>
      </c>
      <c r="D39" s="11">
        <v>472</v>
      </c>
      <c r="E39" s="12"/>
      <c r="F39" s="18">
        <f t="shared" si="0"/>
        <v>0</v>
      </c>
      <c r="G39" s="23"/>
      <c r="H39" s="23"/>
    </row>
    <row r="40" spans="1:10" s="28" customFormat="1" ht="68.099999999999994" customHeight="1" x14ac:dyDescent="0.2">
      <c r="A40" s="9" t="s">
        <v>27</v>
      </c>
      <c r="B40" s="10"/>
      <c r="C40" s="1"/>
      <c r="D40" s="11"/>
      <c r="E40" s="12"/>
      <c r="F40" s="13">
        <f>+F41+F43+F46+F48+F52+F54</f>
        <v>0</v>
      </c>
      <c r="G40" s="23"/>
      <c r="H40" s="23"/>
    </row>
    <row r="41" spans="1:10" s="28" customFormat="1" ht="20.100000000000001" customHeight="1" x14ac:dyDescent="0.2">
      <c r="A41" s="9" t="s">
        <v>28</v>
      </c>
      <c r="B41" s="10"/>
      <c r="C41" s="1"/>
      <c r="D41" s="11"/>
      <c r="E41" s="12"/>
      <c r="F41" s="13">
        <f>F42</f>
        <v>0</v>
      </c>
      <c r="G41" s="23"/>
      <c r="H41" s="23"/>
    </row>
    <row r="42" spans="1:10" ht="60.75" customHeight="1" x14ac:dyDescent="0.2">
      <c r="A42" s="1" t="s">
        <v>16</v>
      </c>
      <c r="B42" s="29" t="s">
        <v>32</v>
      </c>
      <c r="C42" s="1" t="s">
        <v>8</v>
      </c>
      <c r="D42" s="11">
        <v>100</v>
      </c>
      <c r="E42" s="12"/>
      <c r="F42" s="18">
        <f>D42*E42</f>
        <v>0</v>
      </c>
      <c r="G42" s="14">
        <v>9863</v>
      </c>
      <c r="H42" s="14">
        <v>4026</v>
      </c>
      <c r="J42" s="27">
        <v>14139</v>
      </c>
    </row>
    <row r="43" spans="1:10" ht="70.150000000000006" customHeight="1" x14ac:dyDescent="0.2">
      <c r="A43" s="9" t="s">
        <v>29</v>
      </c>
      <c r="B43" s="10"/>
      <c r="C43" s="1"/>
      <c r="D43" s="11"/>
      <c r="E43" s="12"/>
      <c r="F43" s="13">
        <f>SUM(F44:F45)</f>
        <v>0</v>
      </c>
      <c r="G43" s="14"/>
      <c r="H43" s="14"/>
    </row>
    <row r="44" spans="1:10" ht="44.25" customHeight="1" x14ac:dyDescent="0.2">
      <c r="A44" s="1" t="s">
        <v>16</v>
      </c>
      <c r="B44" s="10" t="s">
        <v>85</v>
      </c>
      <c r="C44" s="1" t="s">
        <v>8</v>
      </c>
      <c r="D44" s="11">
        <v>20</v>
      </c>
      <c r="E44" s="12"/>
      <c r="F44" s="18">
        <f>D44*E44</f>
        <v>0</v>
      </c>
      <c r="G44" s="14"/>
      <c r="H44" s="14"/>
    </row>
    <row r="45" spans="1:10" ht="54.95" customHeight="1" x14ac:dyDescent="0.2">
      <c r="A45" s="30"/>
      <c r="B45" s="10" t="s">
        <v>84</v>
      </c>
      <c r="C45" s="1" t="s">
        <v>7</v>
      </c>
      <c r="D45" s="11">
        <v>10</v>
      </c>
      <c r="E45" s="12"/>
      <c r="F45" s="18">
        <f>D45*E45</f>
        <v>0</v>
      </c>
      <c r="G45" s="14"/>
      <c r="H45" s="14"/>
    </row>
    <row r="46" spans="1:10" s="14" customFormat="1" ht="20.100000000000001" customHeight="1" x14ac:dyDescent="0.2">
      <c r="A46" s="9" t="s">
        <v>30</v>
      </c>
      <c r="B46" s="10"/>
      <c r="C46" s="1"/>
      <c r="D46" s="11"/>
      <c r="E46" s="12"/>
      <c r="F46" s="13">
        <f>SUM(F47:F47)</f>
        <v>0</v>
      </c>
    </row>
    <row r="47" spans="1:10" s="14" customFormat="1" ht="79.900000000000006" customHeight="1" x14ac:dyDescent="0.2">
      <c r="A47" s="1" t="s">
        <v>16</v>
      </c>
      <c r="B47" s="10" t="s">
        <v>35</v>
      </c>
      <c r="C47" s="1" t="s">
        <v>8</v>
      </c>
      <c r="D47" s="11">
        <v>20</v>
      </c>
      <c r="E47" s="12"/>
      <c r="F47" s="18">
        <f>D47*E47</f>
        <v>0</v>
      </c>
    </row>
    <row r="48" spans="1:10" s="31" customFormat="1" ht="54.95" customHeight="1" x14ac:dyDescent="0.2">
      <c r="A48" s="9" t="s">
        <v>45</v>
      </c>
      <c r="B48" s="10"/>
      <c r="C48" s="1"/>
      <c r="D48" s="11"/>
      <c r="E48" s="12"/>
      <c r="F48" s="13">
        <f>SUM(F49:F51)</f>
        <v>0</v>
      </c>
    </row>
    <row r="49" spans="1:7" s="31" customFormat="1" ht="133.9" customHeight="1" x14ac:dyDescent="0.2">
      <c r="A49" s="1" t="s">
        <v>16</v>
      </c>
      <c r="B49" s="10" t="s">
        <v>80</v>
      </c>
      <c r="C49" s="1" t="s">
        <v>6</v>
      </c>
      <c r="D49" s="11">
        <v>12</v>
      </c>
      <c r="E49" s="12"/>
      <c r="F49" s="18">
        <f>D49*E49</f>
        <v>0</v>
      </c>
    </row>
    <row r="50" spans="1:7" s="31" customFormat="1" ht="114.75" customHeight="1" x14ac:dyDescent="0.2">
      <c r="A50" s="1" t="s">
        <v>17</v>
      </c>
      <c r="B50" s="10" t="s">
        <v>97</v>
      </c>
      <c r="C50" s="1" t="s">
        <v>6</v>
      </c>
      <c r="D50" s="11">
        <v>7</v>
      </c>
      <c r="E50" s="12"/>
      <c r="F50" s="18">
        <f>D50*E50</f>
        <v>0</v>
      </c>
    </row>
    <row r="51" spans="1:7" s="31" customFormat="1" ht="72" customHeight="1" x14ac:dyDescent="0.2">
      <c r="A51" s="1" t="s">
        <v>18</v>
      </c>
      <c r="B51" s="10" t="s">
        <v>87</v>
      </c>
      <c r="C51" s="1" t="s">
        <v>6</v>
      </c>
      <c r="D51" s="11">
        <v>6</v>
      </c>
      <c r="E51" s="12"/>
      <c r="F51" s="18">
        <f>D51*E51</f>
        <v>0</v>
      </c>
    </row>
    <row r="52" spans="1:7" s="31" customFormat="1" ht="30" customHeight="1" x14ac:dyDescent="0.2">
      <c r="A52" s="9" t="s">
        <v>46</v>
      </c>
      <c r="B52" s="10"/>
      <c r="C52" s="1"/>
      <c r="D52" s="11"/>
      <c r="E52" s="12"/>
      <c r="F52" s="13">
        <f>SUM(F53)</f>
        <v>0</v>
      </c>
    </row>
    <row r="53" spans="1:7" s="31" customFormat="1" ht="61.5" customHeight="1" x14ac:dyDescent="0.2">
      <c r="A53" s="1" t="s">
        <v>16</v>
      </c>
      <c r="B53" s="32" t="s">
        <v>36</v>
      </c>
      <c r="C53" s="1" t="s">
        <v>33</v>
      </c>
      <c r="D53" s="11">
        <v>1</v>
      </c>
      <c r="E53" s="3"/>
      <c r="F53" s="2">
        <f>D53*E53</f>
        <v>0</v>
      </c>
    </row>
    <row r="54" spans="1:7" s="31" customFormat="1" ht="30" customHeight="1" x14ac:dyDescent="0.2">
      <c r="A54" s="9" t="s">
        <v>91</v>
      </c>
      <c r="B54" s="10"/>
      <c r="C54" s="1"/>
      <c r="D54" s="11"/>
      <c r="E54" s="12"/>
      <c r="F54" s="13">
        <f>SUM(F55:F56)</f>
        <v>0</v>
      </c>
    </row>
    <row r="55" spans="1:7" s="31" customFormat="1" ht="61.5" customHeight="1" x14ac:dyDescent="0.2">
      <c r="A55" s="1" t="s">
        <v>16</v>
      </c>
      <c r="B55" s="32" t="s">
        <v>92</v>
      </c>
      <c r="C55" s="1" t="s">
        <v>93</v>
      </c>
      <c r="D55" s="11">
        <v>40</v>
      </c>
      <c r="E55" s="3"/>
      <c r="F55" s="2">
        <f>D55*E55</f>
        <v>0</v>
      </c>
    </row>
    <row r="56" spans="1:7" s="31" customFormat="1" ht="61.5" customHeight="1" x14ac:dyDescent="0.2">
      <c r="A56" s="1" t="s">
        <v>17</v>
      </c>
      <c r="B56" s="32" t="s">
        <v>94</v>
      </c>
      <c r="C56" s="1" t="s">
        <v>6</v>
      </c>
      <c r="D56" s="11">
        <v>2</v>
      </c>
      <c r="E56" s="3"/>
      <c r="F56" s="2">
        <f>D56*E56</f>
        <v>0</v>
      </c>
    </row>
    <row r="57" spans="1:7" s="31" customFormat="1" ht="20.100000000000001" customHeight="1" x14ac:dyDescent="0.2">
      <c r="A57" s="9" t="s">
        <v>47</v>
      </c>
      <c r="B57" s="33"/>
      <c r="C57" s="6"/>
      <c r="D57" s="34"/>
      <c r="E57" s="35"/>
      <c r="F57" s="13">
        <f>SUM(F58,F61,F68)</f>
        <v>0</v>
      </c>
    </row>
    <row r="58" spans="1:7" s="31" customFormat="1" ht="70.150000000000006" customHeight="1" x14ac:dyDescent="0.2">
      <c r="A58" s="9" t="s">
        <v>48</v>
      </c>
      <c r="B58" s="33"/>
      <c r="C58" s="6"/>
      <c r="D58" s="34"/>
      <c r="E58" s="35"/>
      <c r="F58" s="13">
        <f>SUM(F59:F60)</f>
        <v>0</v>
      </c>
    </row>
    <row r="59" spans="1:7" s="31" customFormat="1" ht="54.95" customHeight="1" x14ac:dyDescent="0.2">
      <c r="A59" s="1" t="s">
        <v>16</v>
      </c>
      <c r="B59" s="10" t="s">
        <v>86</v>
      </c>
      <c r="C59" s="1" t="s">
        <v>6</v>
      </c>
      <c r="D59" s="11">
        <v>4</v>
      </c>
      <c r="E59" s="12"/>
      <c r="F59" s="18">
        <f>D59*E59</f>
        <v>0</v>
      </c>
    </row>
    <row r="60" spans="1:7" ht="45.95" customHeight="1" x14ac:dyDescent="0.2">
      <c r="A60" s="1" t="s">
        <v>17</v>
      </c>
      <c r="B60" s="10" t="s">
        <v>49</v>
      </c>
      <c r="C60" s="1" t="s">
        <v>6</v>
      </c>
      <c r="D60" s="11">
        <v>4</v>
      </c>
      <c r="E60" s="12"/>
      <c r="F60" s="18">
        <f>D60*E60</f>
        <v>0</v>
      </c>
    </row>
    <row r="61" spans="1:7" ht="49.9" customHeight="1" x14ac:dyDescent="0.2">
      <c r="A61" s="9" t="s">
        <v>50</v>
      </c>
      <c r="B61" s="33"/>
      <c r="C61" s="6"/>
      <c r="D61" s="34"/>
      <c r="E61" s="35"/>
      <c r="F61" s="13">
        <f>SUM(F62:F67)</f>
        <v>0</v>
      </c>
    </row>
    <row r="62" spans="1:7" ht="71.45" customHeight="1" x14ac:dyDescent="0.2">
      <c r="A62" s="1" t="s">
        <v>16</v>
      </c>
      <c r="B62" s="10" t="s">
        <v>51</v>
      </c>
      <c r="C62" s="1" t="s">
        <v>8</v>
      </c>
      <c r="D62" s="11">
        <v>10</v>
      </c>
      <c r="E62" s="12"/>
      <c r="F62" s="18">
        <f>D62*E62</f>
        <v>0</v>
      </c>
    </row>
    <row r="63" spans="1:7" ht="25.5" x14ac:dyDescent="0.2">
      <c r="A63" s="36"/>
      <c r="B63" s="10" t="s">
        <v>52</v>
      </c>
      <c r="C63" s="1"/>
      <c r="D63" s="11"/>
      <c r="E63" s="12"/>
      <c r="F63" s="18"/>
    </row>
    <row r="64" spans="1:7" ht="58.5" customHeight="1" x14ac:dyDescent="0.25">
      <c r="A64" s="1" t="s">
        <v>17</v>
      </c>
      <c r="B64" s="10" t="s">
        <v>53</v>
      </c>
      <c r="C64" s="1" t="s">
        <v>8</v>
      </c>
      <c r="D64" s="11">
        <v>10</v>
      </c>
      <c r="E64" s="12"/>
      <c r="F64" s="18">
        <f>D64*E64</f>
        <v>0</v>
      </c>
      <c r="G64" s="37">
        <f>D75*F75</f>
        <v>0</v>
      </c>
    </row>
    <row r="65" spans="1:7" ht="24.95" customHeight="1" x14ac:dyDescent="0.25">
      <c r="A65" s="1"/>
      <c r="B65" s="10" t="s">
        <v>54</v>
      </c>
      <c r="C65" s="1"/>
      <c r="D65" s="11"/>
      <c r="E65" s="12"/>
      <c r="F65" s="18"/>
      <c r="G65" s="37">
        <f>D76*F76</f>
        <v>0</v>
      </c>
    </row>
    <row r="66" spans="1:7" ht="15" x14ac:dyDescent="0.25">
      <c r="A66" s="1"/>
      <c r="B66" s="38"/>
      <c r="C66" s="1"/>
      <c r="D66" s="11"/>
      <c r="E66" s="12"/>
      <c r="F66" s="18"/>
      <c r="G66" s="37">
        <f>D77*F77</f>
        <v>0</v>
      </c>
    </row>
    <row r="67" spans="1:7" ht="15" x14ac:dyDescent="0.25">
      <c r="A67" s="36"/>
      <c r="B67" s="10"/>
      <c r="C67" s="1"/>
      <c r="D67" s="11"/>
      <c r="E67" s="12"/>
      <c r="F67" s="18"/>
      <c r="G67" s="37">
        <f>D79*F79</f>
        <v>0</v>
      </c>
    </row>
    <row r="68" spans="1:7" ht="15" x14ac:dyDescent="0.25">
      <c r="A68" s="9" t="s">
        <v>57</v>
      </c>
      <c r="B68" s="33"/>
      <c r="C68" s="6"/>
      <c r="D68" s="34"/>
      <c r="E68" s="35"/>
      <c r="F68" s="13">
        <f>SUM(F69:F88)</f>
        <v>0</v>
      </c>
      <c r="G68" s="37">
        <f>D80*F80</f>
        <v>0</v>
      </c>
    </row>
    <row r="69" spans="1:7" ht="153" x14ac:dyDescent="0.25">
      <c r="A69" s="1" t="s">
        <v>16</v>
      </c>
      <c r="B69" s="10" t="s">
        <v>58</v>
      </c>
      <c r="C69" s="1" t="s">
        <v>8</v>
      </c>
      <c r="D69" s="11">
        <v>320</v>
      </c>
      <c r="E69" s="12"/>
      <c r="F69" s="18">
        <f>D69*E69</f>
        <v>0</v>
      </c>
      <c r="G69" s="37">
        <f>D81*F81</f>
        <v>0</v>
      </c>
    </row>
    <row r="70" spans="1:7" ht="15" x14ac:dyDescent="0.25">
      <c r="A70" s="1"/>
      <c r="B70" s="10"/>
      <c r="C70" s="1"/>
      <c r="D70" s="11"/>
      <c r="E70" s="12"/>
      <c r="F70" s="18"/>
      <c r="G70" s="37">
        <f>D81*F81</f>
        <v>0</v>
      </c>
    </row>
    <row r="71" spans="1:7" ht="15" x14ac:dyDescent="0.25">
      <c r="A71" s="1"/>
      <c r="B71" s="10"/>
      <c r="C71" s="1"/>
      <c r="D71" s="11"/>
      <c r="E71" s="12"/>
      <c r="F71" s="18"/>
      <c r="G71" s="37">
        <f>D82*F82</f>
        <v>0</v>
      </c>
    </row>
    <row r="72" spans="1:7" ht="15" x14ac:dyDescent="0.25">
      <c r="A72" s="1"/>
      <c r="B72" s="33"/>
      <c r="C72" s="1"/>
      <c r="D72" s="11"/>
      <c r="E72" s="12"/>
      <c r="F72" s="18"/>
      <c r="G72" s="37">
        <f>D83*F83</f>
        <v>0</v>
      </c>
    </row>
    <row r="73" spans="1:7" ht="89.25" x14ac:dyDescent="0.25">
      <c r="A73" s="1" t="s">
        <v>69</v>
      </c>
      <c r="B73" s="10" t="s">
        <v>59</v>
      </c>
      <c r="C73" s="1" t="s">
        <v>6</v>
      </c>
      <c r="D73" s="11">
        <v>8</v>
      </c>
      <c r="E73" s="12"/>
      <c r="F73" s="18">
        <f t="shared" ref="F73:F88" si="1">D73*E73</f>
        <v>0</v>
      </c>
      <c r="G73" s="37">
        <f>D82*F82</f>
        <v>0</v>
      </c>
    </row>
    <row r="74" spans="1:7" ht="117.95" customHeight="1" x14ac:dyDescent="0.25">
      <c r="A74" s="1" t="s">
        <v>70</v>
      </c>
      <c r="B74" s="10" t="s">
        <v>60</v>
      </c>
      <c r="C74" s="1" t="s">
        <v>6</v>
      </c>
      <c r="D74" s="11">
        <v>8</v>
      </c>
      <c r="E74" s="12"/>
      <c r="F74" s="18">
        <f t="shared" si="1"/>
        <v>0</v>
      </c>
      <c r="G74" s="37">
        <f>D83*F83</f>
        <v>0</v>
      </c>
    </row>
    <row r="75" spans="1:7" ht="354.75" customHeight="1" x14ac:dyDescent="0.25">
      <c r="A75" s="1" t="s">
        <v>71</v>
      </c>
      <c r="B75" s="39" t="s">
        <v>68</v>
      </c>
      <c r="C75" s="18" t="s">
        <v>6</v>
      </c>
      <c r="D75" s="11">
        <v>8</v>
      </c>
      <c r="E75" s="12"/>
      <c r="F75" s="18">
        <f t="shared" si="1"/>
        <v>0</v>
      </c>
      <c r="G75" s="37" t="e">
        <f>#REF!*#REF!</f>
        <v>#REF!</v>
      </c>
    </row>
    <row r="76" spans="1:7" ht="293.25" x14ac:dyDescent="0.25">
      <c r="A76" s="1" t="s">
        <v>72</v>
      </c>
      <c r="B76" s="40" t="s">
        <v>61</v>
      </c>
      <c r="C76" s="18" t="s">
        <v>6</v>
      </c>
      <c r="D76" s="11">
        <v>8</v>
      </c>
      <c r="E76" s="12"/>
      <c r="F76" s="18">
        <f t="shared" si="1"/>
        <v>0</v>
      </c>
      <c r="G76" s="37" t="e">
        <f>#REF!*#REF!</f>
        <v>#REF!</v>
      </c>
    </row>
    <row r="77" spans="1:7" ht="25.5" x14ac:dyDescent="0.2">
      <c r="A77" s="1" t="s">
        <v>73</v>
      </c>
      <c r="B77" s="40" t="s">
        <v>62</v>
      </c>
      <c r="C77" s="18" t="s">
        <v>8</v>
      </c>
      <c r="D77" s="11">
        <v>800</v>
      </c>
      <c r="E77" s="12"/>
      <c r="F77" s="18">
        <f t="shared" si="1"/>
        <v>0</v>
      </c>
    </row>
    <row r="78" spans="1:7" ht="25.5" x14ac:dyDescent="0.2">
      <c r="A78" s="1" t="s">
        <v>74</v>
      </c>
      <c r="B78" s="40" t="s">
        <v>102</v>
      </c>
      <c r="C78" s="18" t="s">
        <v>8</v>
      </c>
      <c r="D78" s="11">
        <v>22</v>
      </c>
      <c r="E78" s="12"/>
      <c r="F78" s="18">
        <f t="shared" si="1"/>
        <v>0</v>
      </c>
    </row>
    <row r="79" spans="1:7" ht="38.25" x14ac:dyDescent="0.2">
      <c r="A79" s="1" t="s">
        <v>75</v>
      </c>
      <c r="B79" s="40" t="s">
        <v>63</v>
      </c>
      <c r="C79" s="18" t="s">
        <v>6</v>
      </c>
      <c r="D79" s="11">
        <v>8</v>
      </c>
      <c r="E79" s="12"/>
      <c r="F79" s="18">
        <f t="shared" si="1"/>
        <v>0</v>
      </c>
    </row>
    <row r="80" spans="1:7" ht="25.5" x14ac:dyDescent="0.2">
      <c r="A80" s="1" t="s">
        <v>98</v>
      </c>
      <c r="B80" s="40" t="s">
        <v>64</v>
      </c>
      <c r="C80" s="18" t="s">
        <v>6</v>
      </c>
      <c r="D80" s="11">
        <v>8</v>
      </c>
      <c r="E80" s="12"/>
      <c r="F80" s="18">
        <f t="shared" si="1"/>
        <v>0</v>
      </c>
    </row>
    <row r="81" spans="1:6" ht="51" x14ac:dyDescent="0.2">
      <c r="A81" s="1" t="s">
        <v>99</v>
      </c>
      <c r="B81" s="40" t="s">
        <v>65</v>
      </c>
      <c r="C81" s="18" t="s">
        <v>6</v>
      </c>
      <c r="D81" s="11">
        <v>8</v>
      </c>
      <c r="E81" s="12"/>
      <c r="F81" s="18">
        <f t="shared" si="1"/>
        <v>0</v>
      </c>
    </row>
    <row r="82" spans="1:6" ht="25.5" x14ac:dyDescent="0.2">
      <c r="A82" s="1" t="s">
        <v>100</v>
      </c>
      <c r="B82" s="40" t="s">
        <v>66</v>
      </c>
      <c r="C82" s="18" t="s">
        <v>6</v>
      </c>
      <c r="D82" s="11">
        <v>8</v>
      </c>
      <c r="E82" s="12"/>
      <c r="F82" s="18">
        <f t="shared" si="1"/>
        <v>0</v>
      </c>
    </row>
    <row r="83" spans="1:6" x14ac:dyDescent="0.2">
      <c r="A83" s="42" t="s">
        <v>101</v>
      </c>
      <c r="B83" s="40" t="s">
        <v>67</v>
      </c>
      <c r="C83" s="43" t="s">
        <v>6</v>
      </c>
      <c r="D83" s="44">
        <v>8</v>
      </c>
      <c r="E83" s="45"/>
      <c r="F83" s="43">
        <f t="shared" si="1"/>
        <v>0</v>
      </c>
    </row>
    <row r="84" spans="1:6" ht="25.5" x14ac:dyDescent="0.2">
      <c r="A84" s="1" t="s">
        <v>108</v>
      </c>
      <c r="B84" s="46" t="s">
        <v>107</v>
      </c>
      <c r="C84" s="18" t="s">
        <v>33</v>
      </c>
      <c r="D84" s="11">
        <v>1</v>
      </c>
      <c r="E84" s="12"/>
      <c r="F84" s="18">
        <f t="shared" si="1"/>
        <v>0</v>
      </c>
    </row>
    <row r="85" spans="1:6" ht="25.5" x14ac:dyDescent="0.2">
      <c r="A85" s="1" t="s">
        <v>109</v>
      </c>
      <c r="B85" s="46" t="s">
        <v>105</v>
      </c>
      <c r="C85" s="18" t="s">
        <v>33</v>
      </c>
      <c r="D85" s="11">
        <v>1</v>
      </c>
      <c r="E85" s="12"/>
      <c r="F85" s="18">
        <f t="shared" si="1"/>
        <v>0</v>
      </c>
    </row>
    <row r="86" spans="1:6" ht="25.5" x14ac:dyDescent="0.2">
      <c r="A86" s="1" t="s">
        <v>110</v>
      </c>
      <c r="B86" s="46" t="s">
        <v>106</v>
      </c>
      <c r="C86" s="18" t="s">
        <v>33</v>
      </c>
      <c r="D86" s="11">
        <v>1</v>
      </c>
      <c r="E86" s="12"/>
      <c r="F86" s="18">
        <f t="shared" si="1"/>
        <v>0</v>
      </c>
    </row>
    <row r="87" spans="1:6" ht="25.5" x14ac:dyDescent="0.2">
      <c r="A87" s="1" t="s">
        <v>111</v>
      </c>
      <c r="B87" s="46" t="s">
        <v>103</v>
      </c>
      <c r="C87" s="18" t="s">
        <v>33</v>
      </c>
      <c r="D87" s="11">
        <v>1</v>
      </c>
      <c r="E87" s="12"/>
      <c r="F87" s="18">
        <f t="shared" si="1"/>
        <v>0</v>
      </c>
    </row>
    <row r="88" spans="1:6" x14ac:dyDescent="0.2">
      <c r="A88" s="1" t="s">
        <v>112</v>
      </c>
      <c r="B88" s="46" t="s">
        <v>104</v>
      </c>
      <c r="C88" s="18" t="s">
        <v>33</v>
      </c>
      <c r="D88" s="11">
        <v>1</v>
      </c>
      <c r="E88" s="12"/>
      <c r="F88" s="18">
        <f t="shared" si="1"/>
        <v>0</v>
      </c>
    </row>
    <row r="89" spans="1:6" x14ac:dyDescent="0.2">
      <c r="A89" s="62"/>
      <c r="B89" s="41"/>
      <c r="C89" s="63"/>
      <c r="D89" s="64"/>
      <c r="E89" s="65"/>
      <c r="F89" s="63"/>
    </row>
    <row r="90" spans="1:6" x14ac:dyDescent="0.2">
      <c r="A90" s="9" t="s">
        <v>55</v>
      </c>
      <c r="B90" s="33"/>
      <c r="C90" s="6"/>
      <c r="D90" s="34"/>
      <c r="E90" s="35"/>
      <c r="F90" s="13">
        <f>SUM(F91)</f>
        <v>0</v>
      </c>
    </row>
    <row r="91" spans="1:6" x14ac:dyDescent="0.2">
      <c r="A91" s="9" t="s">
        <v>56</v>
      </c>
      <c r="B91" s="33"/>
      <c r="C91" s="6"/>
      <c r="D91" s="34"/>
      <c r="E91" s="35"/>
      <c r="F91" s="13">
        <f>SUM(F92:F93)</f>
        <v>0</v>
      </c>
    </row>
    <row r="92" spans="1:6" ht="76.5" x14ac:dyDescent="0.2">
      <c r="A92" s="1" t="s">
        <v>16</v>
      </c>
      <c r="B92" s="10" t="s">
        <v>14</v>
      </c>
      <c r="C92" s="1" t="s">
        <v>13</v>
      </c>
      <c r="D92" s="11">
        <v>10</v>
      </c>
      <c r="E92" s="12"/>
      <c r="F92" s="22">
        <f>D92*E92</f>
        <v>0</v>
      </c>
    </row>
    <row r="93" spans="1:6" ht="51" x14ac:dyDescent="0.2">
      <c r="A93" s="1" t="s">
        <v>17</v>
      </c>
      <c r="B93" s="10" t="s">
        <v>118</v>
      </c>
      <c r="C93" s="1" t="s">
        <v>6</v>
      </c>
      <c r="D93" s="11">
        <v>40</v>
      </c>
      <c r="E93" s="12"/>
      <c r="F93" s="18">
        <f>D93*E93</f>
        <v>0</v>
      </c>
    </row>
    <row r="94" spans="1:6" x14ac:dyDescent="0.2">
      <c r="A94" s="66"/>
      <c r="B94" s="67"/>
      <c r="C94" s="66"/>
      <c r="D94" s="68"/>
      <c r="E94" s="69"/>
      <c r="F94" s="70"/>
    </row>
    <row r="95" spans="1:6" x14ac:dyDescent="0.2">
      <c r="A95" s="9" t="s">
        <v>116</v>
      </c>
      <c r="B95" s="33"/>
      <c r="C95" s="6"/>
      <c r="D95" s="34"/>
      <c r="E95" s="35"/>
      <c r="F95" s="35">
        <f>SUM(F90,F57,F40,F25,F14,F4)*5%</f>
        <v>0</v>
      </c>
    </row>
    <row r="96" spans="1:6" x14ac:dyDescent="0.2">
      <c r="A96" s="66"/>
      <c r="B96" s="67"/>
      <c r="C96" s="66"/>
      <c r="D96" s="68"/>
      <c r="E96" s="69"/>
      <c r="F96" s="70"/>
    </row>
    <row r="97" spans="1:6" x14ac:dyDescent="0.2">
      <c r="A97" s="66"/>
      <c r="B97" s="9" t="s">
        <v>114</v>
      </c>
      <c r="C97" s="66"/>
      <c r="D97" s="68"/>
      <c r="E97" s="69"/>
      <c r="F97" s="18">
        <f>SUM(F95,F90,F57,F40,F25,F14,F4)</f>
        <v>0</v>
      </c>
    </row>
    <row r="98" spans="1:6" x14ac:dyDescent="0.2">
      <c r="A98" s="66"/>
      <c r="B98" s="9" t="s">
        <v>19</v>
      </c>
      <c r="C98" s="66"/>
      <c r="D98" s="68"/>
      <c r="E98" s="69"/>
      <c r="F98" s="18">
        <f>F97*0.22</f>
        <v>0</v>
      </c>
    </row>
    <row r="99" spans="1:6" x14ac:dyDescent="0.2">
      <c r="A99" s="66"/>
      <c r="B99" s="9" t="s">
        <v>115</v>
      </c>
      <c r="C99" s="66"/>
      <c r="D99" s="68"/>
      <c r="E99" s="69"/>
      <c r="F99" s="18">
        <f>F97+F98</f>
        <v>0</v>
      </c>
    </row>
  </sheetData>
  <sheetProtection password="8A89" sheet="1" objects="1" scenarios="1"/>
  <phoneticPr fontId="1" type="noConversion"/>
  <pageMargins left="0.78740157480314965" right="0.39370078740157483" top="0.39370078740157483" bottom="0.39370078740157483" header="0" footer="0"/>
  <pageSetup paperSize="9" scale="80" orientation="portrait" horizontalDpi="4294967293" verticalDpi="4294967293" r:id="rId1"/>
  <headerFooter alignWithMargins="0">
    <oddFooter>&amp;RStran &amp;P od &amp;N</oddFooter>
  </headerFooter>
  <rowBreaks count="1" manualBreakCount="1">
    <brk id="5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C25" sqref="C25"/>
    </sheetView>
  </sheetViews>
  <sheetFormatPr defaultRowHeight="12.75" x14ac:dyDescent="0.2"/>
  <cols>
    <col min="1" max="1" width="13.140625" customWidth="1"/>
    <col min="2" max="2" width="33.140625" customWidth="1"/>
    <col min="3" max="3" width="6.42578125" customWidth="1"/>
    <col min="4" max="4" width="15.85546875" style="89" customWidth="1"/>
  </cols>
  <sheetData>
    <row r="1" spans="1:4" ht="46.5" customHeight="1" x14ac:dyDescent="0.25">
      <c r="A1" s="73" t="s">
        <v>120</v>
      </c>
      <c r="B1" s="74" t="s">
        <v>121</v>
      </c>
      <c r="C1" s="75"/>
      <c r="D1" s="87"/>
    </row>
    <row r="2" spans="1:4" ht="15" x14ac:dyDescent="0.25">
      <c r="A2" s="73"/>
      <c r="B2" s="77"/>
      <c r="C2" s="73"/>
      <c r="D2" s="76"/>
    </row>
    <row r="3" spans="1:4" ht="15" x14ac:dyDescent="0.25">
      <c r="A3" s="73"/>
      <c r="B3" s="77"/>
      <c r="C3" s="73"/>
      <c r="D3" s="76"/>
    </row>
    <row r="4" spans="1:4" ht="15" x14ac:dyDescent="0.25">
      <c r="A4" s="73"/>
      <c r="B4" s="73"/>
      <c r="C4" s="73"/>
      <c r="D4" s="76"/>
    </row>
    <row r="5" spans="1:4" ht="15" x14ac:dyDescent="0.25">
      <c r="A5" s="73"/>
      <c r="B5" s="78" t="s">
        <v>122</v>
      </c>
      <c r="C5" s="73"/>
      <c r="D5" s="76"/>
    </row>
    <row r="6" spans="1:4" ht="23.25" customHeight="1" x14ac:dyDescent="0.25">
      <c r="A6" s="73"/>
      <c r="B6" s="86" t="s">
        <v>126</v>
      </c>
      <c r="C6" s="79"/>
      <c r="D6" s="88"/>
    </row>
    <row r="7" spans="1:4" ht="15.75" x14ac:dyDescent="0.25">
      <c r="A7" s="73"/>
      <c r="B7" s="80"/>
      <c r="C7" s="81"/>
      <c r="D7" s="82"/>
    </row>
    <row r="8" spans="1:4" ht="15.75" x14ac:dyDescent="0.25">
      <c r="A8" s="73"/>
      <c r="B8" s="85" t="s">
        <v>123</v>
      </c>
      <c r="C8" s="81"/>
      <c r="D8" s="82"/>
    </row>
    <row r="9" spans="1:4" ht="15" x14ac:dyDescent="0.25">
      <c r="A9" s="73"/>
      <c r="B9" s="81"/>
      <c r="C9" s="81"/>
      <c r="D9" s="82"/>
    </row>
    <row r="10" spans="1:4" ht="15" x14ac:dyDescent="0.25">
      <c r="A10" s="73"/>
      <c r="B10" s="9" t="s">
        <v>4</v>
      </c>
      <c r="C10" s="81"/>
      <c r="D10" s="82">
        <f>+Predračun!F4</f>
        <v>0</v>
      </c>
    </row>
    <row r="11" spans="1:4" ht="15" x14ac:dyDescent="0.25">
      <c r="A11" s="73"/>
      <c r="B11" s="9" t="s">
        <v>9</v>
      </c>
      <c r="C11" s="81"/>
      <c r="D11" s="82">
        <f>+Predračun!F14</f>
        <v>0</v>
      </c>
    </row>
    <row r="12" spans="1:4" ht="15" x14ac:dyDescent="0.25">
      <c r="A12" s="73"/>
      <c r="B12" s="9" t="s">
        <v>12</v>
      </c>
      <c r="C12" s="82"/>
      <c r="D12" s="82">
        <f>+Predračun!F25</f>
        <v>0</v>
      </c>
    </row>
    <row r="13" spans="1:4" ht="15" x14ac:dyDescent="0.25">
      <c r="A13" s="73"/>
      <c r="B13" s="9" t="s">
        <v>27</v>
      </c>
      <c r="C13" s="81"/>
      <c r="D13" s="82">
        <f>+Predračun!F40</f>
        <v>0</v>
      </c>
    </row>
    <row r="14" spans="1:4" ht="15" x14ac:dyDescent="0.25">
      <c r="A14" s="73"/>
      <c r="B14" s="9" t="s">
        <v>47</v>
      </c>
      <c r="C14" s="82"/>
      <c r="D14" s="82">
        <f>+Predračun!F57</f>
        <v>0</v>
      </c>
    </row>
    <row r="15" spans="1:4" ht="15" x14ac:dyDescent="0.25">
      <c r="A15" s="73"/>
      <c r="B15" s="9" t="s">
        <v>55</v>
      </c>
      <c r="C15" s="81"/>
      <c r="D15" s="82">
        <f>+Predračun!F90</f>
        <v>0</v>
      </c>
    </row>
    <row r="16" spans="1:4" ht="15" x14ac:dyDescent="0.25">
      <c r="A16" s="73"/>
      <c r="B16" s="9" t="s">
        <v>116</v>
      </c>
      <c r="C16" s="81"/>
      <c r="D16" s="82">
        <f>+Predračun!F95</f>
        <v>0</v>
      </c>
    </row>
    <row r="17" spans="1:4" ht="15" x14ac:dyDescent="0.25">
      <c r="A17" s="73"/>
      <c r="B17" s="81"/>
      <c r="C17" s="81"/>
      <c r="D17" s="82"/>
    </row>
    <row r="18" spans="1:4" ht="15" x14ac:dyDescent="0.25">
      <c r="A18" s="73"/>
      <c r="B18" s="83" t="s">
        <v>124</v>
      </c>
      <c r="C18" s="83"/>
      <c r="D18" s="84">
        <f>SUM(D10:D17)</f>
        <v>0</v>
      </c>
    </row>
    <row r="19" spans="1:4" ht="15" x14ac:dyDescent="0.25">
      <c r="A19" s="73"/>
      <c r="B19" s="81"/>
      <c r="C19" s="81"/>
      <c r="D19" s="82"/>
    </row>
    <row r="20" spans="1:4" ht="15" x14ac:dyDescent="0.25">
      <c r="A20" s="73"/>
      <c r="B20" s="81" t="s">
        <v>19</v>
      </c>
      <c r="C20" s="81"/>
      <c r="D20" s="82">
        <f>0.22*D18</f>
        <v>0</v>
      </c>
    </row>
    <row r="21" spans="1:4" ht="15" x14ac:dyDescent="0.25">
      <c r="A21" s="73"/>
      <c r="B21" s="81"/>
      <c r="C21" s="81"/>
      <c r="D21" s="82"/>
    </row>
    <row r="22" spans="1:4" ht="15" x14ac:dyDescent="0.25">
      <c r="A22" s="73"/>
      <c r="B22" s="83" t="s">
        <v>125</v>
      </c>
      <c r="C22" s="83"/>
      <c r="D22" s="84">
        <f>SUM(D18:D21)</f>
        <v>0</v>
      </c>
    </row>
  </sheetData>
  <sheetProtection password="8A89"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Predračun</vt:lpstr>
      <vt:lpstr>REKAPITULACIJA</vt:lpstr>
      <vt:lpstr>Predračun!Področje_tiskanja</vt:lpstr>
      <vt:lpstr>Predračun!Tiskanje_naslovov</vt:lpstr>
    </vt:vector>
  </TitlesOfParts>
  <Company>pti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Matjaž Murgelj</cp:lastModifiedBy>
  <cp:lastPrinted>2018-09-11T06:02:05Z</cp:lastPrinted>
  <dcterms:created xsi:type="dcterms:W3CDTF">2004-11-23T09:42:44Z</dcterms:created>
  <dcterms:modified xsi:type="dcterms:W3CDTF">2018-09-28T06:42:25Z</dcterms:modified>
</cp:coreProperties>
</file>